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7E3FCAF7-8269-439F-A576-C68AED079F52}"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L33" i="7"/>
  <c r="K33" i="7"/>
  <c r="AB8" i="4" a="1"/>
  <c r="AD9" i="4" s="1"/>
  <c r="AB8" i="4"/>
  <c r="AC8" i="4"/>
  <c r="AE9" i="4"/>
  <c r="AF9" i="4"/>
  <c r="AC11" i="4"/>
  <c r="AD11" i="4"/>
  <c r="AF12" i="4"/>
  <c r="AB13" i="4"/>
  <c r="AD14" i="4"/>
  <c r="AE14" i="4"/>
  <c r="AB16" i="4"/>
  <c r="AC16" i="4"/>
  <c r="AE17" i="4"/>
  <c r="AF17" i="4"/>
  <c r="AC19" i="4"/>
  <c r="AD19" i="4"/>
  <c r="AF20" i="4"/>
  <c r="AB21" i="4"/>
  <c r="AD22" i="4"/>
  <c r="AE22" i="4"/>
  <c r="AB24" i="4"/>
  <c r="AC24" i="4"/>
  <c r="AB25" i="4"/>
  <c r="AE25" i="4"/>
  <c r="AF25" i="4"/>
  <c r="AE26" i="4"/>
  <c r="AC27" i="4"/>
  <c r="AD27" i="4"/>
  <c r="AC28" i="4"/>
  <c r="AF28" i="4"/>
  <c r="AB29" i="4"/>
  <c r="AF29" i="4"/>
  <c r="AD30" i="4"/>
  <c r="AE30" i="4"/>
  <c r="AD31" i="4"/>
  <c r="AB32" i="4"/>
  <c r="AC32" i="4"/>
  <c r="AB33" i="4"/>
  <c r="AE33" i="4"/>
  <c r="AF33" i="4"/>
  <c r="AE34" i="4"/>
  <c r="AC35" i="4"/>
  <c r="AD35" i="4"/>
  <c r="AC36" i="4"/>
  <c r="AF36" i="4"/>
  <c r="AB37" i="4"/>
  <c r="AF37" i="4"/>
  <c r="AD38" i="4"/>
  <c r="AE38" i="4"/>
  <c r="AD39" i="4"/>
  <c r="AB40" i="4"/>
  <c r="AC40" i="4"/>
  <c r="AB41" i="4"/>
  <c r="AD41" i="4"/>
  <c r="AE41" i="4"/>
  <c r="AF41" i="4"/>
  <c r="AE42" i="4"/>
  <c r="AB43" i="4"/>
  <c r="AC43" i="4"/>
  <c r="AD43" i="4"/>
  <c r="AC44" i="4"/>
  <c r="AE44" i="4"/>
  <c r="AF44" i="4"/>
  <c r="AB45" i="4"/>
  <c r="AF45" i="4"/>
  <c r="AC46" i="4"/>
  <c r="AD46" i="4"/>
  <c r="AE46" i="4"/>
  <c r="AD47" i="4"/>
  <c r="AF47" i="4"/>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P44" i="1"/>
  <c r="BI44" i="1"/>
  <c r="BQ44" i="1"/>
  <c r="BP43" i="1"/>
  <c r="BJ43" i="1"/>
  <c r="BI43" i="1"/>
  <c r="BJ42" i="1"/>
  <c r="BK42" i="1" s="1"/>
  <c r="BL42" i="1" s="1"/>
  <c r="BQ42" i="1"/>
  <c r="BP42" i="1"/>
  <c r="BR42" i="1" s="1"/>
  <c r="BI42" i="1"/>
  <c r="BP41" i="1"/>
  <c r="BI41" i="1"/>
  <c r="BQ41" i="1"/>
  <c r="BR41" i="1" s="1"/>
  <c r="BP40" i="1"/>
  <c r="BR40" i="1" s="1"/>
  <c r="BJ40" i="1"/>
  <c r="BK40" i="1" s="1"/>
  <c r="BL40" i="1" s="1"/>
  <c r="BQ40" i="1"/>
  <c r="BI40" i="1"/>
  <c r="BJ39" i="1"/>
  <c r="BK39" i="1" s="1"/>
  <c r="BL39" i="1" s="1"/>
  <c r="BI39" i="1"/>
  <c r="BQ39" i="1"/>
  <c r="BP39" i="1"/>
  <c r="BR39" i="1" s="1"/>
  <c r="BJ38" i="1"/>
  <c r="BK38" i="1" s="1"/>
  <c r="BL38" i="1" s="1"/>
  <c r="BP38" i="1"/>
  <c r="BI38" i="1"/>
  <c r="BK37" i="1"/>
  <c r="BL37" i="1" s="1"/>
  <c r="BJ37" i="1"/>
  <c r="BI37" i="1"/>
  <c r="BQ37" i="1"/>
  <c r="BP37" i="1"/>
  <c r="BP36" i="1"/>
  <c r="BI36" i="1"/>
  <c r="BQ36" i="1"/>
  <c r="BP35" i="1"/>
  <c r="BJ35" i="1"/>
  <c r="BK35" i="1" s="1"/>
  <c r="BL35" i="1" s="1"/>
  <c r="BI35" i="1"/>
  <c r="BJ34" i="1"/>
  <c r="BK34" i="1" s="1"/>
  <c r="BL34" i="1" s="1"/>
  <c r="BQ34" i="1"/>
  <c r="BP34" i="1"/>
  <c r="BI34" i="1"/>
  <c r="BP33" i="1"/>
  <c r="BI33" i="1"/>
  <c r="BQ33" i="1"/>
  <c r="BR33" i="1" s="1"/>
  <c r="BP32" i="1"/>
  <c r="BJ32" i="1"/>
  <c r="BK32" i="1" s="1"/>
  <c r="BL32" i="1" s="1"/>
  <c r="BQ32" i="1"/>
  <c r="BI32" i="1"/>
  <c r="BP31" i="1"/>
  <c r="BJ31" i="1"/>
  <c r="BK31" i="1" s="1"/>
  <c r="BL31" i="1" s="1"/>
  <c r="BI31" i="1"/>
  <c r="BQ31" i="1"/>
  <c r="BR31" i="1" s="1"/>
  <c r="BJ30" i="1"/>
  <c r="BK30" i="1" s="1"/>
  <c r="BL30" i="1" s="1"/>
  <c r="BP30" i="1"/>
  <c r="BI30" i="1"/>
  <c r="BK29" i="1"/>
  <c r="BL29" i="1" s="1"/>
  <c r="BJ29" i="1"/>
  <c r="BI29" i="1"/>
  <c r="BQ29" i="1"/>
  <c r="BP29" i="1"/>
  <c r="BP28" i="1"/>
  <c r="BI28" i="1"/>
  <c r="BQ28" i="1"/>
  <c r="BP27" i="1"/>
  <c r="BJ27" i="1"/>
  <c r="BK27" i="1" s="1"/>
  <c r="BL27" i="1" s="1"/>
  <c r="BI27" i="1"/>
  <c r="BJ26" i="1"/>
  <c r="BQ26" i="1"/>
  <c r="BP26" i="1"/>
  <c r="BR26" i="1" s="1"/>
  <c r="BI26" i="1"/>
  <c r="BP25" i="1"/>
  <c r="BI25" i="1"/>
  <c r="BQ25" i="1"/>
  <c r="BR25" i="1" s="1"/>
  <c r="BP24" i="1"/>
  <c r="BR24" i="1" s="1"/>
  <c r="BJ24" i="1"/>
  <c r="BQ24" i="1"/>
  <c r="BI24" i="1"/>
  <c r="BP23" i="1"/>
  <c r="BJ23" i="1"/>
  <c r="BK23" i="1" s="1"/>
  <c r="BL23" i="1" s="1"/>
  <c r="BI23" i="1"/>
  <c r="BQ23" i="1"/>
  <c r="BR23" i="1" s="1"/>
  <c r="BQ22" i="1"/>
  <c r="BP22" i="1"/>
  <c r="BR22" i="1" s="1"/>
  <c r="BI22" i="1"/>
  <c r="BK21" i="1"/>
  <c r="BL21" i="1" s="1"/>
  <c r="BJ21" i="1"/>
  <c r="BI21" i="1"/>
  <c r="BQ21" i="1"/>
  <c r="BP21" i="1"/>
  <c r="BR21" i="1" s="1"/>
  <c r="BP20" i="1"/>
  <c r="BR20" i="1" s="1"/>
  <c r="BI20" i="1"/>
  <c r="BQ20" i="1"/>
  <c r="BP19" i="1"/>
  <c r="BJ19" i="1"/>
  <c r="BI19" i="1"/>
  <c r="BJ18" i="1"/>
  <c r="BQ18" i="1"/>
  <c r="BP18" i="1"/>
  <c r="BR18" i="1" s="1"/>
  <c r="BI18" i="1"/>
  <c r="BP17" i="1"/>
  <c r="BQ17" i="1"/>
  <c r="BR17" i="1" s="1"/>
  <c r="BI17" i="1"/>
  <c r="BP16" i="1"/>
  <c r="BR16" i="1" s="1"/>
  <c r="BJ16" i="1"/>
  <c r="BK16" i="1" s="1"/>
  <c r="BL16" i="1" s="1"/>
  <c r="BQ16" i="1"/>
  <c r="BI16" i="1"/>
  <c r="BJ15" i="1"/>
  <c r="BK15" i="1" s="1"/>
  <c r="BL15" i="1" s="1"/>
  <c r="BI15" i="1"/>
  <c r="BQ15" i="1"/>
  <c r="BP15" i="1"/>
  <c r="BR15" i="1" s="1"/>
  <c r="BI14" i="1"/>
  <c r="BQ14" i="1"/>
  <c r="BP14" i="1"/>
  <c r="BI13" i="1"/>
  <c r="BJ13" i="1"/>
  <c r="BK13" i="1" s="1"/>
  <c r="BL13" i="1" s="1"/>
  <c r="BP13" i="1"/>
  <c r="BP12" i="1"/>
  <c r="BI12" i="1"/>
  <c r="BQ12" i="1"/>
  <c r="BP11" i="1"/>
  <c r="BJ11" i="1"/>
  <c r="BK11" i="1" s="1"/>
  <c r="BL11" i="1" s="1"/>
  <c r="BI11" i="1"/>
  <c r="BJ10" i="1"/>
  <c r="BK10" i="1" s="1"/>
  <c r="BL10" i="1" s="1"/>
  <c r="BQ10" i="1"/>
  <c r="BP10" i="1"/>
  <c r="BR10" i="1" s="1"/>
  <c r="BI10" i="1"/>
  <c r="BP9" i="1"/>
  <c r="BJ9" i="1"/>
  <c r="BQ9" i="1"/>
  <c r="BR9" i="1" s="1"/>
  <c r="BI9" i="1"/>
  <c r="BK9" i="1" s="1"/>
  <c r="BL9" i="1" s="1"/>
  <c r="BP8" i="1"/>
  <c r="BJ8" i="1"/>
  <c r="BK8" i="1" s="1"/>
  <c r="BL8" i="1" s="1"/>
  <c r="BQ8" i="1"/>
  <c r="BI8" i="1"/>
  <c r="BP7" i="1"/>
  <c r="BJ7" i="1"/>
  <c r="BK7" i="1" s="1"/>
  <c r="BL7" i="1" s="1"/>
  <c r="BI7" i="1"/>
  <c r="BQ7" i="1"/>
  <c r="BR7" i="1" s="1"/>
  <c r="BJ6" i="1"/>
  <c r="BP6" i="1"/>
  <c r="BI6" i="1"/>
  <c r="BI5" i="1"/>
  <c r="BJ5" i="1"/>
  <c r="BK5" i="1" s="1"/>
  <c r="BL5" i="1" s="1"/>
  <c r="BP5" i="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D23" i="4"/>
  <c r="AF21" i="4"/>
  <c r="AC20" i="4"/>
  <c r="AE18" i="4"/>
  <c r="AB17" i="4"/>
  <c r="AD15" i="4"/>
  <c r="AF13" i="4"/>
  <c r="AC12" i="4"/>
  <c r="AE10" i="4"/>
  <c r="AB9"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F39" i="4"/>
  <c r="AC38" i="4"/>
  <c r="AE36" i="4"/>
  <c r="AB35" i="4"/>
  <c r="AD33" i="4"/>
  <c r="AF31" i="4"/>
  <c r="AC30" i="4"/>
  <c r="AE28" i="4"/>
  <c r="AB27" i="4"/>
  <c r="AD25" i="4"/>
  <c r="AF23" i="4"/>
  <c r="AC22" i="4"/>
  <c r="AE20" i="4"/>
  <c r="AB19" i="4"/>
  <c r="AD17" i="4"/>
  <c r="AF15" i="4"/>
  <c r="AC14" i="4"/>
  <c r="AE12" i="4"/>
  <c r="AB11" i="4"/>
  <c r="BK6" i="1"/>
  <c r="BL6" i="1" s="1"/>
  <c r="BR36" i="1"/>
  <c r="BR12" i="1"/>
  <c r="BR14" i="1"/>
  <c r="BK19" i="1"/>
  <c r="BL19" i="1" s="1"/>
  <c r="BR37" i="1"/>
  <c r="BR28" i="1"/>
  <c r="BR32" i="1"/>
  <c r="BR38" i="1"/>
  <c r="BK43" i="1"/>
  <c r="BL43" i="1" s="1"/>
  <c r="BR8" i="1"/>
  <c r="BK24" i="1"/>
  <c r="BL24" i="1" s="1"/>
  <c r="BK26" i="1"/>
  <c r="BL26" i="1" s="1"/>
  <c r="BR29" i="1"/>
  <c r="BR34" i="1"/>
  <c r="BR19" i="1"/>
  <c r="BR30" i="1"/>
  <c r="BK18" i="1"/>
  <c r="BL18" i="1" s="1"/>
  <c r="BR44" i="1"/>
  <c r="BQ11" i="1"/>
  <c r="BR11" i="1" s="1"/>
  <c r="BQ19" i="1"/>
  <c r="BQ27" i="1"/>
  <c r="BR27" i="1" s="1"/>
  <c r="BQ35" i="1"/>
  <c r="BR35" i="1" s="1"/>
  <c r="BQ43" i="1"/>
  <c r="BR43" i="1" s="1"/>
  <c r="BJ12" i="1"/>
  <c r="BK12" i="1" s="1"/>
  <c r="BL12" i="1" s="1"/>
  <c r="BJ20" i="1"/>
  <c r="BK20" i="1" s="1"/>
  <c r="BL20" i="1" s="1"/>
  <c r="BJ28" i="1"/>
  <c r="BK28" i="1" s="1"/>
  <c r="BL28" i="1" s="1"/>
  <c r="BJ36" i="1"/>
  <c r="BK36" i="1" s="1"/>
  <c r="BL36" i="1" s="1"/>
  <c r="BJ44" i="1"/>
  <c r="BK44" i="1" s="1"/>
  <c r="BL44" i="1" s="1"/>
  <c r="BQ5" i="1"/>
  <c r="BR5" i="1" s="1"/>
  <c r="BQ13" i="1"/>
  <c r="BR13" i="1" s="1"/>
  <c r="BJ17" i="1"/>
  <c r="BK17" i="1" s="1"/>
  <c r="BL17" i="1" s="1"/>
  <c r="BJ25" i="1"/>
  <c r="BK25" i="1" s="1"/>
  <c r="BL25" i="1" s="1"/>
  <c r="BJ33" i="1"/>
  <c r="BK33" i="1" s="1"/>
  <c r="BL33" i="1" s="1"/>
  <c r="BJ41" i="1"/>
  <c r="BK41" i="1" s="1"/>
  <c r="BL41" i="1" s="1"/>
  <c r="BQ6" i="1"/>
  <c r="BR6" i="1" s="1"/>
  <c r="BQ30" i="1"/>
  <c r="BQ38" i="1"/>
  <c r="BJ14" i="1"/>
  <c r="BK14" i="1" s="1"/>
  <c r="BL14" i="1" s="1"/>
  <c r="BJ22" i="1"/>
  <c r="BK22" i="1" s="1"/>
  <c r="BL22"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N11" i="4" s="1"/>
  <c r="H11" i="4" s="1"/>
  <c r="AM12" i="4"/>
  <c r="AM13" i="4"/>
  <c r="AM14" i="4"/>
  <c r="AM15" i="4"/>
  <c r="AM16" i="4"/>
  <c r="AM17" i="4"/>
  <c r="AM18" i="4"/>
  <c r="AM19" i="4"/>
  <c r="AM20" i="4"/>
  <c r="AM21" i="4"/>
  <c r="AM22" i="4"/>
  <c r="AM23" i="4"/>
  <c r="AM24" i="4"/>
  <c r="AM25" i="4"/>
  <c r="AM26" i="4"/>
  <c r="AM27" i="4"/>
  <c r="AN27" i="4" s="1"/>
  <c r="H27" i="4" s="1"/>
  <c r="AM28" i="4"/>
  <c r="AM29" i="4"/>
  <c r="AM30" i="4"/>
  <c r="AM31" i="4"/>
  <c r="AM32" i="4"/>
  <c r="AM33" i="4"/>
  <c r="AN33" i="4" s="1"/>
  <c r="H33" i="4" s="1"/>
  <c r="AM34" i="4"/>
  <c r="AM35" i="4"/>
  <c r="AM36" i="4"/>
  <c r="AM37" i="4"/>
  <c r="AM38" i="4"/>
  <c r="AN38" i="4" s="1"/>
  <c r="H38" i="4" s="1"/>
  <c r="AM39" i="4"/>
  <c r="AM40" i="4"/>
  <c r="AM41" i="4"/>
  <c r="AM42" i="4"/>
  <c r="AM43" i="4"/>
  <c r="AN43" i="4" s="1"/>
  <c r="H43" i="4" s="1"/>
  <c r="AM44" i="4"/>
  <c r="AM45" i="4"/>
  <c r="AM46" i="4"/>
  <c r="AM47" i="4"/>
  <c r="AM8" i="4"/>
  <c r="W9" i="4"/>
  <c r="X9" i="4"/>
  <c r="E9" i="4" s="1"/>
  <c r="X6" i="49" s="1"/>
  <c r="W10" i="4"/>
  <c r="X10" i="4"/>
  <c r="E10" i="4" s="1"/>
  <c r="W11" i="4"/>
  <c r="X11" i="4"/>
  <c r="E11" i="4" s="1"/>
  <c r="X8" i="42" s="1"/>
  <c r="W12" i="4"/>
  <c r="X12" i="4"/>
  <c r="E12" i="4" s="1"/>
  <c r="X9" i="37" s="1"/>
  <c r="W13" i="4"/>
  <c r="X13" i="4"/>
  <c r="E13" i="4" s="1"/>
  <c r="W14" i="4"/>
  <c r="X14" i="4"/>
  <c r="E14" i="4" s="1"/>
  <c r="X11" i="32" s="1"/>
  <c r="W15" i="4"/>
  <c r="D15" i="4" s="1"/>
  <c r="X15" i="4"/>
  <c r="E15" i="4" s="1"/>
  <c r="X12" i="35" s="1"/>
  <c r="W16" i="4"/>
  <c r="D16" i="4" s="1"/>
  <c r="X16" i="4"/>
  <c r="E16" i="4" s="1"/>
  <c r="W17" i="4"/>
  <c r="X17" i="4"/>
  <c r="E17" i="4" s="1"/>
  <c r="W18" i="4"/>
  <c r="X18" i="4"/>
  <c r="E18" i="4" s="1"/>
  <c r="W19" i="4"/>
  <c r="D19" i="4" s="1"/>
  <c r="X19" i="4"/>
  <c r="E19" i="4" s="1"/>
  <c r="W20" i="4"/>
  <c r="D20" i="4" s="1"/>
  <c r="X20" i="4"/>
  <c r="E20" i="4" s="1"/>
  <c r="W21" i="4"/>
  <c r="D21" i="4" s="1"/>
  <c r="X21" i="4"/>
  <c r="E21" i="4" s="1"/>
  <c r="X18" i="21" s="1"/>
  <c r="W22" i="4"/>
  <c r="X22" i="4"/>
  <c r="E22" i="4" s="1"/>
  <c r="X19" i="20" s="1"/>
  <c r="W23" i="4"/>
  <c r="X23" i="4"/>
  <c r="E23" i="4" s="1"/>
  <c r="W24" i="4"/>
  <c r="D24" i="4" s="1"/>
  <c r="X24" i="4"/>
  <c r="E24" i="4" s="1"/>
  <c r="W25" i="4"/>
  <c r="X25" i="4"/>
  <c r="E25" i="4" s="1"/>
  <c r="W26" i="4"/>
  <c r="D26" i="4" s="1"/>
  <c r="X26" i="4"/>
  <c r="E26" i="4" s="1"/>
  <c r="X23" i="52" s="1"/>
  <c r="W27" i="4"/>
  <c r="D27" i="4" s="1"/>
  <c r="X27" i="4"/>
  <c r="E27" i="4" s="1"/>
  <c r="W28" i="4"/>
  <c r="D28" i="4" s="1"/>
  <c r="X28" i="4"/>
  <c r="E28" i="4" s="1"/>
  <c r="W29" i="4"/>
  <c r="D29" i="4" s="1"/>
  <c r="X29" i="4"/>
  <c r="E29" i="4" s="1"/>
  <c r="W30" i="4"/>
  <c r="D30" i="4" s="1"/>
  <c r="V27" i="28" s="1"/>
  <c r="X30" i="4"/>
  <c r="E30" i="4" s="1"/>
  <c r="X27" i="22" s="1"/>
  <c r="W31" i="4"/>
  <c r="D31" i="4" s="1"/>
  <c r="X31" i="4"/>
  <c r="E31" i="4" s="1"/>
  <c r="X28" i="8" s="1"/>
  <c r="W32" i="4"/>
  <c r="X32" i="4"/>
  <c r="E32" i="4" s="1"/>
  <c r="X29" i="50" s="1"/>
  <c r="W33" i="4"/>
  <c r="X33" i="4"/>
  <c r="E33" i="4" s="1"/>
  <c r="W34" i="4"/>
  <c r="D34" i="4" s="1"/>
  <c r="X34" i="4"/>
  <c r="E34" i="4" s="1"/>
  <c r="W35" i="4"/>
  <c r="D35" i="4" s="1"/>
  <c r="X35" i="4"/>
  <c r="E35" i="4" s="1"/>
  <c r="X32" i="30" s="1"/>
  <c r="W36" i="4"/>
  <c r="X36" i="4"/>
  <c r="E36" i="4" s="1"/>
  <c r="X33" i="29" s="1"/>
  <c r="W37" i="4"/>
  <c r="X37" i="4"/>
  <c r="E37" i="4" s="1"/>
  <c r="X34" i="8" s="1"/>
  <c r="W38" i="4"/>
  <c r="D38" i="4" s="1"/>
  <c r="V35" i="36" s="1"/>
  <c r="X38" i="4"/>
  <c r="E38" i="4" s="1"/>
  <c r="W39" i="4"/>
  <c r="X39" i="4"/>
  <c r="E39" i="4" s="1"/>
  <c r="X36" i="17" s="1"/>
  <c r="W40" i="4"/>
  <c r="X40" i="4"/>
  <c r="E40" i="4" s="1"/>
  <c r="X37" i="34" s="1"/>
  <c r="W41" i="4"/>
  <c r="D41" i="4" s="1"/>
  <c r="X41" i="4"/>
  <c r="D42" i="4"/>
  <c r="E42" i="4"/>
  <c r="W43" i="4"/>
  <c r="D43" i="4" s="1"/>
  <c r="X43" i="4"/>
  <c r="E43" i="4" s="1"/>
  <c r="W44" i="4"/>
  <c r="D44" i="4" s="1"/>
  <c r="V41" i="30" s="1"/>
  <c r="X44" i="4"/>
  <c r="E44" i="4" s="1"/>
  <c r="X41" i="21" s="1"/>
  <c r="W45" i="4"/>
  <c r="D45" i="4" s="1"/>
  <c r="V42" i="30" s="1"/>
  <c r="X45" i="4"/>
  <c r="W46" i="4"/>
  <c r="D46" i="4" s="1"/>
  <c r="V43" i="30" s="1"/>
  <c r="X46" i="4"/>
  <c r="E46" i="4" s="1"/>
  <c r="X47" i="4"/>
  <c r="E47" i="4" s="1"/>
  <c r="X8" i="4"/>
  <c r="E8" i="4" s="1"/>
  <c r="W8" i="4"/>
  <c r="D8" i="4" s="1"/>
  <c r="D6"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5" i="50"/>
  <c r="C41" i="50"/>
  <c r="C44" i="50" s="1"/>
  <c r="G45" i="4"/>
  <c r="J42" i="19" s="1"/>
  <c r="D41" i="8"/>
  <c r="D42" i="8"/>
  <c r="D43" i="8"/>
  <c r="D44" i="8"/>
  <c r="D33" i="13"/>
  <c r="D34" i="13"/>
  <c r="D35" i="13"/>
  <c r="D36" i="13"/>
  <c r="D37" i="13"/>
  <c r="D38" i="13"/>
  <c r="D39" i="13"/>
  <c r="D40" i="13"/>
  <c r="D41" i="13"/>
  <c r="D42" i="13"/>
  <c r="D43" i="13"/>
  <c r="D44" i="13"/>
  <c r="D41" i="12"/>
  <c r="D42" i="12"/>
  <c r="D43" i="12"/>
  <c r="D44" i="12"/>
  <c r="D41" i="14"/>
  <c r="D42" i="14"/>
  <c r="D43" i="14"/>
  <c r="D44" i="14"/>
  <c r="D41" i="15"/>
  <c r="D42" i="15"/>
  <c r="D43" i="15"/>
  <c r="D44" i="15"/>
  <c r="D41" i="16"/>
  <c r="D42" i="16"/>
  <c r="D43" i="16"/>
  <c r="D44" i="16"/>
  <c r="D41" i="17"/>
  <c r="D42" i="17"/>
  <c r="D43" i="17"/>
  <c r="D44" i="17"/>
  <c r="D41" i="18"/>
  <c r="D42" i="18"/>
  <c r="D43" i="18"/>
  <c r="D44" i="18"/>
  <c r="D41" i="19"/>
  <c r="D42" i="19"/>
  <c r="D43" i="19"/>
  <c r="D44" i="19"/>
  <c r="D41" i="20"/>
  <c r="D42" i="20"/>
  <c r="D43" i="20"/>
  <c r="D44" i="20"/>
  <c r="D41" i="21"/>
  <c r="D42" i="21"/>
  <c r="D43" i="21"/>
  <c r="D44" i="21"/>
  <c r="D41" i="22"/>
  <c r="D42" i="22"/>
  <c r="D43" i="22"/>
  <c r="D44" i="22"/>
  <c r="D41" i="23"/>
  <c r="D42" i="23"/>
  <c r="D43" i="23"/>
  <c r="D44" i="23"/>
  <c r="D41" i="24"/>
  <c r="D42" i="24"/>
  <c r="D43" i="24"/>
  <c r="D44" i="24"/>
  <c r="D41" i="25"/>
  <c r="D42" i="25"/>
  <c r="D43" i="25"/>
  <c r="D44" i="25"/>
  <c r="D41" i="26"/>
  <c r="D42" i="26"/>
  <c r="D43" i="26"/>
  <c r="D44" i="26"/>
  <c r="D41" i="27"/>
  <c r="D42" i="27"/>
  <c r="D43" i="27"/>
  <c r="D44" i="27"/>
  <c r="D41" i="28"/>
  <c r="D42" i="28"/>
  <c r="D43" i="28"/>
  <c r="D44" i="28"/>
  <c r="D41" i="29"/>
  <c r="D42" i="29"/>
  <c r="D43" i="29"/>
  <c r="D44" i="29"/>
  <c r="D41" i="31"/>
  <c r="D42" i="31"/>
  <c r="D43" i="31"/>
  <c r="D44" i="31"/>
  <c r="D41" i="32"/>
  <c r="D42" i="32"/>
  <c r="D43" i="32"/>
  <c r="D44" i="32"/>
  <c r="D41" i="33"/>
  <c r="D42" i="33"/>
  <c r="D43" i="33"/>
  <c r="D44" i="33"/>
  <c r="D41" i="34"/>
  <c r="D42" i="34"/>
  <c r="D43" i="34"/>
  <c r="D44" i="34"/>
  <c r="D41" i="35"/>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D39" i="52"/>
  <c r="D40" i="52"/>
  <c r="D41" i="52"/>
  <c r="D42" i="52"/>
  <c r="D43" i="52"/>
  <c r="D44" i="52"/>
  <c r="D44" i="51"/>
  <c r="D6" i="51"/>
  <c r="D7" i="51"/>
  <c r="D8" i="51"/>
  <c r="D9" i="51"/>
  <c r="D10" i="51"/>
  <c r="D11" i="51"/>
  <c r="D12" i="51"/>
  <c r="D13"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5" i="51"/>
  <c r="D6" i="52"/>
  <c r="D7" i="52"/>
  <c r="D8" i="52"/>
  <c r="D9" i="52"/>
  <c r="D10" i="52"/>
  <c r="D11" i="52"/>
  <c r="D12" i="52"/>
  <c r="D13" i="52"/>
  <c r="D14" i="52"/>
  <c r="D15" i="52"/>
  <c r="D16" i="52"/>
  <c r="D17" i="52"/>
  <c r="D18" i="52"/>
  <c r="D19" i="52"/>
  <c r="D20" i="52"/>
  <c r="D21" i="52"/>
  <c r="D22" i="52"/>
  <c r="D23" i="52"/>
  <c r="D24" i="52"/>
  <c r="D25" i="52"/>
  <c r="D26" i="52"/>
  <c r="D27" i="52"/>
  <c r="D28" i="52"/>
  <c r="D29" i="52"/>
  <c r="D30" i="52"/>
  <c r="D5" i="52"/>
  <c r="D41" i="43"/>
  <c r="D42" i="43"/>
  <c r="D43" i="43"/>
  <c r="C40" i="51"/>
  <c r="C44" i="51" s="1"/>
  <c r="C39" i="52"/>
  <c r="C44" i="52" s="1"/>
  <c r="D32" i="4"/>
  <c r="V29" i="22" s="1"/>
  <c r="D18" i="4"/>
  <c r="V15" i="22" s="1"/>
  <c r="F45" i="4"/>
  <c r="T42" i="30" s="1"/>
  <c r="C45" i="7"/>
  <c r="L44" i="52"/>
  <c r="C5" i="8"/>
  <c r="C44" i="8" s="1"/>
  <c r="D5" i="8"/>
  <c r="D6" i="8"/>
  <c r="D7" i="8"/>
  <c r="O10" i="4"/>
  <c r="P10" i="4" s="1"/>
  <c r="C10" i="4" s="1"/>
  <c r="D8" i="8"/>
  <c r="O11" i="4"/>
  <c r="P11" i="4" s="1"/>
  <c r="C11" i="4" s="1"/>
  <c r="F8" i="13" s="1"/>
  <c r="D9" i="8"/>
  <c r="D10" i="8"/>
  <c r="O13" i="4"/>
  <c r="P13" i="4" s="1"/>
  <c r="C13" i="4" s="1"/>
  <c r="AN13" i="4"/>
  <c r="H13" i="4" s="1"/>
  <c r="D11" i="8"/>
  <c r="D12" i="8"/>
  <c r="D13" i="8"/>
  <c r="D14" i="8"/>
  <c r="O17" i="4"/>
  <c r="P17" i="4" s="1"/>
  <c r="C17" i="4" s="1"/>
  <c r="P14" i="43" s="1"/>
  <c r="D15" i="8"/>
  <c r="O18" i="4"/>
  <c r="P18" i="4" s="1"/>
  <c r="C18" i="4" s="1"/>
  <c r="D16" i="8"/>
  <c r="D17" i="8"/>
  <c r="D18" i="8"/>
  <c r="E18" i="8" s="1"/>
  <c r="AN21" i="4"/>
  <c r="H21" i="4" s="1"/>
  <c r="D19" i="8"/>
  <c r="E19" i="8" s="1"/>
  <c r="D20" i="8"/>
  <c r="AN23" i="4"/>
  <c r="H23" i="4" s="1"/>
  <c r="D21" i="8"/>
  <c r="D22" i="8"/>
  <c r="D23" i="8"/>
  <c r="D24" i="8"/>
  <c r="D25" i="8"/>
  <c r="D26" i="8"/>
  <c r="AN29" i="4"/>
  <c r="H29" i="4" s="1"/>
  <c r="N26" i="15" s="1"/>
  <c r="D27" i="8"/>
  <c r="D28" i="8"/>
  <c r="O31" i="4"/>
  <c r="P31" i="4" s="1"/>
  <c r="C31" i="4" s="1"/>
  <c r="F28" i="17" s="1"/>
  <c r="AN31" i="4"/>
  <c r="H31" i="4" s="1"/>
  <c r="N28" i="39" s="1"/>
  <c r="D29" i="8"/>
  <c r="D30" i="8"/>
  <c r="D31" i="8"/>
  <c r="D32" i="8"/>
  <c r="D33" i="8"/>
  <c r="E33" i="8" s="1"/>
  <c r="O36" i="4"/>
  <c r="P36" i="4" s="1"/>
  <c r="C36" i="4" s="1"/>
  <c r="D34" i="8"/>
  <c r="AN37" i="4"/>
  <c r="H37" i="4" s="1"/>
  <c r="N34" i="12" s="1"/>
  <c r="D35" i="8"/>
  <c r="D36" i="8"/>
  <c r="AN39" i="4"/>
  <c r="H39" i="4" s="1"/>
  <c r="D37" i="8"/>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L44" i="13"/>
  <c r="D5" i="12"/>
  <c r="C7" i="12"/>
  <c r="C44" i="12" s="1"/>
  <c r="D6" i="12"/>
  <c r="D7" i="12"/>
  <c r="D8" i="12"/>
  <c r="D9" i="12"/>
  <c r="D10" i="12"/>
  <c r="D11" i="12"/>
  <c r="D12" i="12"/>
  <c r="D13" i="12"/>
  <c r="D14" i="12"/>
  <c r="D15" i="12"/>
  <c r="D16" i="12"/>
  <c r="D17" i="12"/>
  <c r="D18" i="12"/>
  <c r="D19" i="12"/>
  <c r="D20" i="12"/>
  <c r="D21" i="12"/>
  <c r="E21" i="12" s="1"/>
  <c r="D22" i="12"/>
  <c r="D23" i="12"/>
  <c r="D24" i="12"/>
  <c r="D25" i="12"/>
  <c r="D26" i="12"/>
  <c r="D27" i="12"/>
  <c r="D28" i="12"/>
  <c r="D29" i="12"/>
  <c r="D30" i="12"/>
  <c r="D31" i="12"/>
  <c r="D32" i="12"/>
  <c r="D33" i="12"/>
  <c r="D34" i="12"/>
  <c r="D35" i="12"/>
  <c r="E35" i="12" s="1"/>
  <c r="D36" i="12"/>
  <c r="D37" i="12"/>
  <c r="D38" i="12"/>
  <c r="D39" i="12"/>
  <c r="D40" i="12"/>
  <c r="D5" i="14"/>
  <c r="C8" i="14"/>
  <c r="C44" i="14" s="1"/>
  <c r="D6" i="14"/>
  <c r="D7" i="14"/>
  <c r="D8" i="14"/>
  <c r="D9" i="14"/>
  <c r="D10" i="14"/>
  <c r="D11" i="14"/>
  <c r="D12" i="14"/>
  <c r="D13" i="14"/>
  <c r="D14" i="14"/>
  <c r="D15" i="14"/>
  <c r="E15" i="14" s="1"/>
  <c r="D16" i="14"/>
  <c r="D17" i="14"/>
  <c r="D18" i="14"/>
  <c r="D19" i="14"/>
  <c r="E19" i="14" s="1"/>
  <c r="D20" i="14"/>
  <c r="D21" i="14"/>
  <c r="D22" i="14"/>
  <c r="D23" i="14"/>
  <c r="D24" i="14"/>
  <c r="D25" i="14"/>
  <c r="D26" i="14"/>
  <c r="D27" i="14"/>
  <c r="D28" i="14"/>
  <c r="E28" i="14" s="1"/>
  <c r="D29" i="14"/>
  <c r="D30" i="14"/>
  <c r="D31" i="14"/>
  <c r="E31" i="14" s="1"/>
  <c r="D32" i="14"/>
  <c r="D33" i="14"/>
  <c r="D34" i="14"/>
  <c r="D35" i="14"/>
  <c r="E35" i="14" s="1"/>
  <c r="D36" i="14"/>
  <c r="D37" i="14"/>
  <c r="D38" i="14"/>
  <c r="D39" i="14"/>
  <c r="D40" i="14"/>
  <c r="L44" i="14"/>
  <c r="D5" i="15"/>
  <c r="C9" i="15"/>
  <c r="C44" i="15" s="1"/>
  <c r="D6" i="15"/>
  <c r="D7" i="15"/>
  <c r="D8" i="15"/>
  <c r="D9" i="15"/>
  <c r="D10" i="15"/>
  <c r="D11" i="15"/>
  <c r="D12" i="15"/>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L44" i="15"/>
  <c r="D5" i="16"/>
  <c r="C10" i="16"/>
  <c r="C44" i="16" s="1"/>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C13"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L44" i="19"/>
  <c r="D5" i="20"/>
  <c r="C14" i="20"/>
  <c r="D6" i="20"/>
  <c r="D7" i="20"/>
  <c r="D8" i="20"/>
  <c r="D9" i="20"/>
  <c r="E9" i="20" s="1"/>
  <c r="D10" i="20"/>
  <c r="D11" i="20"/>
  <c r="D12" i="20"/>
  <c r="D13" i="20"/>
  <c r="E13" i="20" s="1"/>
  <c r="D14" i="20"/>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D11" i="22"/>
  <c r="D12" i="22"/>
  <c r="D13" i="22"/>
  <c r="D14" i="22"/>
  <c r="D15" i="22"/>
  <c r="D16" i="22"/>
  <c r="D17" i="22"/>
  <c r="D18" i="22"/>
  <c r="D19" i="22"/>
  <c r="D20" i="22"/>
  <c r="D21" i="22"/>
  <c r="E21" i="22" s="1"/>
  <c r="D22" i="22"/>
  <c r="D23" i="22"/>
  <c r="D24" i="22"/>
  <c r="D25" i="22"/>
  <c r="D26" i="22"/>
  <c r="D27" i="22"/>
  <c r="D28" i="22"/>
  <c r="D29" i="22"/>
  <c r="D30" i="22"/>
  <c r="D31" i="22"/>
  <c r="D32" i="22"/>
  <c r="D33" i="22"/>
  <c r="D34" i="22"/>
  <c r="D35" i="22"/>
  <c r="D36" i="22"/>
  <c r="D37" i="22"/>
  <c r="E37" i="22" s="1"/>
  <c r="D38" i="22"/>
  <c r="D39" i="22"/>
  <c r="D40" i="22"/>
  <c r="L44" i="22"/>
  <c r="D5" i="23"/>
  <c r="C17" i="23"/>
  <c r="C44" i="23" s="1"/>
  <c r="D6" i="23"/>
  <c r="D7" i="23"/>
  <c r="D8" i="23"/>
  <c r="E8" i="23" s="1"/>
  <c r="D9" i="23"/>
  <c r="D10" i="23"/>
  <c r="D11" i="23"/>
  <c r="D12" i="23"/>
  <c r="D13" i="23"/>
  <c r="D14" i="23"/>
  <c r="D15" i="23"/>
  <c r="D16" i="23"/>
  <c r="D17" i="23"/>
  <c r="D18" i="23"/>
  <c r="D19" i="23"/>
  <c r="D20" i="23"/>
  <c r="D21" i="23"/>
  <c r="D22" i="23"/>
  <c r="D23" i="23"/>
  <c r="D24" i="23"/>
  <c r="D25" i="23"/>
  <c r="D26" i="23"/>
  <c r="D27" i="23"/>
  <c r="D28" i="23"/>
  <c r="D29" i="23"/>
  <c r="E29" i="23" s="1"/>
  <c r="D30" i="23"/>
  <c r="D31" i="23"/>
  <c r="D32" i="23"/>
  <c r="D33" i="23"/>
  <c r="D34" i="23"/>
  <c r="E34" i="23" s="1"/>
  <c r="D35" i="23"/>
  <c r="D36" i="23"/>
  <c r="D37" i="23"/>
  <c r="D38" i="23"/>
  <c r="D39" i="23"/>
  <c r="D40" i="23"/>
  <c r="L44" i="23"/>
  <c r="D5" i="24"/>
  <c r="C18" i="24"/>
  <c r="D6" i="24"/>
  <c r="D7" i="24"/>
  <c r="D8" i="24"/>
  <c r="D9" i="24"/>
  <c r="D10" i="24"/>
  <c r="D11" i="24"/>
  <c r="D12" i="24"/>
  <c r="D13" i="24"/>
  <c r="D14" i="24"/>
  <c r="D15" i="24"/>
  <c r="D16" i="24"/>
  <c r="D17" i="24"/>
  <c r="D18" i="24"/>
  <c r="D19" i="24"/>
  <c r="D20" i="24"/>
  <c r="D21" i="24"/>
  <c r="E21" i="24" s="1"/>
  <c r="D22" i="24"/>
  <c r="D23" i="24"/>
  <c r="D24" i="24"/>
  <c r="D25" i="24"/>
  <c r="D26" i="24"/>
  <c r="D27" i="24"/>
  <c r="D28" i="24"/>
  <c r="D29" i="24"/>
  <c r="D30" i="24"/>
  <c r="D31" i="24"/>
  <c r="D32" i="24"/>
  <c r="D33" i="24"/>
  <c r="D34" i="24"/>
  <c r="D35" i="24"/>
  <c r="D36" i="24"/>
  <c r="D37" i="24"/>
  <c r="E37" i="24" s="1"/>
  <c r="D38" i="24"/>
  <c r="D39" i="24"/>
  <c r="D40" i="24"/>
  <c r="L44" i="24"/>
  <c r="D5" i="25"/>
  <c r="C19" i="25"/>
  <c r="C44" i="25" s="1"/>
  <c r="D6" i="25"/>
  <c r="D7" i="25"/>
  <c r="D8" i="25"/>
  <c r="D9" i="25"/>
  <c r="D10" i="25"/>
  <c r="D11" i="25"/>
  <c r="D12" i="25"/>
  <c r="D13" i="25"/>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D40" i="25"/>
  <c r="L44" i="25"/>
  <c r="D5" i="26"/>
  <c r="C20" i="26"/>
  <c r="C44" i="26" s="1"/>
  <c r="D6" i="26"/>
  <c r="D7" i="26"/>
  <c r="D8" i="26"/>
  <c r="D9" i="26"/>
  <c r="E9" i="26" s="1"/>
  <c r="D10" i="26"/>
  <c r="D11" i="26"/>
  <c r="D12" i="26"/>
  <c r="D13" i="26"/>
  <c r="D14" i="26"/>
  <c r="D15" i="26"/>
  <c r="D16" i="26"/>
  <c r="D17" i="26"/>
  <c r="D18" i="26"/>
  <c r="D19" i="26"/>
  <c r="D20" i="26"/>
  <c r="D21" i="26"/>
  <c r="D22" i="26"/>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D11" i="28"/>
  <c r="D12" i="28"/>
  <c r="D13" i="28"/>
  <c r="D14" i="28"/>
  <c r="D15" i="28"/>
  <c r="D16" i="28"/>
  <c r="D17" i="28"/>
  <c r="D18" i="28"/>
  <c r="D19" i="28"/>
  <c r="D20" i="28"/>
  <c r="D21" i="28"/>
  <c r="D22" i="28"/>
  <c r="D23" i="28"/>
  <c r="D24" i="28"/>
  <c r="E24" i="28" s="1"/>
  <c r="D25" i="28"/>
  <c r="D26" i="28"/>
  <c r="D27" i="28"/>
  <c r="D28" i="28"/>
  <c r="D29" i="28"/>
  <c r="D30" i="28"/>
  <c r="D31" i="28"/>
  <c r="D32" i="28"/>
  <c r="D33" i="28"/>
  <c r="D34" i="28"/>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D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L44" i="31"/>
  <c r="D5" i="30"/>
  <c r="C24" i="30"/>
  <c r="C44" i="30" s="1"/>
  <c r="D6" i="30"/>
  <c r="D7" i="30"/>
  <c r="D8" i="30"/>
  <c r="D9" i="30"/>
  <c r="D10" i="30"/>
  <c r="D11" i="30"/>
  <c r="D12" i="30"/>
  <c r="D13" i="30"/>
  <c r="E13" i="30" s="1"/>
  <c r="D14" i="30"/>
  <c r="D15" i="30"/>
  <c r="D16" i="30"/>
  <c r="D17" i="30"/>
  <c r="D18" i="30"/>
  <c r="E18" i="30" s="1"/>
  <c r="D19" i="30"/>
  <c r="D20" i="30"/>
  <c r="D21" i="30"/>
  <c r="D22" i="30"/>
  <c r="D23" i="30"/>
  <c r="D24" i="30"/>
  <c r="D25" i="30"/>
  <c r="D26" i="30"/>
  <c r="D27" i="30"/>
  <c r="D28" i="30"/>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D9" i="33"/>
  <c r="D10" i="33"/>
  <c r="D11" i="33"/>
  <c r="D12" i="33"/>
  <c r="D13" i="33"/>
  <c r="D14" i="33"/>
  <c r="D15" i="33"/>
  <c r="D16" i="33"/>
  <c r="D17" i="33"/>
  <c r="D18" i="33"/>
  <c r="D19" i="33"/>
  <c r="D20" i="33"/>
  <c r="D21" i="33"/>
  <c r="D22" i="33"/>
  <c r="D23" i="33"/>
  <c r="D24" i="33"/>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L44" i="35"/>
  <c r="D5" i="36"/>
  <c r="E5" i="36" s="1"/>
  <c r="C30" i="36"/>
  <c r="C44" i="36" s="1"/>
  <c r="D6" i="36"/>
  <c r="D7" i="36"/>
  <c r="D8" i="36"/>
  <c r="D9" i="36"/>
  <c r="D10" i="36"/>
  <c r="D11" i="36"/>
  <c r="D12" i="36"/>
  <c r="D13" i="36"/>
  <c r="E13" i="36" s="1"/>
  <c r="D14" i="36"/>
  <c r="D15" i="36"/>
  <c r="D16" i="36"/>
  <c r="D17" i="36"/>
  <c r="D18" i="36"/>
  <c r="D19" i="36"/>
  <c r="D20" i="36"/>
  <c r="E20" i="36" s="1"/>
  <c r="D21" i="36"/>
  <c r="D22" i="36"/>
  <c r="D23" i="36"/>
  <c r="D24" i="36"/>
  <c r="D25" i="36"/>
  <c r="D26" i="36"/>
  <c r="D27" i="36"/>
  <c r="D28" i="36"/>
  <c r="D29" i="36"/>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D14" i="38"/>
  <c r="D15" i="38"/>
  <c r="E15" i="38" s="1"/>
  <c r="D16" i="38"/>
  <c r="D17" i="38"/>
  <c r="D18" i="38"/>
  <c r="D19" i="38"/>
  <c r="D20" i="38"/>
  <c r="D21" i="38"/>
  <c r="D22" i="38"/>
  <c r="D23" i="38"/>
  <c r="D24" i="38"/>
  <c r="D25" i="38"/>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D32" i="41"/>
  <c r="D33" i="41"/>
  <c r="D34" i="41"/>
  <c r="D35" i="41"/>
  <c r="D36" i="41"/>
  <c r="D37" i="41"/>
  <c r="D38" i="41"/>
  <c r="D39" i="41"/>
  <c r="D40" i="41"/>
  <c r="L44" i="41"/>
  <c r="D5" i="42"/>
  <c r="C36" i="42"/>
  <c r="D6" i="42"/>
  <c r="D7" i="42"/>
  <c r="D8" i="42"/>
  <c r="D9" i="42"/>
  <c r="D10" i="42"/>
  <c r="D11" i="42"/>
  <c r="D12" i="42"/>
  <c r="D13" i="42"/>
  <c r="D14" i="42"/>
  <c r="D15" i="42"/>
  <c r="D16" i="42"/>
  <c r="D17" i="42"/>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D22" i="44"/>
  <c r="D23" i="44"/>
  <c r="D24" i="44"/>
  <c r="D25" i="44"/>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V29" i="20"/>
  <c r="V26" i="51"/>
  <c r="V26" i="18"/>
  <c r="V26" i="22"/>
  <c r="V26" i="30"/>
  <c r="V26" i="37"/>
  <c r="V26" i="43"/>
  <c r="V26" i="17"/>
  <c r="V26" i="27"/>
  <c r="V26" i="31"/>
  <c r="V26" i="40"/>
  <c r="V24" i="50"/>
  <c r="E6" i="44"/>
  <c r="E26" i="34"/>
  <c r="E31" i="34"/>
  <c r="E18" i="28"/>
  <c r="E6" i="26"/>
  <c r="E33" i="26"/>
  <c r="E37" i="26"/>
  <c r="E34" i="26"/>
  <c r="E18" i="26"/>
  <c r="E10" i="26"/>
  <c r="E17" i="26"/>
  <c r="E22" i="26"/>
  <c r="E19" i="25"/>
  <c r="E6" i="25"/>
  <c r="E35" i="25"/>
  <c r="E39" i="25"/>
  <c r="E40" i="25"/>
  <c r="E36" i="25"/>
  <c r="E14" i="25"/>
  <c r="E38" i="25"/>
  <c r="E8" i="25"/>
  <c r="E17" i="23"/>
  <c r="E16" i="23"/>
  <c r="E13" i="23"/>
  <c r="E22" i="23"/>
  <c r="E6" i="23"/>
  <c r="E33" i="23"/>
  <c r="E9" i="23"/>
  <c r="E17" i="19"/>
  <c r="E40" i="18"/>
  <c r="E29" i="18"/>
  <c r="E13" i="18"/>
  <c r="E27" i="18"/>
  <c r="E31" i="18"/>
  <c r="E36" i="18"/>
  <c r="E20" i="18"/>
  <c r="E27" i="17"/>
  <c r="E39" i="17"/>
  <c r="E7" i="17"/>
  <c r="E13" i="16"/>
  <c r="E8" i="16"/>
  <c r="E21" i="16"/>
  <c r="E39" i="15"/>
  <c r="E10" i="15"/>
  <c r="E5" i="15"/>
  <c r="E35" i="15"/>
  <c r="E6" i="15"/>
  <c r="E5" i="12"/>
  <c r="E7" i="12"/>
  <c r="E12" i="12"/>
  <c r="E16" i="12"/>
  <c r="E8" i="12"/>
  <c r="E29" i="12"/>
  <c r="E40" i="12"/>
  <c r="E14" i="12"/>
  <c r="E37" i="13"/>
  <c r="E33" i="13"/>
  <c r="E14" i="13"/>
  <c r="E24" i="13"/>
  <c r="E18" i="13"/>
  <c r="E9" i="13"/>
  <c r="E28" i="13"/>
  <c r="E17" i="13"/>
  <c r="E6" i="13"/>
  <c r="E29" i="8"/>
  <c r="E28" i="8"/>
  <c r="E16" i="8"/>
  <c r="E31" i="8"/>
  <c r="E20" i="8"/>
  <c r="E6" i="8"/>
  <c r="E40" i="8"/>
  <c r="E32" i="8"/>
  <c r="E30" i="8"/>
  <c r="E21" i="8"/>
  <c r="E15" i="8"/>
  <c r="D36" i="4"/>
  <c r="V33" i="42" s="1"/>
  <c r="E29" i="41"/>
  <c r="F25" i="29"/>
  <c r="F25" i="21"/>
  <c r="P25" i="42"/>
  <c r="F25" i="44"/>
  <c r="F25" i="30"/>
  <c r="P25" i="38"/>
  <c r="F25" i="28"/>
  <c r="P25" i="27"/>
  <c r="F25" i="19"/>
  <c r="P25" i="30"/>
  <c r="F25" i="14"/>
  <c r="P25" i="36"/>
  <c r="E12" i="30"/>
  <c r="E20" i="30"/>
  <c r="E24" i="30"/>
  <c r="E33" i="30"/>
  <c r="E32" i="30"/>
  <c r="X34" i="31"/>
  <c r="F12" i="21"/>
  <c r="F12" i="30"/>
  <c r="F12" i="35"/>
  <c r="F12" i="41"/>
  <c r="F12" i="15"/>
  <c r="F12" i="25"/>
  <c r="F12" i="34"/>
  <c r="F12" i="39"/>
  <c r="P12" i="42"/>
  <c r="F12" i="18"/>
  <c r="P12" i="21"/>
  <c r="P12" i="31"/>
  <c r="P12" i="37"/>
  <c r="F12" i="44"/>
  <c r="E40" i="40"/>
  <c r="E28" i="40"/>
  <c r="E16" i="40"/>
  <c r="E23" i="40"/>
  <c r="E11" i="40"/>
  <c r="E8" i="22"/>
  <c r="E19" i="22"/>
  <c r="X12" i="34"/>
  <c r="E35" i="44"/>
  <c r="E8" i="44"/>
  <c r="E14" i="44"/>
  <c r="E16" i="44"/>
  <c r="E18" i="44"/>
  <c r="E21" i="44"/>
  <c r="E22" i="44"/>
  <c r="E24" i="44"/>
  <c r="E25" i="44"/>
  <c r="E28" i="44"/>
  <c r="E31" i="44"/>
  <c r="E36" i="44"/>
  <c r="E40" i="44"/>
  <c r="E33" i="44"/>
  <c r="E18" i="34"/>
  <c r="E14" i="34"/>
  <c r="E12" i="33"/>
  <c r="E15" i="33"/>
  <c r="E16" i="33"/>
  <c r="E21" i="33"/>
  <c r="E25" i="33"/>
  <c r="E30" i="33"/>
  <c r="E33" i="33"/>
  <c r="E18" i="24"/>
  <c r="E31" i="16"/>
  <c r="E28" i="16"/>
  <c r="E39" i="16"/>
  <c r="E33" i="16"/>
  <c r="E35" i="16"/>
  <c r="E32" i="16"/>
  <c r="E40" i="16"/>
  <c r="E37" i="16"/>
  <c r="E24" i="16"/>
  <c r="E20" i="16"/>
  <c r="E16" i="16"/>
  <c r="E23" i="16"/>
  <c r="E19" i="16"/>
  <c r="E15" i="16"/>
  <c r="E28" i="29"/>
  <c r="E30" i="36"/>
  <c r="E31" i="36"/>
  <c r="E38" i="15"/>
  <c r="V24" i="14"/>
  <c r="V24" i="15"/>
  <c r="V24" i="21"/>
  <c r="V24" i="24"/>
  <c r="E26" i="23"/>
  <c r="E26" i="15"/>
  <c r="E30" i="15"/>
  <c r="E12" i="15"/>
  <c r="E15" i="15"/>
  <c r="E18" i="15"/>
  <c r="E19" i="15"/>
  <c r="E23" i="15"/>
  <c r="E25" i="15"/>
  <c r="E27" i="15"/>
  <c r="E34" i="15"/>
  <c r="E31" i="15"/>
  <c r="N18" i="16"/>
  <c r="E14" i="17"/>
  <c r="E15" i="17"/>
  <c r="E17" i="17"/>
  <c r="E18" i="17"/>
  <c r="E22" i="17"/>
  <c r="E23" i="17"/>
  <c r="L44" i="50"/>
  <c r="L44" i="12"/>
  <c r="E13" i="12"/>
  <c r="E22" i="12"/>
  <c r="X36" i="49"/>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18" i="24"/>
  <c r="N18" i="32"/>
  <c r="N18" i="30"/>
  <c r="X8" i="21"/>
  <c r="X8" i="33"/>
  <c r="X28" i="34"/>
  <c r="X28" i="32"/>
  <c r="X28" i="50"/>
  <c r="X36" i="12"/>
  <c r="X36" i="20"/>
  <c r="V33" i="31"/>
  <c r="X8" i="36"/>
  <c r="X7" i="37"/>
  <c r="V13" i="16"/>
  <c r="V13" i="20"/>
  <c r="V13" i="26"/>
  <c r="V13" i="35"/>
  <c r="V13" i="37"/>
  <c r="V13" i="42"/>
  <c r="V13" i="17"/>
  <c r="V13" i="24"/>
  <c r="V13" i="30"/>
  <c r="V13" i="27"/>
  <c r="V13" i="38"/>
  <c r="V13" i="43"/>
  <c r="V13" i="49"/>
  <c r="V13" i="33"/>
  <c r="V13" i="48"/>
  <c r="X36" i="40"/>
  <c r="V33" i="37"/>
  <c r="V16" i="21"/>
  <c r="V13" i="50"/>
  <c r="X28" i="49"/>
  <c r="X12" i="21"/>
  <c r="X12" i="29"/>
  <c r="V27" i="31"/>
  <c r="V12" i="20"/>
  <c r="V12" i="26"/>
  <c r="V12" i="28"/>
  <c r="V12" i="35"/>
  <c r="V12" i="36"/>
  <c r="V12" i="37"/>
  <c r="V12" i="41"/>
  <c r="V12" i="42"/>
  <c r="V28" i="25"/>
  <c r="V28" i="27"/>
  <c r="V28" i="28"/>
  <c r="V28" i="29"/>
  <c r="V18" i="24"/>
  <c r="V18" i="29"/>
  <c r="E41" i="4"/>
  <c r="X38" i="14" s="1"/>
  <c r="N20" i="17"/>
  <c r="N20" i="19"/>
  <c r="N20" i="35"/>
  <c r="N18" i="20"/>
  <c r="N18" i="35"/>
  <c r="N18" i="34"/>
  <c r="D10" i="4"/>
  <c r="V7" i="38" s="1"/>
  <c r="D11" i="4"/>
  <c r="D12" i="4"/>
  <c r="D13" i="4"/>
  <c r="V10" i="30" s="1"/>
  <c r="D14" i="4"/>
  <c r="D37" i="4"/>
  <c r="D39" i="4"/>
  <c r="V36" i="23" s="1"/>
  <c r="X36" i="16"/>
  <c r="X36" i="34"/>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30" i="14"/>
  <c r="E17" i="14"/>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V37" i="21" s="1"/>
  <c r="P10" i="8"/>
  <c r="P10" i="20"/>
  <c r="P10" i="38"/>
  <c r="F10" i="42"/>
  <c r="F10" i="52"/>
  <c r="F10" i="49"/>
  <c r="P10" i="24"/>
  <c r="F10" i="16"/>
  <c r="F25" i="38"/>
  <c r="V9" i="26"/>
  <c r="V9" i="39"/>
  <c r="P27" i="8"/>
  <c r="F27" i="8"/>
  <c r="P5" i="42"/>
  <c r="F5" i="40"/>
  <c r="E9" i="33"/>
  <c r="D25" i="4"/>
  <c r="V22" i="34" s="1"/>
  <c r="E38" i="34"/>
  <c r="E19" i="29"/>
  <c r="E39" i="28"/>
  <c r="E20" i="19"/>
  <c r="O35" i="4"/>
  <c r="P35" i="4" s="1"/>
  <c r="C35" i="4" s="1"/>
  <c r="F32" i="42" s="1"/>
  <c r="V28" i="18"/>
  <c r="V28" i="24"/>
  <c r="V28" i="31"/>
  <c r="V28" i="35"/>
  <c r="V28" i="20"/>
  <c r="V28" i="21"/>
  <c r="V28" i="34"/>
  <c r="V28" i="36"/>
  <c r="V28" i="30"/>
  <c r="V28" i="33"/>
  <c r="V28" i="42"/>
  <c r="V28" i="43"/>
  <c r="V28" i="13"/>
  <c r="V18" i="21"/>
  <c r="V18" i="25"/>
  <c r="V18" i="32"/>
  <c r="V18" i="37"/>
  <c r="V18" i="31"/>
  <c r="V18" i="35"/>
  <c r="V18" i="15"/>
  <c r="V18" i="30"/>
  <c r="V18" i="33"/>
  <c r="V13" i="51"/>
  <c r="V12" i="23"/>
  <c r="V12" i="31"/>
  <c r="V12" i="38"/>
  <c r="V12" i="13"/>
  <c r="E40" i="38"/>
  <c r="E26" i="26"/>
  <c r="E9" i="17"/>
  <c r="E12" i="16"/>
  <c r="E6" i="36"/>
  <c r="E29" i="36"/>
  <c r="E20" i="25"/>
  <c r="E11" i="25"/>
  <c r="E8" i="15"/>
  <c r="E45" i="4"/>
  <c r="X42" i="30" s="1"/>
  <c r="E12" i="35"/>
  <c r="E24" i="35"/>
  <c r="E27" i="16"/>
  <c r="L44" i="49"/>
  <c r="V37" i="30"/>
  <c r="V17" i="27"/>
  <c r="V17" i="37"/>
  <c r="V17" i="26"/>
  <c r="V17" i="22"/>
  <c r="V40" i="13"/>
  <c r="V40" i="24"/>
  <c r="V40" i="37"/>
  <c r="X37" i="41"/>
  <c r="E22" i="42"/>
  <c r="E23" i="42"/>
  <c r="E38" i="42"/>
  <c r="E7" i="42"/>
  <c r="E8" i="42"/>
  <c r="E27" i="42"/>
  <c r="E42" i="42"/>
  <c r="E6" i="42"/>
  <c r="E10" i="42"/>
  <c r="G10" i="42" s="1"/>
  <c r="E24" i="42"/>
  <c r="E11" i="42"/>
  <c r="E12" i="42"/>
  <c r="E43" i="42"/>
  <c r="E19" i="42"/>
  <c r="E5" i="42"/>
  <c r="E14" i="42"/>
  <c r="E15" i="42"/>
  <c r="E18" i="42"/>
  <c r="E17" i="42"/>
  <c r="E20" i="42"/>
  <c r="E28" i="42"/>
  <c r="E13" i="42"/>
  <c r="E30" i="41"/>
  <c r="E31" i="41"/>
  <c r="E21" i="41"/>
  <c r="E13" i="41"/>
  <c r="E43" i="41"/>
  <c r="E40" i="41"/>
  <c r="E22" i="41"/>
  <c r="E28" i="41"/>
  <c r="E6" i="41"/>
  <c r="E16" i="41"/>
  <c r="E33" i="41"/>
  <c r="E10" i="41"/>
  <c r="E37" i="41"/>
  <c r="E17" i="41"/>
  <c r="E20" i="41"/>
  <c r="E22" i="40"/>
  <c r="E7" i="40"/>
  <c r="E27" i="40"/>
  <c r="E39" i="40"/>
  <c r="E24" i="40"/>
  <c r="E36" i="40"/>
  <c r="E32" i="39"/>
  <c r="E43" i="38"/>
  <c r="E20" i="38"/>
  <c r="E42" i="38"/>
  <c r="E21" i="38"/>
  <c r="E25" i="38"/>
  <c r="E35" i="38"/>
  <c r="E24" i="38"/>
  <c r="E9" i="37"/>
  <c r="E31" i="37"/>
  <c r="E13" i="37"/>
  <c r="E43" i="37"/>
  <c r="E5" i="37"/>
  <c r="E24" i="37"/>
  <c r="E32" i="37"/>
  <c r="E12" i="37"/>
  <c r="E39" i="37"/>
  <c r="E8" i="37"/>
  <c r="E15" i="36"/>
  <c r="E35" i="36"/>
  <c r="E27" i="36"/>
  <c r="E23" i="36"/>
  <c r="E25" i="36"/>
  <c r="E17" i="36"/>
  <c r="E17" i="35"/>
  <c r="E16" i="35"/>
  <c r="E39" i="35"/>
  <c r="E33" i="35"/>
  <c r="E23" i="35"/>
  <c r="E31" i="35"/>
  <c r="E36" i="35"/>
  <c r="E41" i="35"/>
  <c r="E19" i="35"/>
  <c r="E21" i="35"/>
  <c r="E34" i="35"/>
  <c r="E37" i="35"/>
  <c r="E13" i="35"/>
  <c r="E8" i="35"/>
  <c r="E42" i="35"/>
  <c r="E9" i="35"/>
  <c r="E15" i="35"/>
  <c r="E29" i="35"/>
  <c r="E32" i="35"/>
  <c r="E28" i="35"/>
  <c r="E35" i="35"/>
  <c r="E5" i="35"/>
  <c r="E40" i="35"/>
  <c r="E25" i="35"/>
  <c r="E43" i="35"/>
  <c r="E42" i="34"/>
  <c r="E25" i="34"/>
  <c r="E39" i="34"/>
  <c r="E19" i="34"/>
  <c r="E23" i="34"/>
  <c r="E39" i="33"/>
  <c r="E24" i="33"/>
  <c r="E29" i="33"/>
  <c r="E8" i="33"/>
  <c r="E43"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4" i="32"/>
  <c r="E15" i="32"/>
  <c r="E42" i="32"/>
  <c r="E38" i="31"/>
  <c r="E30" i="31"/>
  <c r="E11" i="31"/>
  <c r="E9" i="31"/>
  <c r="E33" i="31"/>
  <c r="E14" i="31"/>
  <c r="E34" i="31"/>
  <c r="E27" i="31"/>
  <c r="E35" i="31"/>
  <c r="E17" i="31"/>
  <c r="E6" i="31"/>
  <c r="E41" i="31"/>
  <c r="E26" i="31"/>
  <c r="E13" i="31"/>
  <c r="E7" i="31"/>
  <c r="E43" i="31"/>
  <c r="E23" i="31"/>
  <c r="E42" i="31"/>
  <c r="E15" i="31"/>
  <c r="E39" i="31"/>
  <c r="E31" i="31"/>
  <c r="E37" i="31"/>
  <c r="E29" i="31"/>
  <c r="E22" i="31"/>
  <c r="E19" i="31"/>
  <c r="E10" i="31"/>
  <c r="E41" i="30"/>
  <c r="E5" i="30"/>
  <c r="E40" i="30"/>
  <c r="E31" i="30"/>
  <c r="E23" i="30"/>
  <c r="E16" i="30"/>
  <c r="E27" i="30"/>
  <c r="E8" i="30"/>
  <c r="E6" i="30"/>
  <c r="E36" i="30"/>
  <c r="E19" i="30"/>
  <c r="E11" i="30"/>
  <c r="E28" i="30"/>
  <c r="E35" i="30"/>
  <c r="E37" i="30"/>
  <c r="E7" i="30"/>
  <c r="E25" i="30"/>
  <c r="E21" i="30"/>
  <c r="E15" i="30"/>
  <c r="E29" i="30"/>
  <c r="E43" i="29"/>
  <c r="E11" i="29"/>
  <c r="E8" i="29"/>
  <c r="E35" i="29"/>
  <c r="E40" i="29"/>
  <c r="E43" i="28"/>
  <c r="E9" i="28"/>
  <c r="E19" i="28"/>
  <c r="E30" i="28"/>
  <c r="E23" i="28"/>
  <c r="E10" i="28"/>
  <c r="E29" i="28"/>
  <c r="E14" i="28"/>
  <c r="E13" i="28"/>
  <c r="E27" i="28"/>
  <c r="E7" i="28"/>
  <c r="E37" i="28"/>
  <c r="E11" i="28"/>
  <c r="E41" i="28"/>
  <c r="E15" i="28"/>
  <c r="E34" i="28"/>
  <c r="E35" i="28"/>
  <c r="E21" i="28"/>
  <c r="E25" i="28"/>
  <c r="E22" i="28"/>
  <c r="E42" i="28"/>
  <c r="E27" i="27"/>
  <c r="E27" i="25"/>
  <c r="E5" i="25"/>
  <c r="E43" i="25"/>
  <c r="E43" i="24"/>
  <c r="E24" i="24"/>
  <c r="E31" i="24"/>
  <c r="E15" i="24"/>
  <c r="E23" i="24"/>
  <c r="E14" i="24"/>
  <c r="E35" i="24"/>
  <c r="E28" i="24"/>
  <c r="E27" i="24"/>
  <c r="E16" i="24"/>
  <c r="E38" i="24"/>
  <c r="E26" i="24"/>
  <c r="E10" i="24"/>
  <c r="E41" i="24"/>
  <c r="E7" i="24"/>
  <c r="E40" i="24"/>
  <c r="E39" i="24"/>
  <c r="E12" i="24"/>
  <c r="E32" i="24"/>
  <c r="E5" i="24"/>
  <c r="E34" i="24"/>
  <c r="E22" i="24"/>
  <c r="E6" i="24"/>
  <c r="E30" i="24"/>
  <c r="E8" i="24"/>
  <c r="E11" i="24"/>
  <c r="E20" i="24"/>
  <c r="E42" i="24"/>
  <c r="E42" i="23"/>
  <c r="E30" i="23"/>
  <c r="E32" i="23"/>
  <c r="E24" i="23"/>
  <c r="E37" i="23"/>
  <c r="E28" i="23"/>
  <c r="E36" i="23"/>
  <c r="E18" i="23"/>
  <c r="E20" i="23"/>
  <c r="E41" i="23"/>
  <c r="E5" i="23"/>
  <c r="E12" i="23"/>
  <c r="E25" i="23"/>
  <c r="E10" i="23"/>
  <c r="E21" i="23"/>
  <c r="E41" i="22"/>
  <c r="E14" i="22"/>
  <c r="E22" i="22"/>
  <c r="E32" i="22"/>
  <c r="E16" i="22"/>
  <c r="E35" i="22"/>
  <c r="E11" i="22"/>
  <c r="E18" i="22"/>
  <c r="E42" i="22"/>
  <c r="E10" i="22"/>
  <c r="E28" i="22"/>
  <c r="E12" i="22"/>
  <c r="E27" i="22"/>
  <c r="E34" i="22"/>
  <c r="E38" i="22"/>
  <c r="E43" i="22"/>
  <c r="E7" i="22"/>
  <c r="E23" i="22"/>
  <c r="E6" i="22"/>
  <c r="E39" i="22"/>
  <c r="E24" i="22"/>
  <c r="E5" i="22"/>
  <c r="E26" i="22"/>
  <c r="E20" i="22"/>
  <c r="E40" i="22"/>
  <c r="E36" i="22"/>
  <c r="E31" i="22"/>
  <c r="E30" i="22"/>
  <c r="E42" i="21"/>
  <c r="E18" i="21"/>
  <c r="E10" i="21"/>
  <c r="E20" i="21"/>
  <c r="E32" i="21"/>
  <c r="E17" i="21"/>
  <c r="E16" i="21"/>
  <c r="E34" i="21"/>
  <c r="E43" i="21"/>
  <c r="E12" i="21"/>
  <c r="E36" i="21"/>
  <c r="E13" i="21"/>
  <c r="E38" i="21"/>
  <c r="E9" i="21"/>
  <c r="E21" i="21"/>
  <c r="E41" i="21"/>
  <c r="E22" i="21"/>
  <c r="E30" i="21"/>
  <c r="E14" i="21"/>
  <c r="E28" i="21"/>
  <c r="E33" i="21"/>
  <c r="E29" i="21"/>
  <c r="E6" i="21"/>
  <c r="E8" i="21"/>
  <c r="E43" i="20"/>
  <c r="E39" i="20"/>
  <c r="E27" i="20"/>
  <c r="E15" i="20"/>
  <c r="E30" i="20"/>
  <c r="E18" i="20"/>
  <c r="E6" i="20"/>
  <c r="E20" i="20"/>
  <c r="E32" i="20"/>
  <c r="E35" i="20"/>
  <c r="E14" i="20"/>
  <c r="E5" i="20"/>
  <c r="E16" i="20"/>
  <c r="E41" i="20"/>
  <c r="E11" i="20"/>
  <c r="E40" i="20"/>
  <c r="E8" i="20"/>
  <c r="E31" i="20"/>
  <c r="E23" i="20"/>
  <c r="E7" i="20"/>
  <c r="E26" i="20"/>
  <c r="E10" i="20"/>
  <c r="E12" i="20"/>
  <c r="E42" i="20"/>
  <c r="E25" i="19"/>
  <c r="E29" i="19"/>
  <c r="E37" i="19"/>
  <c r="E11" i="19"/>
  <c r="E21" i="19"/>
  <c r="E14" i="19"/>
  <c r="E38" i="19"/>
  <c r="E41" i="19"/>
  <c r="E32" i="19"/>
  <c r="E40" i="19"/>
  <c r="E16" i="19"/>
  <c r="E9" i="19"/>
  <c r="E6" i="19"/>
  <c r="E12" i="19"/>
  <c r="E34" i="19"/>
  <c r="E24" i="19"/>
  <c r="E42" i="19"/>
  <c r="E22" i="19"/>
  <c r="E13" i="19"/>
  <c r="E5" i="19"/>
  <c r="E30" i="19"/>
  <c r="E36" i="19"/>
  <c r="E43" i="19"/>
  <c r="E42" i="18"/>
  <c r="E11" i="18"/>
  <c r="E15" i="18"/>
  <c r="E23" i="18"/>
  <c r="E25" i="17"/>
  <c r="E11" i="17"/>
  <c r="E31" i="17"/>
  <c r="E34" i="17"/>
  <c r="E29" i="17"/>
  <c r="E30" i="17"/>
  <c r="E43" i="17"/>
  <c r="E21" i="17"/>
  <c r="E19" i="17"/>
  <c r="E13" i="17"/>
  <c r="E35" i="17"/>
  <c r="E33" i="17"/>
  <c r="E6" i="17"/>
  <c r="E37" i="17"/>
  <c r="E40" i="15"/>
  <c r="E22" i="15"/>
  <c r="E14" i="15"/>
  <c r="E11" i="15"/>
  <c r="E37" i="15"/>
  <c r="E41" i="15"/>
  <c r="E43" i="14"/>
  <c r="E18" i="14"/>
  <c r="E6" i="14"/>
  <c r="E10" i="14"/>
  <c r="E27" i="14"/>
  <c r="E22" i="14"/>
  <c r="E13" i="14"/>
  <c r="E16" i="14"/>
  <c r="E23" i="14"/>
  <c r="E26" i="14"/>
  <c r="E7" i="14"/>
  <c r="E38" i="14"/>
  <c r="E25" i="14"/>
  <c r="E29" i="14"/>
  <c r="E41" i="14"/>
  <c r="E36" i="14"/>
  <c r="E9" i="14"/>
  <c r="E14" i="14"/>
  <c r="E21" i="14"/>
  <c r="E37" i="14"/>
  <c r="E34" i="14"/>
  <c r="E41" i="12"/>
  <c r="E18" i="12"/>
  <c r="E32" i="12"/>
  <c r="E39" i="12"/>
  <c r="E20" i="12"/>
  <c r="E30" i="12"/>
  <c r="E19" i="12"/>
  <c r="E6" i="12"/>
  <c r="E22" i="13"/>
  <c r="E21" i="13"/>
  <c r="E30" i="13"/>
  <c r="E10" i="13"/>
  <c r="E39" i="13"/>
  <c r="E42" i="8"/>
  <c r="E22" i="8"/>
  <c r="E36" i="8"/>
  <c r="E14" i="8"/>
  <c r="E24" i="8"/>
  <c r="E8" i="8"/>
  <c r="E41" i="8"/>
  <c r="E10" i="8"/>
  <c r="E37" i="8"/>
  <c r="E7" i="8"/>
  <c r="E17" i="8"/>
  <c r="E25" i="8"/>
  <c r="L44" i="51"/>
  <c r="E9" i="8"/>
  <c r="L44" i="48"/>
  <c r="E18" i="36"/>
  <c r="E9" i="16"/>
  <c r="E9" i="36"/>
  <c r="E43" i="36"/>
  <c r="E43" i="40"/>
  <c r="E28" i="17"/>
  <c r="E43" i="16"/>
  <c r="E10" i="12"/>
  <c r="E28" i="12"/>
  <c r="E6" i="52"/>
  <c r="E11" i="52"/>
  <c r="E14" i="52"/>
  <c r="E17" i="52"/>
  <c r="E18" i="52"/>
  <c r="E23" i="52"/>
  <c r="E27" i="52"/>
  <c r="E29" i="52"/>
  <c r="E30" i="52"/>
  <c r="E32" i="52"/>
  <c r="E41" i="52"/>
  <c r="E7" i="52"/>
  <c r="E9" i="52"/>
  <c r="E10" i="52"/>
  <c r="E13" i="52"/>
  <c r="E15" i="52"/>
  <c r="E19" i="52"/>
  <c r="E21" i="52"/>
  <c r="E22" i="52"/>
  <c r="E25" i="52"/>
  <c r="E26" i="52"/>
  <c r="E33" i="52"/>
  <c r="E34" i="52"/>
  <c r="E36" i="52"/>
  <c r="E37" i="52"/>
  <c r="E38" i="52"/>
  <c r="E40" i="52"/>
  <c r="E42" i="52"/>
  <c r="E5" i="52"/>
  <c r="E8" i="51"/>
  <c r="E12" i="51"/>
  <c r="E14" i="51"/>
  <c r="E20" i="51"/>
  <c r="E24" i="51"/>
  <c r="E25" i="51"/>
  <c r="E26" i="51"/>
  <c r="E29" i="51"/>
  <c r="E30" i="51"/>
  <c r="E33" i="51"/>
  <c r="E36" i="51"/>
  <c r="E37" i="51"/>
  <c r="E38" i="51"/>
  <c r="E40" i="51"/>
  <c r="E41" i="51"/>
  <c r="E42" i="51"/>
  <c r="E5" i="51"/>
  <c r="E6" i="51"/>
  <c r="E9" i="51"/>
  <c r="E17" i="51"/>
  <c r="E22" i="51"/>
  <c r="E32" i="51"/>
  <c r="E7" i="51"/>
  <c r="E10" i="51"/>
  <c r="E13" i="51"/>
  <c r="E16" i="51"/>
  <c r="E18" i="51"/>
  <c r="E21" i="51"/>
  <c r="E28" i="51"/>
  <c r="E34" i="51"/>
  <c r="E38" i="13"/>
  <c r="E43" i="13"/>
  <c r="E42" i="13"/>
  <c r="E43" i="18"/>
  <c r="E43" i="26"/>
  <c r="E43" i="34"/>
  <c r="E42" i="36"/>
  <c r="E42" i="40"/>
  <c r="E42" i="33"/>
  <c r="E42" i="29"/>
  <c r="E30" i="26"/>
  <c r="E41" i="26"/>
  <c r="E9" i="25"/>
  <c r="E42" i="25"/>
  <c r="E43" i="12"/>
  <c r="E42" i="12"/>
  <c r="E43" i="15"/>
  <c r="E42" i="16"/>
  <c r="E41" i="16"/>
  <c r="E41" i="17"/>
  <c r="E41" i="25"/>
  <c r="E42" i="26"/>
  <c r="E41" i="29"/>
  <c r="E41" i="33"/>
  <c r="E43" i="44"/>
  <c r="X42" i="51"/>
  <c r="X42" i="29"/>
  <c r="X42" i="32"/>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V42" i="13"/>
  <c r="V43" i="12"/>
  <c r="V42" i="14"/>
  <c r="V42" i="15"/>
  <c r="V43" i="16"/>
  <c r="V43" i="17"/>
  <c r="V43" i="18"/>
  <c r="V42" i="19"/>
  <c r="V43" i="20"/>
  <c r="V42" i="21"/>
  <c r="V43" i="22"/>
  <c r="V42" i="23"/>
  <c r="V42" i="24"/>
  <c r="V43" i="8"/>
  <c r="V43" i="13"/>
  <c r="V42" i="12"/>
  <c r="V43" i="14"/>
  <c r="V43" i="15"/>
  <c r="V42" i="16"/>
  <c r="V42" i="17"/>
  <c r="V42" i="18"/>
  <c r="V43" i="19"/>
  <c r="V42" i="20"/>
  <c r="V43" i="21"/>
  <c r="X42" i="21"/>
  <c r="V42" i="22"/>
  <c r="V43" i="23"/>
  <c r="V43" i="24"/>
  <c r="V10" i="28"/>
  <c r="V10" i="51"/>
  <c r="V10" i="18"/>
  <c r="V10" i="22"/>
  <c r="V10" i="37"/>
  <c r="V10" i="43"/>
  <c r="V10" i="40"/>
  <c r="V10" i="29"/>
  <c r="V10" i="32"/>
  <c r="V10" i="23"/>
  <c r="V10" i="24"/>
  <c r="V10" i="38"/>
  <c r="V10" i="16"/>
  <c r="V10" i="33"/>
  <c r="V10" i="44"/>
  <c r="V10" i="50"/>
  <c r="V10" i="39"/>
  <c r="V8" i="13"/>
  <c r="V8" i="18"/>
  <c r="X38" i="36"/>
  <c r="V9" i="31"/>
  <c r="V11" i="38"/>
  <c r="X18" i="41"/>
  <c r="X38" i="34"/>
  <c r="V34" i="27"/>
  <c r="V34" i="14"/>
  <c r="V11" i="33"/>
  <c r="V11" i="8"/>
  <c r="V11" i="16"/>
  <c r="V9" i="51"/>
  <c r="V9" i="50"/>
  <c r="V9" i="44"/>
  <c r="V9" i="21"/>
  <c r="X33" i="43"/>
  <c r="V9" i="27"/>
  <c r="V11" i="36"/>
  <c r="V11" i="40"/>
  <c r="V10" i="36"/>
  <c r="X18" i="30"/>
  <c r="X18" i="36"/>
  <c r="V10" i="48"/>
  <c r="V8" i="50"/>
  <c r="X38" i="28"/>
  <c r="X13" i="14"/>
  <c r="V12" i="32"/>
  <c r="V12" i="39"/>
  <c r="V12" i="40"/>
  <c r="V12" i="34"/>
  <c r="V24" i="20"/>
  <c r="V24" i="32"/>
  <c r="V18" i="22"/>
  <c r="V18" i="23"/>
  <c r="V18" i="34"/>
  <c r="V18" i="38"/>
  <c r="V18" i="40"/>
  <c r="V18" i="17"/>
  <c r="V18" i="27"/>
  <c r="V18" i="36"/>
  <c r="V18" i="39"/>
  <c r="V18" i="41"/>
  <c r="V27" i="21"/>
  <c r="V28" i="14"/>
  <c r="V28" i="19"/>
  <c r="V28" i="32"/>
  <c r="V28" i="38"/>
  <c r="V28" i="39"/>
  <c r="V28" i="40"/>
  <c r="V28" i="22"/>
  <c r="V28" i="26"/>
  <c r="V28" i="37"/>
  <c r="D9" i="4"/>
  <c r="V6" i="24" s="1"/>
  <c r="D17" i="4"/>
  <c r="V14" i="15" s="1"/>
  <c r="D23" i="4"/>
  <c r="V20" i="49" s="1"/>
  <c r="D33" i="4"/>
  <c r="V30" i="52" s="1"/>
  <c r="D22" i="4"/>
  <c r="V30" i="29"/>
  <c r="V30" i="8"/>
  <c r="V30" i="49"/>
  <c r="V30" i="24"/>
  <c r="V30" i="39"/>
  <c r="V30" i="30"/>
  <c r="V30" i="41"/>
  <c r="V6" i="27"/>
  <c r="V6" i="41"/>
  <c r="V6" i="12"/>
  <c r="V6" i="15"/>
  <c r="V6" i="16"/>
  <c r="V6" i="31"/>
  <c r="V6" i="49"/>
  <c r="V6" i="8"/>
  <c r="V6" i="51"/>
  <c r="V6" i="14"/>
  <c r="V6" i="21"/>
  <c r="V6" i="22"/>
  <c r="V6" i="33"/>
  <c r="V6" i="20"/>
  <c r="V6" i="40"/>
  <c r="V6" i="43"/>
  <c r="V6" i="38"/>
  <c r="V6" i="42"/>
  <c r="V6" i="35"/>
  <c r="V6" i="29"/>
  <c r="V6" i="23"/>
  <c r="X21" i="23"/>
  <c r="X21" i="13"/>
  <c r="X21" i="31"/>
  <c r="X29" i="28"/>
  <c r="X29" i="24"/>
  <c r="X29" i="23"/>
  <c r="V20" i="15"/>
  <c r="V14" i="36"/>
  <c r="V14" i="43"/>
  <c r="X41" i="40"/>
  <c r="X41" i="27"/>
  <c r="X19" i="52"/>
  <c r="X19" i="43"/>
  <c r="X13" i="18"/>
  <c r="V13" i="13"/>
  <c r="V13" i="52"/>
  <c r="V13" i="14"/>
  <c r="V27" i="8"/>
  <c r="V27" i="17"/>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34" i="20"/>
  <c r="E28" i="20"/>
  <c r="E42" i="17"/>
  <c r="E42" i="15"/>
  <c r="E42" i="14"/>
  <c r="E23" i="12"/>
  <c r="E11" i="12"/>
  <c r="J7" i="46"/>
  <c r="E11" i="27"/>
  <c r="E41" i="18"/>
  <c r="E16" i="13"/>
  <c r="E35"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F5" i="28"/>
  <c r="P5" i="31"/>
  <c r="F5" i="33"/>
  <c r="F5" i="36"/>
  <c r="P5" i="39"/>
  <c r="P5" i="41"/>
  <c r="P5" i="43"/>
  <c r="P5" i="29"/>
  <c r="F5" i="30"/>
  <c r="P5" i="33"/>
  <c r="P5" i="36"/>
  <c r="F5" i="39"/>
  <c r="F5" i="42"/>
  <c r="G5" i="42" s="1"/>
  <c r="P5" i="26"/>
  <c r="F5" i="29"/>
  <c r="P5" i="30"/>
  <c r="P5" i="34"/>
  <c r="F5" i="37"/>
  <c r="P5" i="40"/>
  <c r="P5" i="44"/>
  <c r="P5" i="27"/>
  <c r="F5" i="31"/>
  <c r="P5" i="32"/>
  <c r="F5" i="34"/>
  <c r="P5" i="37"/>
  <c r="F5" i="41"/>
  <c r="F5" i="43"/>
  <c r="N18" i="41"/>
  <c r="X6" i="19"/>
  <c r="X6" i="31"/>
  <c r="X6" i="42"/>
  <c r="X6" i="36"/>
  <c r="X6" i="41"/>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G27" i="33" s="1"/>
  <c r="F27" i="34"/>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F10" i="15"/>
  <c r="G10" i="15" s="1"/>
  <c r="P10" i="15"/>
  <c r="P10" i="18"/>
  <c r="F10" i="20"/>
  <c r="G10" i="20" s="1"/>
  <c r="P10" i="29"/>
  <c r="P10" i="28"/>
  <c r="F10" i="35"/>
  <c r="F10" i="34"/>
  <c r="F10" i="40"/>
  <c r="F10" i="43"/>
  <c r="F10" i="12"/>
  <c r="P10" i="16"/>
  <c r="F10" i="18"/>
  <c r="F10" i="23"/>
  <c r="F10" i="26"/>
  <c r="G10" i="26" s="1"/>
  <c r="F10" i="31"/>
  <c r="F10" i="30"/>
  <c r="F10" i="41"/>
  <c r="G10" i="41" s="1"/>
  <c r="P10" i="39"/>
  <c r="P10" i="44"/>
  <c r="F28" i="28"/>
  <c r="P28" i="21"/>
  <c r="O39" i="4"/>
  <c r="P39" i="4" s="1"/>
  <c r="C39" i="4" s="1"/>
  <c r="F36" i="19" s="1"/>
  <c r="G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AN46" i="4"/>
  <c r="H46" i="4" s="1"/>
  <c r="F15" i="41"/>
  <c r="F34" i="17"/>
  <c r="P36" i="44"/>
  <c r="P36" i="28"/>
  <c r="F36" i="35"/>
  <c r="F36" i="41"/>
  <c r="O38" i="4"/>
  <c r="P38" i="4" s="1"/>
  <c r="C38" i="4" s="1"/>
  <c r="O26" i="4"/>
  <c r="P26" i="4" s="1"/>
  <c r="C26" i="4" s="1"/>
  <c r="F33" i="28"/>
  <c r="F33" i="19"/>
  <c r="F33" i="26"/>
  <c r="G33" i="26" s="1"/>
  <c r="P33" i="16"/>
  <c r="F33" i="33"/>
  <c r="G33" i="33" s="1"/>
  <c r="F33" i="20"/>
  <c r="F33" i="34"/>
  <c r="F33" i="27"/>
  <c r="P33" i="32"/>
  <c r="F33" i="36"/>
  <c r="P33" i="49"/>
  <c r="F10" i="48"/>
  <c r="P10" i="50"/>
  <c r="F10" i="51"/>
  <c r="P10" i="51"/>
  <c r="P10" i="48"/>
  <c r="P10" i="49"/>
  <c r="P10" i="52"/>
  <c r="N40" i="50"/>
  <c r="N40" i="17"/>
  <c r="N40" i="29"/>
  <c r="N40" i="32"/>
  <c r="N40" i="36"/>
  <c r="N40" i="34"/>
  <c r="N40" i="42"/>
  <c r="N40" i="49"/>
  <c r="N40" i="18"/>
  <c r="N40" i="23"/>
  <c r="N40" i="27"/>
  <c r="N40" i="31"/>
  <c r="N40" i="21"/>
  <c r="N40" i="28"/>
  <c r="N40" i="37"/>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J7" i="50" s="1"/>
  <c r="F29" i="25"/>
  <c r="P29" i="49"/>
  <c r="P29" i="29"/>
  <c r="F29" i="39"/>
  <c r="F29" i="26"/>
  <c r="P29" i="52"/>
  <c r="P29" i="34"/>
  <c r="F29" i="17"/>
  <c r="G29" i="17" s="1"/>
  <c r="F29" i="23"/>
  <c r="G29" i="23" s="1"/>
  <c r="F29" i="27"/>
  <c r="F29" i="30"/>
  <c r="G29" i="30" s="1"/>
  <c r="F29" i="37"/>
  <c r="F29" i="41"/>
  <c r="P32" i="15"/>
  <c r="F32" i="27"/>
  <c r="F32" i="13"/>
  <c r="P32" i="39"/>
  <c r="F32" i="8"/>
  <c r="G32" i="8" s="1"/>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23" i="23"/>
  <c r="J35" i="28"/>
  <c r="AI34" i="4"/>
  <c r="G34" i="4" s="1"/>
  <c r="J31" i="16" s="1"/>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P23" i="8"/>
  <c r="F23" i="16"/>
  <c r="G23" i="16" s="1"/>
  <c r="P33" i="43"/>
  <c r="P33" i="42"/>
  <c r="F33" i="8"/>
  <c r="P33" i="24"/>
  <c r="F33" i="41"/>
  <c r="G33" i="41" s="1"/>
  <c r="P33" i="31"/>
  <c r="F39" i="17"/>
  <c r="G39" i="17" s="1"/>
  <c r="F39" i="48"/>
  <c r="P39" i="33"/>
  <c r="G27" i="31"/>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G13" i="33" s="1"/>
  <c r="P13" i="19"/>
  <c r="F13" i="41"/>
  <c r="G13" i="41" s="1"/>
  <c r="F13" i="13"/>
  <c r="F36" i="15"/>
  <c r="P36" i="52"/>
  <c r="P36" i="49"/>
  <c r="P36" i="23"/>
  <c r="F36" i="18"/>
  <c r="G36" i="18" s="1"/>
  <c r="P36" i="25"/>
  <c r="F36" i="44"/>
  <c r="G36" i="44" s="1"/>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40"/>
  <c r="F15" i="22"/>
  <c r="P15" i="37"/>
  <c r="F15" i="38"/>
  <c r="G15" i="38" s="1"/>
  <c r="F15" i="25"/>
  <c r="P15" i="18"/>
  <c r="F15" i="13"/>
  <c r="P15" i="39"/>
  <c r="F34" i="30"/>
  <c r="P34" i="27"/>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G10" i="18"/>
  <c r="X32" i="26"/>
  <c r="X32" i="50"/>
  <c r="X32" i="20"/>
  <c r="X7" i="39"/>
  <c r="X7" i="13"/>
  <c r="X7" i="14"/>
  <c r="X7" i="40"/>
  <c r="X7" i="41"/>
  <c r="X7" i="49"/>
  <c r="X7" i="21"/>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28" i="38"/>
  <c r="N28" i="17"/>
  <c r="N28" i="21"/>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V19" i="24"/>
  <c r="V19" i="13"/>
  <c r="V19" i="35"/>
  <c r="V19" i="39"/>
  <c r="V19" i="38"/>
  <c r="V19" i="40"/>
  <c r="V19" i="23"/>
  <c r="V19" i="21"/>
  <c r="V19" i="22"/>
  <c r="V19" i="30"/>
  <c r="V19" i="50"/>
  <c r="V19" i="29"/>
  <c r="V19" i="43"/>
  <c r="V19" i="14"/>
  <c r="V19" i="34"/>
  <c r="V19" i="52"/>
  <c r="V19" i="28"/>
  <c r="V19" i="25"/>
  <c r="V19" i="19"/>
  <c r="V19" i="36"/>
  <c r="V19" i="32"/>
  <c r="V19" i="8"/>
  <c r="V19" i="31"/>
  <c r="V19" i="42"/>
  <c r="V19" i="48"/>
  <c r="V9" i="29"/>
  <c r="V33" i="40"/>
  <c r="V30" i="26"/>
  <c r="V30" i="32"/>
  <c r="V36" i="49"/>
  <c r="X18" i="8"/>
  <c r="X18" i="39"/>
  <c r="X38" i="32"/>
  <c r="X38" i="29"/>
  <c r="P28" i="49"/>
  <c r="P28" i="48"/>
  <c r="F28" i="13"/>
  <c r="G28" i="13" s="1"/>
  <c r="P28" i="22"/>
  <c r="F28" i="25"/>
  <c r="F28" i="37"/>
  <c r="F28" i="38"/>
  <c r="P28" i="18"/>
  <c r="P8" i="37"/>
  <c r="F8" i="20"/>
  <c r="F8" i="8"/>
  <c r="G8" i="8" s="1"/>
  <c r="X43" i="43"/>
  <c r="X43" i="27"/>
  <c r="X43" i="12"/>
  <c r="X43" i="34"/>
  <c r="X43" i="21"/>
  <c r="X39" i="42"/>
  <c r="X39" i="28"/>
  <c r="X39" i="31"/>
  <c r="X37" i="32"/>
  <c r="X37" i="38"/>
  <c r="X37" i="31"/>
  <c r="X37" i="43"/>
  <c r="X37" i="18"/>
  <c r="X33" i="23"/>
  <c r="X33" i="48"/>
  <c r="X33" i="44"/>
  <c r="X27" i="14"/>
  <c r="X27" i="29"/>
  <c r="X27" i="17"/>
  <c r="X27" i="37"/>
  <c r="X27" i="20"/>
  <c r="X27" i="52"/>
  <c r="X25" i="15"/>
  <c r="X25" i="22"/>
  <c r="X25" i="30"/>
  <c r="X25" i="8"/>
  <c r="X25" i="12"/>
  <c r="X23" i="49"/>
  <c r="X23" i="39"/>
  <c r="X23" i="48"/>
  <c r="X23" i="29"/>
  <c r="X23" i="13"/>
  <c r="X13" i="38"/>
  <c r="X13" i="13"/>
  <c r="X11" i="19"/>
  <c r="X11" i="18"/>
  <c r="X11" i="23"/>
  <c r="X11" i="25"/>
  <c r="X11" i="42"/>
  <c r="X11" i="34"/>
  <c r="X9" i="44"/>
  <c r="X9" i="36"/>
  <c r="X9" i="27"/>
  <c r="X9" i="40"/>
  <c r="X9" i="16"/>
  <c r="X9" i="22"/>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G10" i="52"/>
  <c r="V37" i="23"/>
  <c r="V37" i="26"/>
  <c r="V10" i="49"/>
  <c r="V10" i="14"/>
  <c r="V10" i="41"/>
  <c r="V10" i="35"/>
  <c r="V10" i="15"/>
  <c r="V10" i="17"/>
  <c r="V10" i="42"/>
  <c r="V10" i="34"/>
  <c r="V10" i="19"/>
  <c r="V10" i="52"/>
  <c r="V10" i="8"/>
  <c r="V10" i="25"/>
  <c r="V10" i="20"/>
  <c r="V10" i="21"/>
  <c r="V10" i="12"/>
  <c r="V10" i="26"/>
  <c r="V10" i="27"/>
  <c r="V10" i="31"/>
  <c r="V10" i="13"/>
  <c r="F28" i="43"/>
  <c r="P10" i="19"/>
  <c r="P10" i="27"/>
  <c r="P10" i="36"/>
  <c r="F10" i="38"/>
  <c r="P10" i="17"/>
  <c r="P10" i="25"/>
  <c r="F10" i="27"/>
  <c r="P10" i="40"/>
  <c r="P10" i="41"/>
  <c r="F10" i="8"/>
  <c r="F10" i="25"/>
  <c r="P10" i="37"/>
  <c r="F10" i="50"/>
  <c r="P10" i="34"/>
  <c r="P10" i="12"/>
  <c r="P10" i="23"/>
  <c r="F10" i="29"/>
  <c r="P10" i="42"/>
  <c r="F10" i="13"/>
  <c r="F10" i="22"/>
  <c r="G10" i="22" s="1"/>
  <c r="F10" i="28"/>
  <c r="G10" i="28" s="1"/>
  <c r="F10" i="33"/>
  <c r="F10" i="36"/>
  <c r="P10" i="13"/>
  <c r="F10" i="32"/>
  <c r="F10" i="21"/>
  <c r="G10" i="21" s="1"/>
  <c r="E7" i="36"/>
  <c r="F27" i="50"/>
  <c r="P27" i="52"/>
  <c r="P27" i="50"/>
  <c r="F27" i="52"/>
  <c r="G27" i="52" s="1"/>
  <c r="G42" i="4"/>
  <c r="J39" i="31" s="1"/>
  <c r="F42" i="4"/>
  <c r="T39" i="35" s="1"/>
  <c r="AH14" i="4"/>
  <c r="F14" i="4" s="1"/>
  <c r="T11" i="19" s="1"/>
  <c r="AH40" i="4"/>
  <c r="F40" i="4" s="1"/>
  <c r="T37" i="40" s="1"/>
  <c r="AH9" i="4"/>
  <c r="F9" i="4" s="1"/>
  <c r="T6" i="50" s="1"/>
  <c r="E26" i="36"/>
  <c r="E41" i="36"/>
  <c r="E19" i="36"/>
  <c r="E34" i="36"/>
  <c r="E39" i="36"/>
  <c r="E33" i="36"/>
  <c r="G33" i="36" s="1"/>
  <c r="E11" i="36"/>
  <c r="E21" i="36"/>
  <c r="E38" i="36"/>
  <c r="E14" i="36"/>
  <c r="E21" i="31"/>
  <c r="E6" i="28"/>
  <c r="E38" i="28"/>
  <c r="E26" i="28"/>
  <c r="E33" i="14"/>
  <c r="G33" i="14" s="1"/>
  <c r="N36" i="52"/>
  <c r="N36" i="48"/>
  <c r="N36" i="50"/>
  <c r="E5" i="50"/>
  <c r="E7" i="50"/>
  <c r="E11" i="50"/>
  <c r="E13" i="50"/>
  <c r="E15" i="50"/>
  <c r="E19" i="50"/>
  <c r="E21" i="50"/>
  <c r="E23" i="50"/>
  <c r="E27" i="50"/>
  <c r="E29" i="50"/>
  <c r="E31" i="50"/>
  <c r="E35" i="50"/>
  <c r="E37" i="50"/>
  <c r="E39" i="50"/>
  <c r="E43" i="50"/>
  <c r="E6" i="50"/>
  <c r="E8" i="50"/>
  <c r="E10" i="50"/>
  <c r="G10" i="50" s="1"/>
  <c r="E12" i="50"/>
  <c r="E14" i="50"/>
  <c r="E16" i="50"/>
  <c r="E18" i="50"/>
  <c r="E20" i="50"/>
  <c r="E22" i="50"/>
  <c r="E24" i="50"/>
  <c r="E26" i="50"/>
  <c r="E28" i="50"/>
  <c r="E30" i="50"/>
  <c r="E32" i="50"/>
  <c r="E34" i="50"/>
  <c r="E36" i="50"/>
  <c r="E38" i="50"/>
  <c r="E40" i="50"/>
  <c r="G40" i="50" s="1"/>
  <c r="E42" i="50"/>
  <c r="F5" i="8"/>
  <c r="F5" i="12"/>
  <c r="G5" i="12" s="1"/>
  <c r="F5" i="14"/>
  <c r="F5" i="16"/>
  <c r="P5" i="15"/>
  <c r="P12" i="50"/>
  <c r="P12" i="52"/>
  <c r="F12" i="48"/>
  <c r="F12" i="50"/>
  <c r="F12" i="49"/>
  <c r="P12" i="51"/>
  <c r="P25" i="49"/>
  <c r="P25" i="48"/>
  <c r="P25" i="14"/>
  <c r="E19" i="43"/>
  <c r="E15" i="43"/>
  <c r="E24" i="43"/>
  <c r="E27" i="43"/>
  <c r="E33" i="43"/>
  <c r="G33" i="43" s="1"/>
  <c r="E38" i="43"/>
  <c r="E34" i="43"/>
  <c r="E37" i="43"/>
  <c r="E39" i="43"/>
  <c r="E23" i="43"/>
  <c r="E26" i="43"/>
  <c r="E10" i="43"/>
  <c r="E35" i="43"/>
  <c r="E17" i="43"/>
  <c r="E9" i="38"/>
  <c r="E13" i="38"/>
  <c r="G13" i="38" s="1"/>
  <c r="E16" i="38"/>
  <c r="E34" i="38"/>
  <c r="E37" i="38"/>
  <c r="E18" i="38"/>
  <c r="E11" i="34"/>
  <c r="E20" i="29"/>
  <c r="E24" i="29"/>
  <c r="E33" i="18"/>
  <c r="G33" i="18" s="1"/>
  <c r="E25" i="18"/>
  <c r="E7" i="18"/>
  <c r="E24" i="12"/>
  <c r="E27" i="12"/>
  <c r="G27" i="12" s="1"/>
  <c r="E34" i="12"/>
  <c r="E37" i="12"/>
  <c r="E26" i="12"/>
  <c r="N20" i="41"/>
  <c r="N20" i="13"/>
  <c r="N18" i="50"/>
  <c r="N18" i="48"/>
  <c r="J12" i="46"/>
  <c r="V18" i="13"/>
  <c r="V18" i="43"/>
  <c r="V18" i="51"/>
  <c r="V26" i="48"/>
  <c r="V26" i="52"/>
  <c r="V26" i="19"/>
  <c r="V26" i="26"/>
  <c r="V26" i="34"/>
  <c r="V26" i="42"/>
  <c r="V26" i="15"/>
  <c r="V26" i="25"/>
  <c r="V26" i="32"/>
  <c r="V26" i="41"/>
  <c r="V26" i="50"/>
  <c r="V26" i="16"/>
  <c r="V26" i="24"/>
  <c r="V26" i="36"/>
  <c r="V26" i="8"/>
  <c r="V26" i="23"/>
  <c r="V26" i="35"/>
  <c r="V26" i="13"/>
  <c r="X34" i="34"/>
  <c r="X12" i="38"/>
  <c r="F40" i="30"/>
  <c r="G40" i="30" s="1"/>
  <c r="P40" i="52"/>
  <c r="P11" i="49"/>
  <c r="P5" i="48"/>
  <c r="P5" i="50"/>
  <c r="P5" i="51"/>
  <c r="P5" i="17"/>
  <c r="F5" i="26"/>
  <c r="F5" i="18"/>
  <c r="P5" i="8"/>
  <c r="P5" i="18"/>
  <c r="F5" i="27"/>
  <c r="F5" i="19"/>
  <c r="G5" i="19" s="1"/>
  <c r="P5" i="25"/>
  <c r="P5" i="49"/>
  <c r="F5" i="50"/>
  <c r="P5" i="19"/>
  <c r="P5" i="14"/>
  <c r="F5" i="24"/>
  <c r="P5" i="20"/>
  <c r="F5" i="15"/>
  <c r="G5" i="15" s="1"/>
  <c r="P5" i="23"/>
  <c r="E20" i="35"/>
  <c r="E27" i="35"/>
  <c r="G27" i="35" s="1"/>
  <c r="E12" i="25"/>
  <c r="G12" i="25" s="1"/>
  <c r="E33" i="25"/>
  <c r="G33" i="25" s="1"/>
  <c r="E25" i="25"/>
  <c r="E13" i="25"/>
  <c r="E37" i="25"/>
  <c r="E32" i="25"/>
  <c r="E23" i="25"/>
  <c r="E7" i="25"/>
  <c r="E10" i="25"/>
  <c r="E24" i="20"/>
  <c r="E29" i="16"/>
  <c r="E17" i="16"/>
  <c r="E18" i="16"/>
  <c r="E25" i="16"/>
  <c r="E6" i="16"/>
  <c r="E14" i="16"/>
  <c r="E9" i="40"/>
  <c r="J42" i="30"/>
  <c r="J42" i="8"/>
  <c r="V29" i="49"/>
  <c r="V29" i="36"/>
  <c r="E10" i="49"/>
  <c r="G10" i="49" s="1"/>
  <c r="E18" i="49"/>
  <c r="E26" i="49"/>
  <c r="E34" i="49"/>
  <c r="E42" i="49"/>
  <c r="E8" i="49"/>
  <c r="E20" i="49"/>
  <c r="E30" i="49"/>
  <c r="E40" i="49"/>
  <c r="E31" i="49"/>
  <c r="E32" i="49"/>
  <c r="E16" i="49"/>
  <c r="E39" i="48"/>
  <c r="E23" i="48"/>
  <c r="AI25" i="4"/>
  <c r="G25" i="4" s="1"/>
  <c r="AI17" i="4"/>
  <c r="G17" i="4" s="1"/>
  <c r="AI37" i="4"/>
  <c r="G37" i="4" s="1"/>
  <c r="G10" i="25"/>
  <c r="AI29" i="4"/>
  <c r="G29" i="4" s="1"/>
  <c r="J26" i="33" s="1"/>
  <c r="AH16" i="4"/>
  <c r="F16" i="4" s="1"/>
  <c r="AI21" i="4"/>
  <c r="G21" i="4" s="1"/>
  <c r="AI44" i="4"/>
  <c r="G44" i="4" s="1"/>
  <c r="J41" i="34" s="1"/>
  <c r="AI27" i="4"/>
  <c r="G27" i="4" s="1"/>
  <c r="AI13" i="4"/>
  <c r="G13" i="4" s="1"/>
  <c r="J10" i="21" s="1"/>
  <c r="AH38" i="4"/>
  <c r="F38" i="4" s="1"/>
  <c r="T37" i="12"/>
  <c r="T37" i="50"/>
  <c r="AI46" i="4"/>
  <c r="G46" i="4" s="1"/>
  <c r="J43" i="19" s="1"/>
  <c r="AH46" i="4"/>
  <c r="F46" i="4" s="1"/>
  <c r="J37" i="26"/>
  <c r="J37" i="34"/>
  <c r="J37" i="41"/>
  <c r="J37" i="13"/>
  <c r="J37" i="40"/>
  <c r="J37" i="36"/>
  <c r="J37" i="23"/>
  <c r="J37" i="39"/>
  <c r="J37" i="27"/>
  <c r="J37" i="21"/>
  <c r="J37" i="33"/>
  <c r="J37" i="19"/>
  <c r="J37" i="37"/>
  <c r="J37" i="16"/>
  <c r="J37" i="35"/>
  <c r="J37" i="25"/>
  <c r="J37" i="44"/>
  <c r="J37" i="50"/>
  <c r="J37" i="24"/>
  <c r="J24" i="25"/>
  <c r="J24" i="20"/>
  <c r="J24" i="51"/>
  <c r="J24" i="28"/>
  <c r="J24" i="17"/>
  <c r="J24" i="36"/>
  <c r="J24" i="34"/>
  <c r="J24" i="49"/>
  <c r="J24" i="22"/>
  <c r="J39" i="12"/>
  <c r="J39" i="36"/>
  <c r="J39" i="22"/>
  <c r="J39" i="30"/>
  <c r="J39" i="33"/>
  <c r="T28" i="40"/>
  <c r="T28" i="38"/>
  <c r="T28" i="23"/>
  <c r="T28" i="34"/>
  <c r="T28" i="19"/>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29"/>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J14" i="51"/>
  <c r="J14" i="38"/>
  <c r="J14" i="24"/>
  <c r="J14" i="12"/>
  <c r="J14" i="35"/>
  <c r="J14" i="16"/>
  <c r="J14" i="22"/>
  <c r="J14" i="32"/>
  <c r="J14" i="33"/>
  <c r="T6" i="27" l="1"/>
  <c r="T6" i="26"/>
  <c r="T6" i="18"/>
  <c r="T6" i="31"/>
  <c r="T6" i="40"/>
  <c r="T6" i="22"/>
  <c r="T6" i="8"/>
  <c r="T6" i="42"/>
  <c r="T6" i="12"/>
  <c r="T6" i="32"/>
  <c r="T8" i="19"/>
  <c r="J41" i="49"/>
  <c r="T6" i="44"/>
  <c r="T6" i="17"/>
  <c r="T6" i="33"/>
  <c r="T6" i="16"/>
  <c r="T6" i="51"/>
  <c r="T8" i="16"/>
  <c r="J41" i="44"/>
  <c r="T6" i="35"/>
  <c r="T6" i="39"/>
  <c r="T6" i="23"/>
  <c r="T6" i="36"/>
  <c r="T8" i="44"/>
  <c r="J41" i="41"/>
  <c r="T6" i="41"/>
  <c r="T6" i="13"/>
  <c r="T6" i="21"/>
  <c r="T6" i="49"/>
  <c r="T6" i="19"/>
  <c r="T6" i="38"/>
  <c r="T6" i="52"/>
  <c r="T8" i="17"/>
  <c r="J41" i="31"/>
  <c r="T6" i="34"/>
  <c r="T6" i="48"/>
  <c r="T6" i="28"/>
  <c r="T6" i="20"/>
  <c r="T6" i="24"/>
  <c r="T6" i="25"/>
  <c r="T8" i="51"/>
  <c r="T6" i="30"/>
  <c r="T6" i="37"/>
  <c r="T6" i="29"/>
  <c r="T6" i="43"/>
  <c r="T39" i="39"/>
  <c r="X40" i="30"/>
  <c r="X40" i="52"/>
  <c r="X24" i="37"/>
  <c r="X24" i="38"/>
  <c r="X24" i="36"/>
  <c r="X24" i="52"/>
  <c r="X24" i="19"/>
  <c r="X24" i="35"/>
  <c r="X24" i="34"/>
  <c r="X24" i="41"/>
  <c r="X24" i="30"/>
  <c r="X24" i="20"/>
  <c r="X24" i="23"/>
  <c r="X20" i="14"/>
  <c r="X20" i="19"/>
  <c r="X20" i="29"/>
  <c r="X20" i="30"/>
  <c r="X20" i="38"/>
  <c r="X20" i="22"/>
  <c r="X16" i="44"/>
  <c r="X16" i="41"/>
  <c r="X16" i="19"/>
  <c r="X16" i="43"/>
  <c r="X16" i="51"/>
  <c r="X16" i="20"/>
  <c r="X16" i="34"/>
  <c r="X16" i="30"/>
  <c r="X16" i="24"/>
  <c r="X16" i="16"/>
  <c r="X16" i="48"/>
  <c r="X16" i="31"/>
  <c r="X16" i="33"/>
  <c r="X16" i="8"/>
  <c r="X16" i="18"/>
  <c r="X16" i="13"/>
  <c r="X16" i="38"/>
  <c r="X16" i="35"/>
  <c r="X16" i="14"/>
  <c r="X16" i="27"/>
  <c r="X16" i="49"/>
  <c r="X16" i="50"/>
  <c r="X16" i="26"/>
  <c r="X16" i="21"/>
  <c r="X16" i="36"/>
  <c r="X16" i="39"/>
  <c r="X16" i="32"/>
  <c r="X16" i="29"/>
  <c r="X16" i="52"/>
  <c r="X16" i="25"/>
  <c r="X16" i="37"/>
  <c r="X16" i="12"/>
  <c r="X16" i="17"/>
  <c r="X16" i="23"/>
  <c r="X16" i="42"/>
  <c r="X16" i="15"/>
  <c r="X16" i="22"/>
  <c r="X16" i="40"/>
  <c r="X16" i="28"/>
  <c r="V29" i="31"/>
  <c r="X12" i="37"/>
  <c r="V37" i="44"/>
  <c r="V37" i="35"/>
  <c r="X32" i="31"/>
  <c r="X32" i="44"/>
  <c r="X32" i="18"/>
  <c r="V37" i="52"/>
  <c r="X8" i="35"/>
  <c r="X36" i="42"/>
  <c r="X36" i="8"/>
  <c r="X12" i="40"/>
  <c r="X8" i="41"/>
  <c r="X36" i="25"/>
  <c r="X28" i="43"/>
  <c r="X8" i="50"/>
  <c r="X36" i="50"/>
  <c r="X28" i="25"/>
  <c r="X28" i="37"/>
  <c r="X28" i="39"/>
  <c r="X8" i="49"/>
  <c r="X8" i="37"/>
  <c r="V29" i="12"/>
  <c r="V29" i="43"/>
  <c r="V29" i="14"/>
  <c r="X12" i="22"/>
  <c r="V37" i="41"/>
  <c r="V37" i="33"/>
  <c r="V36" i="8"/>
  <c r="X32" i="49"/>
  <c r="X32" i="36"/>
  <c r="X32" i="40"/>
  <c r="V7" i="28"/>
  <c r="V37" i="8"/>
  <c r="X36" i="52"/>
  <c r="X36" i="33"/>
  <c r="X36" i="18"/>
  <c r="X36" i="14"/>
  <c r="X12" i="39"/>
  <c r="X12" i="31"/>
  <c r="X32" i="19"/>
  <c r="X36" i="43"/>
  <c r="X8" i="18"/>
  <c r="X36" i="22"/>
  <c r="X28" i="14"/>
  <c r="X28" i="23"/>
  <c r="X28" i="35"/>
  <c r="X8" i="39"/>
  <c r="X8" i="23"/>
  <c r="X36" i="51"/>
  <c r="X12" i="33"/>
  <c r="V29" i="37"/>
  <c r="V29" i="27"/>
  <c r="X12" i="28"/>
  <c r="V37" i="19"/>
  <c r="V37" i="39"/>
  <c r="X32" i="39"/>
  <c r="X32" i="34"/>
  <c r="X32" i="29"/>
  <c r="X32" i="35"/>
  <c r="V37" i="43"/>
  <c r="X28" i="51"/>
  <c r="X36" i="35"/>
  <c r="X36" i="19"/>
  <c r="X12" i="36"/>
  <c r="X12" i="24"/>
  <c r="X36" i="37"/>
  <c r="X28" i="16"/>
  <c r="X36" i="36"/>
  <c r="X36" i="48"/>
  <c r="X28" i="42"/>
  <c r="X28" i="28"/>
  <c r="X28" i="31"/>
  <c r="X8" i="16"/>
  <c r="X8" i="13"/>
  <c r="X36" i="39"/>
  <c r="X12" i="19"/>
  <c r="V29" i="51"/>
  <c r="V29" i="23"/>
  <c r="X12" i="30"/>
  <c r="V37" i="15"/>
  <c r="V37" i="31"/>
  <c r="V37" i="13"/>
  <c r="X32" i="28"/>
  <c r="X32" i="24"/>
  <c r="X32" i="15"/>
  <c r="X32" i="12"/>
  <c r="V36" i="42"/>
  <c r="V37" i="37"/>
  <c r="X28" i="36"/>
  <c r="X36" i="31"/>
  <c r="X36" i="32"/>
  <c r="X12" i="23"/>
  <c r="X12" i="14"/>
  <c r="X36" i="29"/>
  <c r="X28" i="21"/>
  <c r="X36" i="21"/>
  <c r="X28" i="52"/>
  <c r="X28" i="24"/>
  <c r="X28" i="22"/>
  <c r="X28" i="26"/>
  <c r="X8" i="44"/>
  <c r="X32" i="37"/>
  <c r="X12" i="15"/>
  <c r="V29" i="17"/>
  <c r="X12" i="27"/>
  <c r="V37" i="20"/>
  <c r="V37" i="29"/>
  <c r="V37" i="18"/>
  <c r="V7" i="50"/>
  <c r="X32" i="41"/>
  <c r="X32" i="48"/>
  <c r="X32" i="38"/>
  <c r="X32" i="51"/>
  <c r="V7" i="16"/>
  <c r="V37" i="42"/>
  <c r="X28" i="20"/>
  <c r="X36" i="15"/>
  <c r="X36" i="28"/>
  <c r="X12" i="16"/>
  <c r="X28" i="27"/>
  <c r="X36" i="27"/>
  <c r="X8" i="24"/>
  <c r="X36" i="41"/>
  <c r="X28" i="48"/>
  <c r="X28" i="29"/>
  <c r="X28" i="17"/>
  <c r="X28" i="19"/>
  <c r="X8" i="25"/>
  <c r="X32" i="43"/>
  <c r="X12" i="8"/>
  <c r="V29" i="42"/>
  <c r="V29" i="40"/>
  <c r="X12" i="52"/>
  <c r="X12" i="20"/>
  <c r="V37" i="49"/>
  <c r="V37" i="16"/>
  <c r="V37" i="27"/>
  <c r="V7" i="17"/>
  <c r="X32" i="17"/>
  <c r="X32" i="33"/>
  <c r="X32" i="23"/>
  <c r="X32" i="32"/>
  <c r="V36" i="43"/>
  <c r="V37" i="22"/>
  <c r="V37" i="36"/>
  <c r="X8" i="15"/>
  <c r="X36" i="23"/>
  <c r="X36" i="38"/>
  <c r="X12" i="18"/>
  <c r="X28" i="40"/>
  <c r="X36" i="30"/>
  <c r="X28" i="13"/>
  <c r="X8" i="40"/>
  <c r="X36" i="26"/>
  <c r="X28" i="38"/>
  <c r="X28" i="18"/>
  <c r="X28" i="12"/>
  <c r="X28" i="15"/>
  <c r="X8" i="17"/>
  <c r="X32" i="8"/>
  <c r="V29" i="28"/>
  <c r="V29" i="34"/>
  <c r="X12" i="48"/>
  <c r="V37" i="38"/>
  <c r="V37" i="50"/>
  <c r="X32" i="25"/>
  <c r="X32" i="16"/>
  <c r="X32" i="13"/>
  <c r="X32" i="22"/>
  <c r="V37" i="14"/>
  <c r="X8" i="30"/>
  <c r="X36" i="24"/>
  <c r="X36" i="44"/>
  <c r="X8" i="12"/>
  <c r="X36" i="13"/>
  <c r="X28" i="30"/>
  <c r="X28" i="33"/>
  <c r="X28" i="41"/>
  <c r="X28" i="44"/>
  <c r="X5" i="28"/>
  <c r="X5" i="31"/>
  <c r="X5" i="35"/>
  <c r="X5" i="43"/>
  <c r="X5" i="32"/>
  <c r="X5" i="33"/>
  <c r="X5" i="34"/>
  <c r="X5" i="51"/>
  <c r="X5" i="14"/>
  <c r="X5" i="26"/>
  <c r="X5" i="52"/>
  <c r="X5" i="50"/>
  <c r="X5" i="24"/>
  <c r="X5" i="40"/>
  <c r="X5" i="13"/>
  <c r="X5" i="30"/>
  <c r="X5" i="18"/>
  <c r="X5" i="37"/>
  <c r="X5" i="15"/>
  <c r="X5" i="27"/>
  <c r="X5" i="16"/>
  <c r="X5" i="29"/>
  <c r="E26" i="42"/>
  <c r="E27" i="34"/>
  <c r="G27" i="34" s="1"/>
  <c r="N35" i="33"/>
  <c r="N35" i="16"/>
  <c r="N35" i="43"/>
  <c r="N35" i="34"/>
  <c r="N35" i="20"/>
  <c r="N35" i="35"/>
  <c r="N35" i="15"/>
  <c r="N35" i="23"/>
  <c r="N35" i="39"/>
  <c r="N35" i="30"/>
  <c r="N35" i="48"/>
  <c r="N35" i="18"/>
  <c r="N35" i="8"/>
  <c r="N35" i="24"/>
  <c r="N35" i="50"/>
  <c r="N35" i="29"/>
  <c r="N35" i="22"/>
  <c r="N35" i="27"/>
  <c r="N35" i="17"/>
  <c r="N35" i="49"/>
  <c r="N35" i="28"/>
  <c r="N35" i="25"/>
  <c r="N35" i="14"/>
  <c r="N35" i="51"/>
  <c r="N35" i="38"/>
  <c r="N35" i="36"/>
  <c r="N35" i="41"/>
  <c r="N35" i="44"/>
  <c r="V39" i="16"/>
  <c r="V39" i="48"/>
  <c r="V39" i="31"/>
  <c r="V39" i="29"/>
  <c r="V39" i="23"/>
  <c r="V39" i="32"/>
  <c r="V39" i="17"/>
  <c r="V39" i="13"/>
  <c r="V39" i="38"/>
  <c r="V39" i="15"/>
  <c r="V39" i="43"/>
  <c r="V39" i="24"/>
  <c r="V39" i="28"/>
  <c r="V39" i="34"/>
  <c r="V39" i="22"/>
  <c r="V39" i="27"/>
  <c r="V39" i="20"/>
  <c r="V39" i="36"/>
  <c r="V39" i="40"/>
  <c r="V39" i="42"/>
  <c r="V39" i="25"/>
  <c r="V39" i="44"/>
  <c r="V39" i="33"/>
  <c r="V39" i="50"/>
  <c r="V39" i="35"/>
  <c r="V39" i="30"/>
  <c r="V39" i="12"/>
  <c r="V39" i="39"/>
  <c r="V39" i="51"/>
  <c r="V39" i="8"/>
  <c r="V39" i="37"/>
  <c r="V39" i="49"/>
  <c r="V39" i="19"/>
  <c r="V39" i="52"/>
  <c r="V23" i="49"/>
  <c r="V23" i="13"/>
  <c r="V23" i="30"/>
  <c r="V23" i="31"/>
  <c r="V23" i="23"/>
  <c r="V23" i="38"/>
  <c r="V23" i="39"/>
  <c r="V23" i="44"/>
  <c r="V23" i="18"/>
  <c r="V23" i="35"/>
  <c r="V23" i="27"/>
  <c r="V23" i="29"/>
  <c r="V23" i="17"/>
  <c r="V23" i="8"/>
  <c r="V23" i="19"/>
  <c r="V23" i="24"/>
  <c r="N8" i="17"/>
  <c r="N8" i="44"/>
  <c r="N8" i="39"/>
  <c r="N8" i="37"/>
  <c r="N8" i="13"/>
  <c r="N8" i="20"/>
  <c r="N8" i="19"/>
  <c r="N8" i="27"/>
  <c r="N8" i="21"/>
  <c r="N8" i="30"/>
  <c r="N8" i="22"/>
  <c r="N8" i="23"/>
  <c r="N8" i="33"/>
  <c r="N8" i="24"/>
  <c r="N8" i="26"/>
  <c r="N8" i="8"/>
  <c r="N8" i="25"/>
  <c r="N8" i="38"/>
  <c r="N8" i="28"/>
  <c r="N8" i="34"/>
  <c r="N8" i="42"/>
  <c r="N8" i="18"/>
  <c r="N8" i="14"/>
  <c r="N8" i="35"/>
  <c r="N8" i="12"/>
  <c r="N8" i="29"/>
  <c r="N8" i="16"/>
  <c r="N8" i="40"/>
  <c r="N8" i="50"/>
  <c r="N8" i="15"/>
  <c r="N8" i="41"/>
  <c r="N8" i="31"/>
  <c r="N8" i="32"/>
  <c r="N8" i="36"/>
  <c r="N8" i="51"/>
  <c r="N8" i="43"/>
  <c r="X22" i="13"/>
  <c r="X22" i="22"/>
  <c r="X22" i="34"/>
  <c r="X22" i="19"/>
  <c r="X22" i="14"/>
  <c r="X22" i="15"/>
  <c r="X22" i="23"/>
  <c r="X22" i="40"/>
  <c r="X22" i="44"/>
  <c r="X22" i="30"/>
  <c r="X22" i="51"/>
  <c r="X22" i="8"/>
  <c r="X22" i="48"/>
  <c r="X22" i="37"/>
  <c r="X22" i="43"/>
  <c r="X22" i="33"/>
  <c r="X22" i="28"/>
  <c r="X22" i="18"/>
  <c r="X22" i="21"/>
  <c r="X22" i="29"/>
  <c r="X22" i="27"/>
  <c r="X22" i="20"/>
  <c r="X22" i="52"/>
  <c r="X22" i="26"/>
  <c r="X22" i="49"/>
  <c r="X22" i="42"/>
  <c r="X22" i="38"/>
  <c r="X22" i="25"/>
  <c r="X22" i="31"/>
  <c r="X22" i="36"/>
  <c r="X22" i="12"/>
  <c r="X22" i="41"/>
  <c r="X22" i="32"/>
  <c r="X22" i="39"/>
  <c r="X22" i="35"/>
  <c r="X22" i="50"/>
  <c r="X22" i="16"/>
  <c r="X14" i="37"/>
  <c r="X14" i="12"/>
  <c r="X14" i="38"/>
  <c r="X14" i="49"/>
  <c r="X14" i="19"/>
  <c r="X14" i="30"/>
  <c r="X14" i="29"/>
  <c r="X14" i="20"/>
  <c r="X14" i="18"/>
  <c r="X14" i="40"/>
  <c r="X14" i="43"/>
  <c r="X14" i="23"/>
  <c r="N30" i="20"/>
  <c r="N30" i="17"/>
  <c r="N30" i="29"/>
  <c r="N30" i="31"/>
  <c r="N30" i="44"/>
  <c r="N30" i="19"/>
  <c r="N30" i="37"/>
  <c r="N30" i="26"/>
  <c r="N30" i="32"/>
  <c r="N30" i="13"/>
  <c r="N30" i="33"/>
  <c r="N30" i="18"/>
  <c r="N30" i="40"/>
  <c r="N30" i="27"/>
  <c r="N30" i="36"/>
  <c r="N30" i="35"/>
  <c r="N30" i="22"/>
  <c r="N30" i="8"/>
  <c r="N30" i="48"/>
  <c r="N30" i="38"/>
  <c r="N30" i="21"/>
  <c r="N30" i="51"/>
  <c r="N30" i="16"/>
  <c r="N30" i="23"/>
  <c r="N30" i="12"/>
  <c r="N30" i="52"/>
  <c r="N30" i="43"/>
  <c r="N30" i="28"/>
  <c r="N30" i="24"/>
  <c r="N30" i="42"/>
  <c r="N30" i="25"/>
  <c r="N30" i="34"/>
  <c r="N30" i="30"/>
  <c r="N30" i="15"/>
  <c r="N30" i="14"/>
  <c r="N30" i="49"/>
  <c r="N30" i="50"/>
  <c r="N30" i="41"/>
  <c r="N30" i="39"/>
  <c r="T16" i="26"/>
  <c r="X34" i="17"/>
  <c r="X38" i="19"/>
  <c r="X38" i="23"/>
  <c r="V7" i="42"/>
  <c r="V7" i="31"/>
  <c r="X18" i="49"/>
  <c r="X18" i="29"/>
  <c r="V36" i="50"/>
  <c r="V36" i="52"/>
  <c r="X20" i="32"/>
  <c r="N28" i="49"/>
  <c r="N28" i="40"/>
  <c r="N28" i="28"/>
  <c r="N28" i="14"/>
  <c r="X20" i="42"/>
  <c r="X20" i="37"/>
  <c r="J35" i="37"/>
  <c r="J35" i="12"/>
  <c r="X6" i="43"/>
  <c r="X6" i="52"/>
  <c r="X6" i="34"/>
  <c r="X6" i="37"/>
  <c r="X6" i="23"/>
  <c r="N28" i="43"/>
  <c r="V20" i="41"/>
  <c r="X20" i="41"/>
  <c r="X38" i="35"/>
  <c r="V7" i="37"/>
  <c r="X18" i="12"/>
  <c r="V7" i="25"/>
  <c r="X18" i="52"/>
  <c r="V36" i="22"/>
  <c r="X42" i="18"/>
  <c r="X42" i="35"/>
  <c r="X42" i="33"/>
  <c r="X42" i="42"/>
  <c r="G10" i="8"/>
  <c r="X40" i="16"/>
  <c r="G12" i="33"/>
  <c r="T16" i="42"/>
  <c r="X34" i="51"/>
  <c r="X38" i="30"/>
  <c r="X38" i="15"/>
  <c r="V7" i="35"/>
  <c r="V7" i="30"/>
  <c r="X18" i="15"/>
  <c r="X18" i="19"/>
  <c r="V36" i="29"/>
  <c r="V36" i="15"/>
  <c r="X20" i="39"/>
  <c r="N28" i="41"/>
  <c r="N28" i="26"/>
  <c r="N28" i="20"/>
  <c r="N28" i="36"/>
  <c r="X20" i="48"/>
  <c r="X20" i="31"/>
  <c r="J35" i="40"/>
  <c r="J35" i="41"/>
  <c r="X6" i="40"/>
  <c r="X6" i="25"/>
  <c r="X6" i="17"/>
  <c r="X6" i="16"/>
  <c r="X6" i="51"/>
  <c r="V14" i="12"/>
  <c r="X20" i="51"/>
  <c r="X38" i="21"/>
  <c r="V7" i="32"/>
  <c r="X18" i="18"/>
  <c r="X38" i="51"/>
  <c r="V7" i="24"/>
  <c r="X18" i="43"/>
  <c r="V36" i="38"/>
  <c r="X42" i="19"/>
  <c r="X42" i="14"/>
  <c r="X42" i="36"/>
  <c r="X42" i="37"/>
  <c r="X42" i="43"/>
  <c r="X40" i="51"/>
  <c r="N28" i="13"/>
  <c r="N28" i="16"/>
  <c r="X34" i="49"/>
  <c r="AN19" i="4"/>
  <c r="H19" i="4" s="1"/>
  <c r="N16" i="38" s="1"/>
  <c r="AN15" i="4"/>
  <c r="H15" i="4" s="1"/>
  <c r="T16" i="36"/>
  <c r="X34" i="50"/>
  <c r="X34" i="40"/>
  <c r="X38" i="18"/>
  <c r="X38" i="50"/>
  <c r="V7" i="40"/>
  <c r="V7" i="19"/>
  <c r="X18" i="13"/>
  <c r="X18" i="33"/>
  <c r="V36" i="51"/>
  <c r="V36" i="37"/>
  <c r="N28" i="51"/>
  <c r="N28" i="34"/>
  <c r="N28" i="22"/>
  <c r="N28" i="23"/>
  <c r="X20" i="17"/>
  <c r="X20" i="25"/>
  <c r="J35" i="42"/>
  <c r="J35" i="29"/>
  <c r="X6" i="35"/>
  <c r="X6" i="8"/>
  <c r="X6" i="39"/>
  <c r="X6" i="27"/>
  <c r="X6" i="28"/>
  <c r="V14" i="14"/>
  <c r="X20" i="12"/>
  <c r="X38" i="25"/>
  <c r="V7" i="34"/>
  <c r="X18" i="32"/>
  <c r="X38" i="40"/>
  <c r="V36" i="25"/>
  <c r="X18" i="27"/>
  <c r="X42" i="22"/>
  <c r="X42" i="8"/>
  <c r="X42" i="38"/>
  <c r="X42" i="39"/>
  <c r="X42" i="50"/>
  <c r="X40" i="28"/>
  <c r="X40" i="29"/>
  <c r="V22" i="24"/>
  <c r="N28" i="44"/>
  <c r="N28" i="24"/>
  <c r="T16" i="21"/>
  <c r="X34" i="37"/>
  <c r="X34" i="35"/>
  <c r="X38" i="13"/>
  <c r="X38" i="39"/>
  <c r="V7" i="8"/>
  <c r="V7" i="18"/>
  <c r="X18" i="34"/>
  <c r="V36" i="12"/>
  <c r="V36" i="17"/>
  <c r="V36" i="28"/>
  <c r="N28" i="32"/>
  <c r="N28" i="18"/>
  <c r="N28" i="15"/>
  <c r="N28" i="19"/>
  <c r="X20" i="40"/>
  <c r="X20" i="23"/>
  <c r="J35" i="31"/>
  <c r="J35" i="27"/>
  <c r="X6" i="32"/>
  <c r="X6" i="29"/>
  <c r="X6" i="18"/>
  <c r="X6" i="15"/>
  <c r="X6" i="38"/>
  <c r="X18" i="24"/>
  <c r="V20" i="44"/>
  <c r="X20" i="33"/>
  <c r="X38" i="41"/>
  <c r="V7" i="44"/>
  <c r="X18" i="22"/>
  <c r="X38" i="16"/>
  <c r="X38" i="12"/>
  <c r="X18" i="28"/>
  <c r="X18" i="14"/>
  <c r="X42" i="23"/>
  <c r="X42" i="16"/>
  <c r="X42" i="40"/>
  <c r="X42" i="41"/>
  <c r="X42" i="48"/>
  <c r="X40" i="48"/>
  <c r="X40" i="19"/>
  <c r="V22" i="22"/>
  <c r="N28" i="35"/>
  <c r="N28" i="37"/>
  <c r="G12" i="15"/>
  <c r="N28" i="12"/>
  <c r="X34" i="38"/>
  <c r="X34" i="32"/>
  <c r="T16" i="19"/>
  <c r="X34" i="24"/>
  <c r="X34" i="26"/>
  <c r="X38" i="43"/>
  <c r="X38" i="49"/>
  <c r="V7" i="20"/>
  <c r="X18" i="31"/>
  <c r="X18" i="17"/>
  <c r="V36" i="39"/>
  <c r="V36" i="13"/>
  <c r="N28" i="29"/>
  <c r="N28" i="27"/>
  <c r="N28" i="33"/>
  <c r="N28" i="50"/>
  <c r="X20" i="16"/>
  <c r="X20" i="34"/>
  <c r="X20" i="43"/>
  <c r="J35" i="52"/>
  <c r="J35" i="19"/>
  <c r="X6" i="13"/>
  <c r="X6" i="44"/>
  <c r="X6" i="22"/>
  <c r="X6" i="20"/>
  <c r="X6" i="33"/>
  <c r="X18" i="42"/>
  <c r="V14" i="44"/>
  <c r="V20" i="27"/>
  <c r="X38" i="52"/>
  <c r="V7" i="43"/>
  <c r="X18" i="37"/>
  <c r="X38" i="48"/>
  <c r="X18" i="44"/>
  <c r="X38" i="44"/>
  <c r="X18" i="35"/>
  <c r="X42" i="17"/>
  <c r="X42" i="13"/>
  <c r="X42" i="26"/>
  <c r="X42" i="25"/>
  <c r="X42" i="44"/>
  <c r="X40" i="17"/>
  <c r="X40" i="18"/>
  <c r="X24" i="48"/>
  <c r="N28" i="31"/>
  <c r="X34" i="23"/>
  <c r="X34" i="15"/>
  <c r="T16" i="33"/>
  <c r="T16" i="16"/>
  <c r="X34" i="12"/>
  <c r="X34" i="18"/>
  <c r="V36" i="16"/>
  <c r="X38" i="38"/>
  <c r="X38" i="37"/>
  <c r="X38" i="8"/>
  <c r="V7" i="29"/>
  <c r="X18" i="23"/>
  <c r="X18" i="16"/>
  <c r="V36" i="36"/>
  <c r="V36" i="44"/>
  <c r="X20" i="15"/>
  <c r="N28" i="42"/>
  <c r="N28" i="25"/>
  <c r="N28" i="48"/>
  <c r="X20" i="20"/>
  <c r="X20" i="49"/>
  <c r="X20" i="21"/>
  <c r="J21" i="48"/>
  <c r="J35" i="36"/>
  <c r="X6" i="30"/>
  <c r="X6" i="12"/>
  <c r="X6" i="14"/>
  <c r="X6" i="50"/>
  <c r="X6" i="48"/>
  <c r="V7" i="48"/>
  <c r="V14" i="32"/>
  <c r="V20" i="21"/>
  <c r="X20" i="50"/>
  <c r="X38" i="17"/>
  <c r="X18" i="20"/>
  <c r="X18" i="48"/>
  <c r="V7" i="12"/>
  <c r="X38" i="24"/>
  <c r="X18" i="25"/>
  <c r="X38" i="31"/>
  <c r="X18" i="26"/>
  <c r="X42" i="20"/>
  <c r="X42" i="28"/>
  <c r="X42" i="27"/>
  <c r="X42" i="52"/>
  <c r="G25" i="14"/>
  <c r="X40" i="20"/>
  <c r="X40" i="12"/>
  <c r="X24" i="44"/>
  <c r="X34" i="44"/>
  <c r="T16" i="8"/>
  <c r="T11" i="14"/>
  <c r="J31" i="20"/>
  <c r="X34" i="27"/>
  <c r="X38" i="27"/>
  <c r="X38" i="26"/>
  <c r="V7" i="26"/>
  <c r="V7" i="51"/>
  <c r="X18" i="51"/>
  <c r="X18" i="40"/>
  <c r="V36" i="31"/>
  <c r="V36" i="41"/>
  <c r="X20" i="26"/>
  <c r="N28" i="8"/>
  <c r="N28" i="30"/>
  <c r="X20" i="35"/>
  <c r="X20" i="52"/>
  <c r="X20" i="36"/>
  <c r="J35" i="38"/>
  <c r="J35" i="15"/>
  <c r="X6" i="24"/>
  <c r="X6" i="21"/>
  <c r="X6" i="26"/>
  <c r="V14" i="29"/>
  <c r="X20" i="28"/>
  <c r="V7" i="27"/>
  <c r="X38" i="22"/>
  <c r="X18" i="38"/>
  <c r="X18" i="50"/>
  <c r="X38" i="20"/>
  <c r="V36" i="48"/>
  <c r="X42" i="15"/>
  <c r="X42" i="24"/>
  <c r="X42" i="12"/>
  <c r="X42" i="34"/>
  <c r="X42" i="31"/>
  <c r="X42" i="49"/>
  <c r="X40" i="24"/>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G5" i="14"/>
  <c r="E11" i="37"/>
  <c r="E38" i="41"/>
  <c r="E42" i="41"/>
  <c r="E12" i="29"/>
  <c r="E31" i="29"/>
  <c r="E5" i="41"/>
  <c r="G5" i="41" s="1"/>
  <c r="E22" i="37"/>
  <c r="E6" i="37"/>
  <c r="E38" i="29"/>
  <c r="E22" i="29"/>
  <c r="E6" i="29"/>
  <c r="E19" i="13"/>
  <c r="G10" i="51"/>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24"/>
  <c r="N16" i="39"/>
  <c r="N16" i="25"/>
  <c r="N16" i="42"/>
  <c r="N16" i="16"/>
  <c r="N16" i="44"/>
  <c r="N16" i="32"/>
  <c r="N16" i="43"/>
  <c r="N16" i="21"/>
  <c r="N16" i="20"/>
  <c r="N16" i="27"/>
  <c r="N16" i="30"/>
  <c r="N16" i="34"/>
  <c r="N16" i="15"/>
  <c r="N16" i="26"/>
  <c r="N16" i="41"/>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G19" i="36" s="1"/>
  <c r="F36" i="17"/>
  <c r="G36" i="17" s="1"/>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G15" i="23" s="1"/>
  <c r="E27" i="21"/>
  <c r="E11" i="21"/>
  <c r="E23" i="19"/>
  <c r="E20" i="52"/>
  <c r="E43" i="51"/>
  <c r="E27" i="51"/>
  <c r="E11" i="51"/>
  <c r="E35" i="52"/>
  <c r="E41" i="41"/>
  <c r="E41" i="37"/>
  <c r="V36" i="34"/>
  <c r="X40" i="21"/>
  <c r="X40" i="40"/>
  <c r="V22" i="20"/>
  <c r="V36" i="20"/>
  <c r="X24" i="31"/>
  <c r="E34" i="39"/>
  <c r="E18" i="39"/>
  <c r="E27" i="26"/>
  <c r="G27" i="26" s="1"/>
  <c r="E11" i="2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G28" i="36" s="1"/>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G15" i="50"/>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G15" i="48" s="1"/>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G32" i="30" s="1"/>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15" i="49"/>
  <c r="G27"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51"/>
  <c r="G43" i="31"/>
  <c r="G12" i="31"/>
  <c r="G25" i="52"/>
  <c r="G8" i="13"/>
  <c r="G33" i="24"/>
  <c r="G5" i="8"/>
  <c r="G28" i="26"/>
  <c r="G28" i="34"/>
  <c r="G34" i="29"/>
  <c r="G34" i="44"/>
  <c r="G34" i="30"/>
  <c r="G13" i="20"/>
  <c r="G13" i="40"/>
  <c r="G43" i="32"/>
  <c r="G40" i="43"/>
  <c r="G10" i="30"/>
  <c r="G27" i="39"/>
  <c r="G5" i="43"/>
  <c r="G12" i="26"/>
  <c r="G10" i="13"/>
  <c r="G15" i="25"/>
  <c r="G13" i="22"/>
  <c r="G36" i="51"/>
  <c r="G33" i="40"/>
  <c r="G39" i="23"/>
  <c r="G43" i="23"/>
  <c r="G43" i="30"/>
  <c r="G12" i="28"/>
  <c r="G40" i="26"/>
  <c r="G40" i="39"/>
  <c r="G32" i="12"/>
  <c r="G32" i="34"/>
  <c r="G12" i="12"/>
  <c r="G19" i="17"/>
  <c r="G15" i="51"/>
  <c r="G27" i="14"/>
  <c r="G27" i="22"/>
  <c r="G10" i="31"/>
  <c r="G27" i="38"/>
  <c r="G5" i="35"/>
  <c r="G10" i="16"/>
  <c r="G25" i="44"/>
  <c r="G40" i="19"/>
  <c r="G32" i="22"/>
  <c r="G12" i="19"/>
  <c r="G19" i="23"/>
  <c r="G33" i="20"/>
  <c r="G36" i="35"/>
  <c r="G27" i="19"/>
  <c r="G27" i="21"/>
  <c r="G10" i="35"/>
  <c r="G27" i="41"/>
  <c r="G5" i="28"/>
  <c r="G40" i="22"/>
  <c r="G40" i="13"/>
  <c r="G32" i="17"/>
  <c r="G32" i="15"/>
  <c r="G29" i="42"/>
  <c r="G32" i="32"/>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G8" i="51" s="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G8" i="49" s="1"/>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G11" i="42" s="1"/>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25" i="28"/>
  <c r="G12" i="35"/>
  <c r="G25" i="38"/>
  <c r="G11" i="51"/>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16" i="38"/>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51"/>
  <c r="T33" i="50"/>
  <c r="T33" i="8"/>
  <c r="T33" i="30"/>
  <c r="T33" i="37"/>
  <c r="T33" i="41"/>
  <c r="T33" i="34"/>
  <c r="T33" i="17"/>
  <c r="T33" i="20"/>
  <c r="T33" i="35"/>
  <c r="T10" i="20"/>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34"/>
  <c r="J33" i="39"/>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G32" i="43" s="1"/>
  <c r="E22" i="43"/>
  <c r="E36" i="43"/>
  <c r="G36" i="43" s="1"/>
  <c r="E8" i="43"/>
  <c r="E36" i="38"/>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G11" i="16" s="1"/>
  <c r="E29" i="15"/>
  <c r="G29" i="15" s="1"/>
  <c r="E21" i="15"/>
  <c r="E9" i="15"/>
  <c r="E7" i="15"/>
  <c r="E40" i="14"/>
  <c r="G40" i="14" s="1"/>
  <c r="E20" i="14"/>
  <c r="E36" i="12"/>
  <c r="E44" i="12" s="1"/>
  <c r="G22" i="41"/>
  <c r="T21" i="44"/>
  <c r="T21" i="23"/>
  <c r="T21" i="39"/>
  <c r="T21" i="43"/>
  <c r="T21" i="35"/>
  <c r="T21" i="34"/>
  <c r="T21" i="42"/>
  <c r="T21" i="48"/>
  <c r="T21" i="15"/>
  <c r="T21" i="22"/>
  <c r="T21" i="29"/>
  <c r="T21" i="25"/>
  <c r="T21" i="50"/>
  <c r="T21" i="28"/>
  <c r="T21" i="30"/>
  <c r="T21" i="26"/>
  <c r="T21" i="38"/>
  <c r="T21" i="20"/>
  <c r="T21" i="49"/>
  <c r="T27" i="33"/>
  <c r="T27" i="50"/>
  <c r="F7" i="15"/>
  <c r="P7" i="20"/>
  <c r="F7" i="34"/>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P17" i="51"/>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G36" i="49" s="1"/>
  <c r="E24" i="49"/>
  <c r="E14" i="49"/>
  <c r="G14" i="49" s="1"/>
  <c r="E6" i="49"/>
  <c r="E41" i="48"/>
  <c r="E29" i="48"/>
  <c r="G29" i="48" s="1"/>
  <c r="E21" i="48"/>
  <c r="E18" i="48"/>
  <c r="E17" i="48"/>
  <c r="E9" i="48"/>
  <c r="E40" i="48"/>
  <c r="E36" i="48"/>
  <c r="E30" i="48"/>
  <c r="E26" i="48"/>
  <c r="E22" i="48"/>
  <c r="E16" i="48"/>
  <c r="E12" i="48"/>
  <c r="G12" i="48" s="1"/>
  <c r="E8" i="48"/>
  <c r="G8" i="48" s="1"/>
  <c r="E17" i="49"/>
  <c r="E25" i="49"/>
  <c r="E37" i="49"/>
  <c r="E7" i="49"/>
  <c r="E5" i="49"/>
  <c r="E41" i="49"/>
  <c r="E29" i="49"/>
  <c r="G29" i="49" s="1"/>
  <c r="E19" i="49"/>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E24" i="48"/>
  <c r="E20" i="48"/>
  <c r="E14" i="48"/>
  <c r="E10" i="48"/>
  <c r="G10" i="48" s="1"/>
  <c r="E6" i="48"/>
  <c r="G7" i="34" l="1"/>
  <c r="E44" i="41"/>
  <c r="E44" i="50"/>
  <c r="G36" i="24"/>
  <c r="E44" i="39"/>
  <c r="J33" i="28"/>
  <c r="J33" i="43"/>
  <c r="T10" i="28"/>
  <c r="G19" i="19"/>
  <c r="J33" i="51"/>
  <c r="J33" i="14"/>
  <c r="T10" i="39"/>
  <c r="G15" i="19"/>
  <c r="N16" i="28"/>
  <c r="N16" i="22"/>
  <c r="N16" i="31"/>
  <c r="N12" i="33"/>
  <c r="N12" i="22"/>
  <c r="N12" i="13"/>
  <c r="N12" i="15"/>
  <c r="N12" i="41"/>
  <c r="N12" i="14"/>
  <c r="G36" i="48"/>
  <c r="G36" i="36"/>
  <c r="J33" i="12"/>
  <c r="J33" i="24"/>
  <c r="T10" i="40"/>
  <c r="N16" i="17"/>
  <c r="N16" i="8"/>
  <c r="N16" i="12"/>
  <c r="N16" i="51"/>
  <c r="N16" i="50"/>
  <c r="G36" i="38"/>
  <c r="J33" i="17"/>
  <c r="J33" i="18"/>
  <c r="T10" i="24"/>
  <c r="J28" i="36"/>
  <c r="J33" i="29"/>
  <c r="G19" i="49"/>
  <c r="J33" i="42"/>
  <c r="J33" i="52"/>
  <c r="J33" i="27"/>
  <c r="T10" i="8"/>
  <c r="J28" i="27"/>
  <c r="G23" i="39"/>
  <c r="N16" i="37"/>
  <c r="N16" i="18"/>
  <c r="N16" i="29"/>
  <c r="G28" i="48"/>
  <c r="J33" i="33"/>
  <c r="J33" i="38"/>
  <c r="J33" i="36"/>
  <c r="T10" i="42"/>
  <c r="J28" i="41"/>
  <c r="G23" i="19"/>
  <c r="N16" i="14"/>
  <c r="N16" i="40"/>
  <c r="J33" i="16"/>
  <c r="J33" i="50"/>
  <c r="J33" i="41"/>
  <c r="T10" i="21"/>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6" i="31"/>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G24" i="49" s="1"/>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G9" i="15" s="1"/>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10" i="24" s="1"/>
  <c r="I10" i="24" s="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37" i="44"/>
  <c r="I37" i="44" s="1"/>
  <c r="K37" i="44" s="1"/>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2" i="8"/>
  <c r="I12" i="8" s="1"/>
  <c r="H22" i="8"/>
  <c r="I22" i="8" s="1"/>
  <c r="H38" i="8"/>
  <c r="I38" i="8" s="1"/>
  <c r="H30" i="8"/>
  <c r="I30" i="8" s="1"/>
  <c r="H39" i="8"/>
  <c r="I39" i="8" s="1"/>
  <c r="H23" i="8"/>
  <c r="I23" i="8" s="1"/>
  <c r="H41" i="8"/>
  <c r="I41" i="8" s="1"/>
  <c r="H25" i="8"/>
  <c r="I25" i="8" s="1"/>
  <c r="H43" i="8"/>
  <c r="I43" i="8" s="1"/>
  <c r="H29" i="8"/>
  <c r="I29" i="8" s="1"/>
  <c r="H19" i="8"/>
  <c r="I19" i="8" s="1"/>
  <c r="H32" i="8"/>
  <c r="I32" i="8" s="1"/>
  <c r="H40" i="8"/>
  <c r="I40" i="8" s="1"/>
  <c r="H5" i="8"/>
  <c r="H20" i="17"/>
  <c r="I20" i="17" s="1"/>
  <c r="H12" i="20"/>
  <c r="I12" i="20" s="1"/>
  <c r="H24" i="20"/>
  <c r="I24" i="20" s="1"/>
  <c r="H40" i="20"/>
  <c r="I40" i="20" s="1"/>
  <c r="H15" i="20"/>
  <c r="I15" i="20" s="1"/>
  <c r="H41" i="20"/>
  <c r="I41" i="20" s="1"/>
  <c r="H27" i="20"/>
  <c r="I27" i="20" s="1"/>
  <c r="H6" i="37"/>
  <c r="I6" i="37" s="1"/>
  <c r="H41" i="37"/>
  <c r="I41" i="37" s="1"/>
  <c r="H33" i="37"/>
  <c r="I33" i="37" s="1"/>
  <c r="H25" i="37"/>
  <c r="I25" i="37" s="1"/>
  <c r="H17" i="37"/>
  <c r="I17" i="37" s="1"/>
  <c r="H9" i="37"/>
  <c r="I9" i="37" s="1"/>
  <c r="H32" i="37"/>
  <c r="I32" i="37" s="1"/>
  <c r="H16" i="37"/>
  <c r="I16" i="37" s="1"/>
  <c r="H8" i="37"/>
  <c r="I8" i="37" s="1"/>
  <c r="H35" i="37"/>
  <c r="I35" i="37" s="1"/>
  <c r="H23" i="37"/>
  <c r="I23" i="37" s="1"/>
  <c r="H13" i="37"/>
  <c r="I13" i="37" s="1"/>
  <c r="H30" i="37"/>
  <c r="I30" i="37" s="1"/>
  <c r="H20" i="37"/>
  <c r="I20" i="37" s="1"/>
  <c r="H31" i="37"/>
  <c r="I31" i="37" s="1"/>
  <c r="H19" i="37"/>
  <c r="I19" i="37" s="1"/>
  <c r="H5" i="37"/>
  <c r="H28" i="37"/>
  <c r="I28" i="37" s="1"/>
  <c r="H37" i="37"/>
  <c r="I37" i="37" s="1"/>
  <c r="H15" i="37"/>
  <c r="I15" i="37" s="1"/>
  <c r="H36" i="37"/>
  <c r="I36" i="37" s="1"/>
  <c r="H43" i="37"/>
  <c r="I43" i="37" s="1"/>
  <c r="H27" i="37"/>
  <c r="I27" i="37" s="1"/>
  <c r="H7" i="37"/>
  <c r="I7" i="37" s="1"/>
  <c r="H11" i="37"/>
  <c r="I11" i="37" s="1"/>
  <c r="H12" i="37"/>
  <c r="I12" i="37" s="1"/>
  <c r="H29" i="37"/>
  <c r="I29" i="37" s="1"/>
  <c r="H34" i="37"/>
  <c r="I34" i="37" s="1"/>
  <c r="H38" i="37"/>
  <c r="I38" i="37" s="1"/>
  <c r="H21" i="37"/>
  <c r="I21" i="37" s="1"/>
  <c r="H16" i="28"/>
  <c r="I16" i="28" s="1"/>
  <c r="H24" i="28"/>
  <c r="I24" i="28" s="1"/>
  <c r="H5" i="28"/>
  <c r="H36" i="28"/>
  <c r="I36" i="28" s="1"/>
  <c r="H22" i="28"/>
  <c r="I22" i="28" s="1"/>
  <c r="H34" i="28"/>
  <c r="I34" i="28" s="1"/>
  <c r="H6" i="28"/>
  <c r="I6" i="28" s="1"/>
  <c r="H18" i="28"/>
  <c r="I18" i="28" s="1"/>
  <c r="H27" i="28"/>
  <c r="I27" i="28" s="1"/>
  <c r="H43" i="28"/>
  <c r="I43" i="28" s="1"/>
  <c r="H39" i="28"/>
  <c r="I39" i="28" s="1"/>
  <c r="H25" i="28"/>
  <c r="I25" i="28" s="1"/>
  <c r="H15" i="28"/>
  <c r="I15" i="28" s="1"/>
  <c r="H35" i="28"/>
  <c r="I35" i="28" s="1"/>
  <c r="H8" i="24"/>
  <c r="I8" i="24" s="1"/>
  <c r="H16" i="24"/>
  <c r="I16" i="24" s="1"/>
  <c r="H24" i="24"/>
  <c r="I24" i="24" s="1"/>
  <c r="H32" i="24"/>
  <c r="I32" i="24" s="1"/>
  <c r="H40" i="24"/>
  <c r="I40" i="24" s="1"/>
  <c r="H30" i="24"/>
  <c r="I30" i="24" s="1"/>
  <c r="H42" i="24"/>
  <c r="I42" i="24" s="1"/>
  <c r="H12" i="24"/>
  <c r="I12" i="24" s="1"/>
  <c r="H26" i="24"/>
  <c r="I26" i="24" s="1"/>
  <c r="H38" i="24"/>
  <c r="I38" i="24" s="1"/>
  <c r="H5" i="24"/>
  <c r="H34" i="24"/>
  <c r="I34" i="24" s="1"/>
  <c r="H14" i="24"/>
  <c r="I14" i="24" s="1"/>
  <c r="H6" i="24"/>
  <c r="I6" i="24" s="1"/>
  <c r="H22" i="24"/>
  <c r="I22" i="24" s="1"/>
  <c r="H36" i="24"/>
  <c r="I36" i="24" s="1"/>
  <c r="H43" i="24"/>
  <c r="I43" i="24" s="1"/>
  <c r="H27" i="24"/>
  <c r="I27" i="24" s="1"/>
  <c r="H19" i="24"/>
  <c r="I19" i="24" s="1"/>
  <c r="H41" i="24"/>
  <c r="I41" i="24" s="1"/>
  <c r="H37" i="24"/>
  <c r="I37" i="24" s="1"/>
  <c r="H23" i="24"/>
  <c r="I23" i="24" s="1"/>
  <c r="H9" i="24"/>
  <c r="I9" i="24" s="1"/>
  <c r="H25" i="24"/>
  <c r="I25" i="24" s="1"/>
  <c r="H21" i="24"/>
  <c r="I21" i="24" s="1"/>
  <c r="H7" i="24"/>
  <c r="I7" i="24" s="1"/>
  <c r="H15" i="24"/>
  <c r="I15" i="24" s="1"/>
  <c r="H13" i="24"/>
  <c r="I13" i="24" s="1"/>
  <c r="H33" i="24"/>
  <c r="I33" i="24" s="1"/>
  <c r="H17" i="24"/>
  <c r="I17" i="24" s="1"/>
  <c r="H12" i="19"/>
  <c r="I12" i="19" s="1"/>
  <c r="H38" i="19"/>
  <c r="I38" i="19" s="1"/>
  <c r="H14" i="19"/>
  <c r="I14" i="19" s="1"/>
  <c r="H23" i="19"/>
  <c r="I23" i="19" s="1"/>
  <c r="H15" i="19"/>
  <c r="I15" i="19" s="1"/>
  <c r="H7" i="19"/>
  <c r="I7" i="19" s="1"/>
  <c r="H11" i="19"/>
  <c r="I11" i="19" s="1"/>
  <c r="H35" i="19"/>
  <c r="I35" i="19" s="1"/>
  <c r="H21" i="19"/>
  <c r="I21" i="19" s="1"/>
  <c r="H24" i="19"/>
  <c r="I24" i="19" s="1"/>
  <c r="H32" i="19"/>
  <c r="I32" i="19" s="1"/>
  <c r="H18" i="21"/>
  <c r="I18" i="21" s="1"/>
  <c r="H22" i="21"/>
  <c r="I22" i="21" s="1"/>
  <c r="H34" i="21"/>
  <c r="I34" i="21" s="1"/>
  <c r="H42" i="21"/>
  <c r="I42" i="21" s="1"/>
  <c r="H8" i="21"/>
  <c r="I8" i="21" s="1"/>
  <c r="H12" i="21"/>
  <c r="I12" i="21" s="1"/>
  <c r="H16" i="21"/>
  <c r="I16" i="21" s="1"/>
  <c r="H20" i="21"/>
  <c r="I20" i="21" s="1"/>
  <c r="H28" i="21"/>
  <c r="I28" i="21" s="1"/>
  <c r="H31" i="21"/>
  <c r="I31" i="21" s="1"/>
  <c r="H39" i="21"/>
  <c r="I39" i="21" s="1"/>
  <c r="H11" i="21"/>
  <c r="I11" i="21" s="1"/>
  <c r="H19" i="21"/>
  <c r="I19" i="21" s="1"/>
  <c r="H27" i="21"/>
  <c r="I27" i="21" s="1"/>
  <c r="H35" i="21"/>
  <c r="I35" i="21" s="1"/>
  <c r="H43" i="21"/>
  <c r="I43" i="21" s="1"/>
  <c r="H37" i="21"/>
  <c r="I37" i="21" s="1"/>
  <c r="H21" i="21"/>
  <c r="I21" i="21" s="1"/>
  <c r="H17" i="21"/>
  <c r="I17" i="21" s="1"/>
  <c r="H5" i="18" a="1"/>
  <c r="H16" i="50"/>
  <c r="I16" i="50" s="1"/>
  <c r="H39" i="50"/>
  <c r="I39" i="50" s="1"/>
  <c r="H31" i="50"/>
  <c r="I31" i="50" s="1"/>
  <c r="H7" i="50"/>
  <c r="I7" i="50" s="1"/>
  <c r="H35" i="50"/>
  <c r="I35" i="50" s="1"/>
  <c r="H25" i="50"/>
  <c r="I25" i="50" s="1"/>
  <c r="H41" i="50"/>
  <c r="I41" i="50" s="1"/>
  <c r="H27" i="50"/>
  <c r="I27" i="50" s="1"/>
  <c r="H11" i="50"/>
  <c r="I11" i="50" s="1"/>
  <c r="H36" i="50"/>
  <c r="I36" i="50" s="1"/>
  <c r="H21" i="50"/>
  <c r="I21" i="50" s="1"/>
  <c r="H12" i="50"/>
  <c r="I12" i="50" s="1"/>
  <c r="H19" i="50"/>
  <c r="I19" i="50" s="1"/>
  <c r="H28" i="50"/>
  <c r="I28" i="50" s="1"/>
  <c r="H5" i="50"/>
  <c r="H12" i="29"/>
  <c r="I12" i="29" s="1"/>
  <c r="H20" i="29"/>
  <c r="I20" i="29" s="1"/>
  <c r="H30" i="29"/>
  <c r="I30" i="29" s="1"/>
  <c r="H14" i="29"/>
  <c r="I14" i="29" s="1"/>
  <c r="H24" i="29"/>
  <c r="I24" i="29" s="1"/>
  <c r="H34" i="29"/>
  <c r="I34" i="29" s="1"/>
  <c r="H22" i="29"/>
  <c r="I22" i="29" s="1"/>
  <c r="H42" i="29"/>
  <c r="I42" i="29" s="1"/>
  <c r="H10" i="29"/>
  <c r="I10" i="29" s="1"/>
  <c r="H6" i="29"/>
  <c r="I6" i="29" s="1"/>
  <c r="H16" i="29"/>
  <c r="I16" i="29" s="1"/>
  <c r="H38" i="29"/>
  <c r="I38" i="29" s="1"/>
  <c r="H27" i="29"/>
  <c r="I27" i="29" s="1"/>
  <c r="H19" i="29"/>
  <c r="I19" i="29" s="1"/>
  <c r="H11" i="29"/>
  <c r="I11" i="29" s="1"/>
  <c r="H13" i="29"/>
  <c r="I13" i="29" s="1"/>
  <c r="H29" i="29"/>
  <c r="I29" i="29" s="1"/>
  <c r="H15" i="29"/>
  <c r="I15" i="29" s="1"/>
  <c r="H41" i="29"/>
  <c r="I41" i="29" s="1"/>
  <c r="H39" i="29"/>
  <c r="I39" i="29" s="1"/>
  <c r="H25" i="29"/>
  <c r="I25" i="29" s="1"/>
  <c r="H23" i="29"/>
  <c r="I23" i="29" s="1"/>
  <c r="H9" i="29"/>
  <c r="I9" i="29" s="1"/>
  <c r="H5" i="14" a="1"/>
  <c r="H10" i="32"/>
  <c r="I10" i="32" s="1"/>
  <c r="H18" i="32"/>
  <c r="I18" i="32" s="1"/>
  <c r="H22" i="32"/>
  <c r="I22" i="32" s="1"/>
  <c r="H32" i="32"/>
  <c r="I32" i="32" s="1"/>
  <c r="H5" i="32"/>
  <c r="H30" i="32"/>
  <c r="I30" i="32" s="1"/>
  <c r="H20" i="32"/>
  <c r="I20" i="32" s="1"/>
  <c r="H8" i="32"/>
  <c r="I8" i="32" s="1"/>
  <c r="H40" i="32"/>
  <c r="I40" i="32" s="1"/>
  <c r="H14" i="32"/>
  <c r="I14" i="32" s="1"/>
  <c r="H36" i="32"/>
  <c r="I36" i="32" s="1"/>
  <c r="H21" i="32"/>
  <c r="I21" i="32" s="1"/>
  <c r="H35" i="32"/>
  <c r="I35" i="32" s="1"/>
  <c r="H17" i="32"/>
  <c r="I17" i="32" s="1"/>
  <c r="H33" i="32"/>
  <c r="I33" i="32" s="1"/>
  <c r="H15" i="32"/>
  <c r="I15" i="32" s="1"/>
  <c r="H43" i="32"/>
  <c r="I43" i="32" s="1"/>
  <c r="H41" i="32"/>
  <c r="I41" i="32" s="1"/>
  <c r="H39" i="32"/>
  <c r="I39" i="32" s="1"/>
  <c r="H25" i="32"/>
  <c r="I25" i="32" s="1"/>
  <c r="H16" i="35"/>
  <c r="I16" i="35" s="1"/>
  <c r="H10" i="35"/>
  <c r="I10" i="35" s="1"/>
  <c r="H27" i="35"/>
  <c r="I27" i="35" s="1"/>
  <c r="H12" i="35"/>
  <c r="I12" i="35" s="1"/>
  <c r="H42" i="35"/>
  <c r="I42" i="35" s="1"/>
  <c r="H40" i="35"/>
  <c r="I40" i="35" s="1"/>
  <c r="H26" i="35"/>
  <c r="I26" i="35" s="1"/>
  <c r="H35" i="35"/>
  <c r="I35" i="35" s="1"/>
  <c r="H6" i="41"/>
  <c r="I6" i="41" s="1"/>
  <c r="H41" i="41"/>
  <c r="I41" i="41" s="1"/>
  <c r="H9" i="41"/>
  <c r="I9" i="41" s="1"/>
  <c r="H32" i="41"/>
  <c r="I32" i="41" s="1"/>
  <c r="H24" i="41"/>
  <c r="I24" i="41" s="1"/>
  <c r="H16" i="41"/>
  <c r="I16" i="41" s="1"/>
  <c r="H8" i="41"/>
  <c r="I8" i="41" s="1"/>
  <c r="H42" i="41"/>
  <c r="I42" i="41" s="1"/>
  <c r="H20" i="41"/>
  <c r="I20" i="41" s="1"/>
  <c r="H31" i="41"/>
  <c r="I31" i="41" s="1"/>
  <c r="H19" i="41"/>
  <c r="I19" i="41" s="1"/>
  <c r="H5" i="41"/>
  <c r="H27" i="41"/>
  <c r="I27" i="41" s="1"/>
  <c r="H11" i="41"/>
  <c r="I11" i="41" s="1"/>
  <c r="H22" i="41"/>
  <c r="I22" i="41" s="1"/>
  <c r="H18" i="41"/>
  <c r="I18" i="41" s="1"/>
  <c r="H34" i="41"/>
  <c r="I34" i="41" s="1"/>
  <c r="H29" i="41"/>
  <c r="I29" i="41" s="1"/>
  <c r="H12" i="41"/>
  <c r="I12" i="41" s="1"/>
  <c r="H26" i="41"/>
  <c r="I26" i="41" s="1"/>
  <c r="H35" i="33"/>
  <c r="I35" i="33" s="1"/>
  <c r="H27" i="33"/>
  <c r="I27" i="33" s="1"/>
  <c r="H19" i="33"/>
  <c r="I19" i="33" s="1"/>
  <c r="H21" i="33"/>
  <c r="I21" i="33" s="1"/>
  <c r="H41" i="33"/>
  <c r="I41" i="33" s="1"/>
  <c r="H37" i="33"/>
  <c r="I37" i="33" s="1"/>
  <c r="H9" i="33"/>
  <c r="I9" i="33" s="1"/>
  <c r="H13" i="33"/>
  <c r="I13" i="33" s="1"/>
  <c r="H33" i="33"/>
  <c r="I33" i="33" s="1"/>
  <c r="H15" i="33"/>
  <c r="I15" i="33" s="1"/>
  <c r="H14" i="33"/>
  <c r="I14" i="33" s="1"/>
  <c r="H38" i="33"/>
  <c r="I38" i="33" s="1"/>
  <c r="H20" i="33"/>
  <c r="I20" i="33" s="1"/>
  <c r="H32" i="33"/>
  <c r="I32" i="33" s="1"/>
  <c r="H42" i="33"/>
  <c r="I42" i="33" s="1"/>
  <c r="H28" i="33"/>
  <c r="I28" i="33" s="1"/>
  <c r="H8" i="33"/>
  <c r="I8" i="33" s="1"/>
  <c r="H12" i="33"/>
  <c r="I12" i="33" s="1"/>
  <c r="H24" i="33"/>
  <c r="I24" i="33" s="1"/>
  <c r="H6" i="39"/>
  <c r="I6" i="39" s="1"/>
  <c r="H41" i="39"/>
  <c r="I41" i="39" s="1"/>
  <c r="H33" i="39"/>
  <c r="I33" i="39" s="1"/>
  <c r="H25" i="39"/>
  <c r="I25" i="39" s="1"/>
  <c r="H10" i="39"/>
  <c r="I10" i="39" s="1"/>
  <c r="H33" i="42"/>
  <c r="I33" i="42" s="1"/>
  <c r="H17" i="42"/>
  <c r="I17" i="42" s="1"/>
  <c r="H40" i="42"/>
  <c r="I40" i="42" s="1"/>
  <c r="H24" i="42"/>
  <c r="I24" i="42" s="1"/>
  <c r="H8" i="42"/>
  <c r="I8" i="42" s="1"/>
  <c r="H28" i="42"/>
  <c r="I28" i="42" s="1"/>
  <c r="H29" i="42"/>
  <c r="I29" i="42" s="1"/>
  <c r="H42" i="42"/>
  <c r="I42" i="42" s="1"/>
  <c r="H12" i="42"/>
  <c r="I12" i="42" s="1"/>
  <c r="H36" i="42"/>
  <c r="I36" i="42" s="1"/>
  <c r="H22" i="42"/>
  <c r="I22" i="42" s="1"/>
  <c r="H30" i="42"/>
  <c r="I30" i="42" s="1"/>
  <c r="H28" i="40"/>
  <c r="I28" i="40" s="1"/>
  <c r="H27" i="40"/>
  <c r="I27" i="40" s="1"/>
  <c r="H12" i="22"/>
  <c r="I12" i="22" s="1"/>
  <c r="H5" i="22"/>
  <c r="H20" i="22"/>
  <c r="I20" i="22" s="1"/>
  <c r="H32" i="22"/>
  <c r="I32" i="22" s="1"/>
  <c r="H8" i="22"/>
  <c r="I8" i="22" s="1"/>
  <c r="H35" i="22"/>
  <c r="I35" i="22" s="1"/>
  <c r="H43" i="22"/>
  <c r="I43" i="22" s="1"/>
  <c r="H27" i="22"/>
  <c r="I27" i="22" s="1"/>
  <c r="H23" i="22"/>
  <c r="I23" i="22" s="1"/>
  <c r="H9" i="22"/>
  <c r="I9" i="22" s="1"/>
  <c r="H20" i="25"/>
  <c r="I20" i="25" s="1"/>
  <c r="H18" i="25"/>
  <c r="I18" i="25" s="1"/>
  <c r="H30" i="25"/>
  <c r="I30" i="25" s="1"/>
  <c r="H24" i="25"/>
  <c r="I24" i="25" s="1"/>
  <c r="H38" i="25"/>
  <c r="I38" i="25" s="1"/>
  <c r="H32" i="25"/>
  <c r="I32" i="25" s="1"/>
  <c r="H26" i="25"/>
  <c r="I26" i="25" s="1"/>
  <c r="H14" i="25"/>
  <c r="I14" i="25" s="1"/>
  <c r="H42" i="25"/>
  <c r="I42" i="25" s="1"/>
  <c r="H22" i="25"/>
  <c r="I22" i="25" s="1"/>
  <c r="H25" i="25"/>
  <c r="I25" i="25" s="1"/>
  <c r="H17" i="25"/>
  <c r="I17" i="25" s="1"/>
  <c r="H13" i="25"/>
  <c r="I13" i="25" s="1"/>
  <c r="H43" i="25"/>
  <c r="I43" i="25" s="1"/>
  <c r="H29" i="25"/>
  <c r="I29" i="25" s="1"/>
  <c r="H15" i="25"/>
  <c r="I15" i="25" s="1"/>
  <c r="H11" i="25"/>
  <c r="I11" i="25" s="1"/>
  <c r="H19" i="25"/>
  <c r="I19" i="25" s="1"/>
  <c r="H37" i="25"/>
  <c r="I37" i="25" s="1"/>
  <c r="H5" i="25"/>
  <c r="G44" i="27"/>
  <c r="H5" i="27" a="1"/>
  <c r="G44" i="16"/>
  <c r="H5" i="16" a="1"/>
  <c r="G44" i="13"/>
  <c r="H5" i="13" a="1"/>
  <c r="H5" i="49" a="1"/>
  <c r="G44" i="49"/>
  <c r="H5" i="48" a="1"/>
  <c r="G44" i="48"/>
  <c r="H40" i="51"/>
  <c r="I40" i="51" s="1"/>
  <c r="H29" i="51"/>
  <c r="I29" i="51" s="1"/>
  <c r="H6" i="51"/>
  <c r="I6" i="51" s="1"/>
  <c r="H15" i="51"/>
  <c r="I15" i="51" s="1"/>
  <c r="H26" i="40" l="1"/>
  <c r="I26" i="40" s="1"/>
  <c r="H7" i="22"/>
  <c r="I7" i="22" s="1"/>
  <c r="H6" i="22"/>
  <c r="I6" i="22" s="1"/>
  <c r="H23" i="40"/>
  <c r="I23" i="40" s="1"/>
  <c r="H34" i="42"/>
  <c r="I34" i="42" s="1"/>
  <c r="H13" i="39"/>
  <c r="I13" i="39" s="1"/>
  <c r="H36" i="33"/>
  <c r="I36" i="33" s="1"/>
  <c r="H6" i="33"/>
  <c r="I6" i="33" s="1"/>
  <c r="H11" i="33"/>
  <c r="I11" i="33" s="1"/>
  <c r="H21" i="41"/>
  <c r="I21" i="41" s="1"/>
  <c r="H10" i="41"/>
  <c r="I10" i="41" s="1"/>
  <c r="H17" i="41"/>
  <c r="I17" i="41" s="1"/>
  <c r="H33" i="35"/>
  <c r="I33" i="35" s="1"/>
  <c r="H23" i="32"/>
  <c r="I23" i="32" s="1"/>
  <c r="H24" i="32"/>
  <c r="I24" i="32" s="1"/>
  <c r="H26" i="32"/>
  <c r="I26" i="32" s="1"/>
  <c r="K26" i="32" s="1"/>
  <c r="H16" i="19"/>
  <c r="I16" i="19" s="1"/>
  <c r="H22" i="19"/>
  <c r="I22" i="19" s="1"/>
  <c r="H14" i="20"/>
  <c r="I14" i="20" s="1"/>
  <c r="H8" i="8"/>
  <c r="I8" i="8" s="1"/>
  <c r="H42" i="8"/>
  <c r="I42" i="8" s="1"/>
  <c r="H37" i="51"/>
  <c r="I37" i="51" s="1"/>
  <c r="H19" i="40"/>
  <c r="I19" i="40" s="1"/>
  <c r="H15" i="30"/>
  <c r="I15" i="30" s="1"/>
  <c r="K15" i="30" s="1"/>
  <c r="H27" i="39"/>
  <c r="I27" i="39" s="1"/>
  <c r="H41" i="40"/>
  <c r="I41" i="40" s="1"/>
  <c r="H30" i="40"/>
  <c r="I30" i="40" s="1"/>
  <c r="H19" i="51"/>
  <c r="I19" i="51" s="1"/>
  <c r="H14" i="40"/>
  <c r="I14" i="40" s="1"/>
  <c r="H41" i="22"/>
  <c r="I41" i="22" s="1"/>
  <c r="H28" i="22"/>
  <c r="I28" i="22" s="1"/>
  <c r="H6" i="40"/>
  <c r="I6" i="40" s="1"/>
  <c r="K6" i="40" s="1"/>
  <c r="H39" i="30"/>
  <c r="I39" i="30" s="1"/>
  <c r="H6" i="42"/>
  <c r="I6" i="42" s="1"/>
  <c r="H38" i="39"/>
  <c r="I38" i="39" s="1"/>
  <c r="H34" i="33"/>
  <c r="I34" i="33" s="1"/>
  <c r="H10" i="33"/>
  <c r="I10" i="33" s="1"/>
  <c r="H23" i="33"/>
  <c r="I23" i="33" s="1"/>
  <c r="H43" i="41"/>
  <c r="I43" i="41" s="1"/>
  <c r="H36" i="41"/>
  <c r="I36" i="41" s="1"/>
  <c r="K36" i="41" s="1"/>
  <c r="H30" i="41"/>
  <c r="I30" i="41" s="1"/>
  <c r="H25" i="41"/>
  <c r="I25" i="41" s="1"/>
  <c r="H8" i="35"/>
  <c r="I8" i="35" s="1"/>
  <c r="K8" i="35" s="1"/>
  <c r="H7" i="32"/>
  <c r="I7" i="32" s="1"/>
  <c r="H29" i="32"/>
  <c r="I29" i="32" s="1"/>
  <c r="H16" i="32"/>
  <c r="I16" i="32" s="1"/>
  <c r="H5" i="29"/>
  <c r="H33" i="29"/>
  <c r="I33" i="29" s="1"/>
  <c r="H26" i="29"/>
  <c r="I26" i="29" s="1"/>
  <c r="H36" i="29"/>
  <c r="I36" i="29" s="1"/>
  <c r="H24" i="50"/>
  <c r="I24" i="50" s="1"/>
  <c r="H23" i="50"/>
  <c r="I23" i="50" s="1"/>
  <c r="H41" i="21"/>
  <c r="I41" i="21" s="1"/>
  <c r="H7" i="21"/>
  <c r="I7" i="21" s="1"/>
  <c r="H30" i="21"/>
  <c r="I30" i="21" s="1"/>
  <c r="H17" i="19"/>
  <c r="I17" i="19" s="1"/>
  <c r="K17" i="19" s="1"/>
  <c r="H18" i="19"/>
  <c r="I18" i="19" s="1"/>
  <c r="H29" i="24"/>
  <c r="I29" i="24" s="1"/>
  <c r="H11" i="24"/>
  <c r="I11" i="24" s="1"/>
  <c r="H28" i="24"/>
  <c r="I28" i="24" s="1"/>
  <c r="H20" i="24"/>
  <c r="I20" i="24" s="1"/>
  <c r="H11" i="28"/>
  <c r="I11" i="28" s="1"/>
  <c r="H12" i="28"/>
  <c r="I12" i="28" s="1"/>
  <c r="H39" i="37"/>
  <c r="I39" i="37" s="1"/>
  <c r="H18" i="37"/>
  <c r="I18" i="37" s="1"/>
  <c r="H10" i="37"/>
  <c r="I10" i="37" s="1"/>
  <c r="H24" i="37"/>
  <c r="I24" i="37" s="1"/>
  <c r="H29" i="20"/>
  <c r="I29" i="20" s="1"/>
  <c r="H34" i="17"/>
  <c r="I34" i="17" s="1"/>
  <c r="H21" i="8"/>
  <c r="I21" i="8" s="1"/>
  <c r="H14" i="8"/>
  <c r="I14" i="8" s="1"/>
  <c r="H42" i="40"/>
  <c r="I42" i="40" s="1"/>
  <c r="K42" i="40" s="1"/>
  <c r="H41" i="26"/>
  <c r="I41" i="26" s="1"/>
  <c r="H10" i="40"/>
  <c r="I10" i="40" s="1"/>
  <c r="H43" i="40"/>
  <c r="I43" i="40" s="1"/>
  <c r="K43" i="40" s="1"/>
  <c r="H32" i="26"/>
  <c r="I32" i="26" s="1"/>
  <c r="H41" i="44"/>
  <c r="I41" i="44" s="1"/>
  <c r="K41" i="44" s="1"/>
  <c r="H7" i="52"/>
  <c r="I7" i="52" s="1"/>
  <c r="H26" i="26"/>
  <c r="I26" i="26" s="1"/>
  <c r="H13" i="51"/>
  <c r="I13" i="51" s="1"/>
  <c r="K13" i="51" s="1"/>
  <c r="H21" i="25"/>
  <c r="I21" i="25" s="1"/>
  <c r="H27" i="25"/>
  <c r="I27" i="25" s="1"/>
  <c r="H16" i="25"/>
  <c r="I16" i="25" s="1"/>
  <c r="H11" i="22"/>
  <c r="I11" i="22" s="1"/>
  <c r="K11" i="22" s="1"/>
  <c r="H36" i="22"/>
  <c r="I36" i="22" s="1"/>
  <c r="K36" i="22" s="1"/>
  <c r="H38" i="40"/>
  <c r="I38" i="40" s="1"/>
  <c r="H21" i="40"/>
  <c r="I21" i="40" s="1"/>
  <c r="H14" i="42"/>
  <c r="I14" i="42" s="1"/>
  <c r="K14" i="42" s="1"/>
  <c r="H23" i="42"/>
  <c r="I23" i="42" s="1"/>
  <c r="H21" i="39"/>
  <c r="I21" i="39" s="1"/>
  <c r="H43" i="39"/>
  <c r="I43" i="39" s="1"/>
  <c r="K43" i="39" s="1"/>
  <c r="H10" i="36"/>
  <c r="I10" i="36" s="1"/>
  <c r="K10" i="36" s="1"/>
  <c r="H16" i="33"/>
  <c r="I16" i="33" s="1"/>
  <c r="K16" i="33" s="1"/>
  <c r="H29" i="33"/>
  <c r="I29" i="33" s="1"/>
  <c r="H7" i="33"/>
  <c r="I7" i="33" s="1"/>
  <c r="K7" i="33" s="1"/>
  <c r="H28" i="52"/>
  <c r="I28" i="52" s="1"/>
  <c r="K28" i="52" s="1"/>
  <c r="H38" i="41"/>
  <c r="I38" i="41" s="1"/>
  <c r="H28" i="41"/>
  <c r="I28" i="41" s="1"/>
  <c r="H35" i="41"/>
  <c r="I35" i="41" s="1"/>
  <c r="H33" i="41"/>
  <c r="I33" i="41" s="1"/>
  <c r="K33" i="41" s="1"/>
  <c r="H28" i="35"/>
  <c r="I28" i="35" s="1"/>
  <c r="K28" i="35" s="1"/>
  <c r="H27" i="32"/>
  <c r="I27" i="32" s="1"/>
  <c r="H31" i="32"/>
  <c r="I31" i="32" s="1"/>
  <c r="H6" i="32"/>
  <c r="I6" i="32" s="1"/>
  <c r="H12" i="32"/>
  <c r="I12" i="32" s="1"/>
  <c r="H37" i="29"/>
  <c r="I37" i="29" s="1"/>
  <c r="H31" i="29"/>
  <c r="I31" i="29" s="1"/>
  <c r="H32" i="29"/>
  <c r="I32" i="29" s="1"/>
  <c r="K32" i="29" s="1"/>
  <c r="H18" i="29"/>
  <c r="I18" i="29" s="1"/>
  <c r="K18" i="29" s="1"/>
  <c r="H26" i="50"/>
  <c r="I26" i="50" s="1"/>
  <c r="H10" i="50"/>
  <c r="I10" i="50" s="1"/>
  <c r="H6" i="50"/>
  <c r="I6" i="50" s="1"/>
  <c r="K6" i="50" s="1"/>
  <c r="H9" i="21"/>
  <c r="I9" i="21" s="1"/>
  <c r="H15" i="21"/>
  <c r="I15" i="21" s="1"/>
  <c r="H38" i="21"/>
  <c r="I38" i="21" s="1"/>
  <c r="H8" i="19"/>
  <c r="I8" i="19" s="1"/>
  <c r="K8" i="19" s="1"/>
  <c r="H31" i="19"/>
  <c r="I31" i="19" s="1"/>
  <c r="K31" i="19" s="1"/>
  <c r="H35" i="26"/>
  <c r="I35" i="26" s="1"/>
  <c r="H38" i="26"/>
  <c r="I38" i="26" s="1"/>
  <c r="H31" i="24"/>
  <c r="I31" i="24" s="1"/>
  <c r="H39" i="24"/>
  <c r="I39" i="24" s="1"/>
  <c r="H35" i="24"/>
  <c r="I35" i="24" s="1"/>
  <c r="H18" i="24"/>
  <c r="I18" i="24" s="1"/>
  <c r="H7" i="28"/>
  <c r="I7" i="28" s="1"/>
  <c r="K7" i="28" s="1"/>
  <c r="H28" i="28"/>
  <c r="I28" i="28" s="1"/>
  <c r="K28" i="28" s="1"/>
  <c r="H22" i="37"/>
  <c r="I22" i="37" s="1"/>
  <c r="H26" i="37"/>
  <c r="I26" i="37" s="1"/>
  <c r="H14" i="37"/>
  <c r="I14" i="37" s="1"/>
  <c r="K14" i="37" s="1"/>
  <c r="H42" i="37"/>
  <c r="I42" i="37" s="1"/>
  <c r="H43" i="20"/>
  <c r="I43" i="20" s="1"/>
  <c r="H36" i="20"/>
  <c r="I36" i="20" s="1"/>
  <c r="H24" i="8"/>
  <c r="I24" i="8" s="1"/>
  <c r="H17" i="8"/>
  <c r="I17" i="8" s="1"/>
  <c r="K17" i="8" s="1"/>
  <c r="H20" i="8"/>
  <c r="I20" i="8" s="1"/>
  <c r="H26" i="51"/>
  <c r="I26" i="51" s="1"/>
  <c r="H5" i="40"/>
  <c r="I5" i="40" s="1"/>
  <c r="H33" i="40"/>
  <c r="I33" i="40" s="1"/>
  <c r="H42" i="39"/>
  <c r="I42" i="39" s="1"/>
  <c r="H14" i="39"/>
  <c r="I14" i="39" s="1"/>
  <c r="H33" i="36"/>
  <c r="I33" i="36" s="1"/>
  <c r="K33" i="36" s="1"/>
  <c r="H19" i="52"/>
  <c r="I19" i="52" s="1"/>
  <c r="K19" i="52" s="1"/>
  <c r="H43" i="50"/>
  <c r="I43" i="50" s="1"/>
  <c r="H20" i="50"/>
  <c r="I20" i="50" s="1"/>
  <c r="H33" i="50"/>
  <c r="I33" i="50" s="1"/>
  <c r="H15" i="26"/>
  <c r="I15" i="26" s="1"/>
  <c r="H18" i="26"/>
  <c r="I18" i="26" s="1"/>
  <c r="H13" i="20"/>
  <c r="I13" i="20" s="1"/>
  <c r="H28" i="20"/>
  <c r="I28" i="20" s="1"/>
  <c r="H24" i="26"/>
  <c r="I24" i="26" s="1"/>
  <c r="K24" i="26" s="1"/>
  <c r="H27" i="26"/>
  <c r="I27" i="26" s="1"/>
  <c r="H37" i="39"/>
  <c r="I37" i="39" s="1"/>
  <c r="H26" i="39"/>
  <c r="I26" i="39" s="1"/>
  <c r="K26" i="39" s="1"/>
  <c r="H41" i="52"/>
  <c r="I41" i="52" s="1"/>
  <c r="H19" i="26"/>
  <c r="I19" i="26" s="1"/>
  <c r="H6" i="26"/>
  <c r="I6" i="26" s="1"/>
  <c r="H20" i="44"/>
  <c r="I20" i="44" s="1"/>
  <c r="K20" i="44" s="1"/>
  <c r="H30" i="39"/>
  <c r="I30" i="39" s="1"/>
  <c r="K30" i="39" s="1"/>
  <c r="H17" i="39"/>
  <c r="I17" i="39" s="1"/>
  <c r="H11" i="52"/>
  <c r="I11" i="52" s="1"/>
  <c r="K11" i="52" s="1"/>
  <c r="H37" i="26"/>
  <c r="I37" i="26" s="1"/>
  <c r="H40" i="26"/>
  <c r="I40" i="26" s="1"/>
  <c r="H16" i="44"/>
  <c r="I16" i="44" s="1"/>
  <c r="K16" i="44" s="1"/>
  <c r="H27" i="52"/>
  <c r="I27" i="52" s="1"/>
  <c r="K27" i="52" s="1"/>
  <c r="H25" i="26"/>
  <c r="I25" i="26" s="1"/>
  <c r="K25" i="26" s="1"/>
  <c r="H33" i="26"/>
  <c r="I33" i="26" s="1"/>
  <c r="H16" i="26"/>
  <c r="I16" i="26" s="1"/>
  <c r="H17" i="26"/>
  <c r="I17" i="26" s="1"/>
  <c r="H20" i="43"/>
  <c r="I20" i="43" s="1"/>
  <c r="K20" i="43" s="1"/>
  <c r="H8" i="17"/>
  <c r="I8" i="17" s="1"/>
  <c r="H25" i="19"/>
  <c r="I25" i="19" s="1"/>
  <c r="H42" i="19"/>
  <c r="I42" i="19" s="1"/>
  <c r="H41" i="28"/>
  <c r="I41" i="28" s="1"/>
  <c r="H18" i="22"/>
  <c r="I18" i="22" s="1"/>
  <c r="H39" i="40"/>
  <c r="I39" i="40" s="1"/>
  <c r="H5" i="39"/>
  <c r="H8" i="39"/>
  <c r="I8" i="39" s="1"/>
  <c r="K8" i="39" s="1"/>
  <c r="H18" i="50"/>
  <c r="I18" i="50" s="1"/>
  <c r="H14" i="50"/>
  <c r="I14" i="50" s="1"/>
  <c r="H40" i="21"/>
  <c r="I40" i="21" s="1"/>
  <c r="H26" i="19"/>
  <c r="I26" i="19" s="1"/>
  <c r="K26" i="19" s="1"/>
  <c r="H13" i="28"/>
  <c r="I13" i="28" s="1"/>
  <c r="K13" i="28" s="1"/>
  <c r="H30" i="28"/>
  <c r="I30" i="28" s="1"/>
  <c r="H17" i="20"/>
  <c r="I17" i="20" s="1"/>
  <c r="H18" i="20"/>
  <c r="I18" i="20" s="1"/>
  <c r="H7" i="17"/>
  <c r="I7" i="17" s="1"/>
  <c r="H32" i="44"/>
  <c r="I32" i="44" s="1"/>
  <c r="K32" i="44" s="1"/>
  <c r="H33" i="51"/>
  <c r="I33" i="51" s="1"/>
  <c r="K33" i="51" s="1"/>
  <c r="H15" i="22"/>
  <c r="I15" i="22" s="1"/>
  <c r="H42" i="22"/>
  <c r="I42" i="22" s="1"/>
  <c r="K42" i="22" s="1"/>
  <c r="H31" i="40"/>
  <c r="I31" i="40" s="1"/>
  <c r="H28" i="39"/>
  <c r="I28" i="39" s="1"/>
  <c r="H39" i="39"/>
  <c r="I39" i="39" s="1"/>
  <c r="K39" i="39" s="1"/>
  <c r="H12" i="31"/>
  <c r="I12" i="31" s="1"/>
  <c r="H7" i="35"/>
  <c r="I7" i="35" s="1"/>
  <c r="H42" i="28"/>
  <c r="I42" i="28" s="1"/>
  <c r="H10" i="20"/>
  <c r="I10" i="20" s="1"/>
  <c r="H18" i="51"/>
  <c r="I18" i="51" s="1"/>
  <c r="K18" i="51" s="1"/>
  <c r="H7" i="25"/>
  <c r="I7" i="25" s="1"/>
  <c r="H33" i="25"/>
  <c r="I33" i="25" s="1"/>
  <c r="K33" i="25" s="1"/>
  <c r="H8" i="25"/>
  <c r="I8" i="25" s="1"/>
  <c r="K8" i="25" s="1"/>
  <c r="H13" i="22"/>
  <c r="I13" i="22" s="1"/>
  <c r="H34" i="40"/>
  <c r="I34" i="40" s="1"/>
  <c r="H35" i="31"/>
  <c r="I35" i="31" s="1"/>
  <c r="K35" i="31" s="1"/>
  <c r="H14" i="21"/>
  <c r="I14" i="21" s="1"/>
  <c r="H8" i="40"/>
  <c r="I8" i="40" s="1"/>
  <c r="K8" i="40" s="1"/>
  <c r="H34" i="50"/>
  <c r="I34" i="50" s="1"/>
  <c r="H34" i="20"/>
  <c r="I34" i="20" s="1"/>
  <c r="H20" i="40"/>
  <c r="I20" i="40" s="1"/>
  <c r="H5" i="20"/>
  <c r="H31" i="17"/>
  <c r="I31" i="17" s="1"/>
  <c r="H39" i="35"/>
  <c r="I39" i="35" s="1"/>
  <c r="H5" i="21"/>
  <c r="I5" i="21" s="1"/>
  <c r="H43" i="19"/>
  <c r="I43" i="19" s="1"/>
  <c r="K43" i="19" s="1"/>
  <c r="H32" i="51"/>
  <c r="I32" i="51" s="1"/>
  <c r="H35" i="25"/>
  <c r="I35" i="25" s="1"/>
  <c r="H41" i="25"/>
  <c r="I41" i="25" s="1"/>
  <c r="K41" i="25" s="1"/>
  <c r="H36" i="25"/>
  <c r="I36" i="25" s="1"/>
  <c r="H21" i="22"/>
  <c r="I21" i="22" s="1"/>
  <c r="H10" i="22"/>
  <c r="I10" i="22" s="1"/>
  <c r="H9" i="40"/>
  <c r="I9" i="40" s="1"/>
  <c r="H18" i="39"/>
  <c r="I18" i="39" s="1"/>
  <c r="K18" i="39" s="1"/>
  <c r="H16" i="39"/>
  <c r="I16" i="39" s="1"/>
  <c r="H21" i="31"/>
  <c r="I21" i="31" s="1"/>
  <c r="H43" i="35"/>
  <c r="I43" i="35" s="1"/>
  <c r="K43" i="35" s="1"/>
  <c r="H22" i="50"/>
  <c r="I22" i="50" s="1"/>
  <c r="H29" i="21"/>
  <c r="I29" i="21" s="1"/>
  <c r="H36" i="21"/>
  <c r="I36" i="21" s="1"/>
  <c r="H10" i="21"/>
  <c r="I10" i="21" s="1"/>
  <c r="H9" i="19"/>
  <c r="I9" i="19" s="1"/>
  <c r="H10" i="19"/>
  <c r="I10" i="19" s="1"/>
  <c r="H30" i="26"/>
  <c r="I30" i="26" s="1"/>
  <c r="H31" i="28"/>
  <c r="I31" i="28" s="1"/>
  <c r="H21" i="28"/>
  <c r="I21" i="28" s="1"/>
  <c r="H20" i="28"/>
  <c r="I20" i="28" s="1"/>
  <c r="H33" i="20"/>
  <c r="I33" i="20" s="1"/>
  <c r="K33" i="20" s="1"/>
  <c r="H38" i="20"/>
  <c r="I38" i="20" s="1"/>
  <c r="K38" i="20" s="1"/>
  <c r="H9" i="17"/>
  <c r="I9" i="17" s="1"/>
  <c r="K9" i="17" s="1"/>
  <c r="H25" i="44"/>
  <c r="I25" i="44" s="1"/>
  <c r="K25" i="44" s="1"/>
  <c r="H21" i="51"/>
  <c r="I21" i="51" s="1"/>
  <c r="K21" i="51" s="1"/>
  <c r="H23" i="25"/>
  <c r="I23" i="25" s="1"/>
  <c r="K23" i="25" s="1"/>
  <c r="H6" i="25"/>
  <c r="I6" i="25" s="1"/>
  <c r="H28" i="25"/>
  <c r="I28" i="25" s="1"/>
  <c r="H29" i="22"/>
  <c r="I29" i="22" s="1"/>
  <c r="K29" i="22" s="1"/>
  <c r="H40" i="12"/>
  <c r="I40" i="12" s="1"/>
  <c r="K40" i="12" s="1"/>
  <c r="H25" i="40"/>
  <c r="I25" i="40" s="1"/>
  <c r="K25" i="40" s="1"/>
  <c r="H16" i="40"/>
  <c r="I16" i="40" s="1"/>
  <c r="H11" i="42"/>
  <c r="I11" i="42" s="1"/>
  <c r="K11" i="42" s="1"/>
  <c r="H34" i="39"/>
  <c r="I34" i="39" s="1"/>
  <c r="K34" i="39" s="1"/>
  <c r="H24" i="39"/>
  <c r="I24" i="39" s="1"/>
  <c r="H39" i="31"/>
  <c r="I39" i="31" s="1"/>
  <c r="H20" i="35"/>
  <c r="I20" i="35" s="1"/>
  <c r="H13" i="32"/>
  <c r="I13" i="32" s="1"/>
  <c r="K13" i="32" s="1"/>
  <c r="H42" i="32"/>
  <c r="I42" i="32" s="1"/>
  <c r="K42" i="32" s="1"/>
  <c r="H17" i="29"/>
  <c r="I17" i="29" s="1"/>
  <c r="H40" i="29"/>
  <c r="I40" i="29" s="1"/>
  <c r="H9" i="50"/>
  <c r="I9" i="50" s="1"/>
  <c r="H38" i="50"/>
  <c r="I38" i="50" s="1"/>
  <c r="H13" i="21"/>
  <c r="I13" i="21" s="1"/>
  <c r="H32" i="21"/>
  <c r="I32" i="21" s="1"/>
  <c r="H6" i="21"/>
  <c r="I6" i="21" s="1"/>
  <c r="K6" i="21" s="1"/>
  <c r="H13" i="19"/>
  <c r="I13" i="19" s="1"/>
  <c r="K13" i="19" s="1"/>
  <c r="H36" i="19"/>
  <c r="I36" i="19" s="1"/>
  <c r="H14" i="26"/>
  <c r="I14" i="26" s="1"/>
  <c r="K14" i="26" s="1"/>
  <c r="H17" i="28"/>
  <c r="I17" i="28" s="1"/>
  <c r="K17" i="28" s="1"/>
  <c r="H29" i="28"/>
  <c r="I29" i="28" s="1"/>
  <c r="H10" i="28"/>
  <c r="I10" i="28" s="1"/>
  <c r="H37" i="20"/>
  <c r="I37" i="20" s="1"/>
  <c r="H22" i="20"/>
  <c r="I22" i="20" s="1"/>
  <c r="K22" i="20" s="1"/>
  <c r="H17" i="17"/>
  <c r="I17" i="17" s="1"/>
  <c r="K17" i="17" s="1"/>
  <c r="H31" i="8"/>
  <c r="I31" i="8" s="1"/>
  <c r="H23" i="44"/>
  <c r="I23" i="44" s="1"/>
  <c r="K23" i="44" s="1"/>
  <c r="H19" i="39"/>
  <c r="I19" i="39" s="1"/>
  <c r="K19" i="39" s="1"/>
  <c r="H11" i="39"/>
  <c r="I11" i="39" s="1"/>
  <c r="H35" i="51"/>
  <c r="I35" i="51" s="1"/>
  <c r="H37" i="22"/>
  <c r="I37" i="22" s="1"/>
  <c r="H35" i="40"/>
  <c r="I35" i="40" s="1"/>
  <c r="H37" i="40"/>
  <c r="I37" i="40" s="1"/>
  <c r="K37" i="40" s="1"/>
  <c r="H24" i="40"/>
  <c r="I24" i="40" s="1"/>
  <c r="H15" i="39"/>
  <c r="I15" i="39" s="1"/>
  <c r="H32" i="39"/>
  <c r="I32" i="39" s="1"/>
  <c r="K32" i="39" s="1"/>
  <c r="H28" i="31"/>
  <c r="I28" i="31" s="1"/>
  <c r="H5" i="19"/>
  <c r="H27" i="19"/>
  <c r="I27" i="19" s="1"/>
  <c r="H28" i="19"/>
  <c r="I28" i="19" s="1"/>
  <c r="K28" i="19" s="1"/>
  <c r="H19" i="28"/>
  <c r="I19" i="28" s="1"/>
  <c r="K19" i="28" s="1"/>
  <c r="H37" i="28"/>
  <c r="I37" i="28" s="1"/>
  <c r="H40" i="28"/>
  <c r="I40" i="28" s="1"/>
  <c r="H11" i="20"/>
  <c r="I11" i="20" s="1"/>
  <c r="K11" i="20" s="1"/>
  <c r="H6" i="20"/>
  <c r="I6" i="20" s="1"/>
  <c r="H25" i="17"/>
  <c r="I25" i="17" s="1"/>
  <c r="H27" i="51"/>
  <c r="I27" i="51" s="1"/>
  <c r="K27" i="51" s="1"/>
  <c r="H39" i="25"/>
  <c r="I39" i="25" s="1"/>
  <c r="K39" i="25" s="1"/>
  <c r="H34" i="25"/>
  <c r="I34" i="25" s="1"/>
  <c r="K34" i="25" s="1"/>
  <c r="H12" i="25"/>
  <c r="I12" i="25" s="1"/>
  <c r="H40" i="22"/>
  <c r="I40" i="22" s="1"/>
  <c r="K40" i="22" s="1"/>
  <c r="H22" i="40"/>
  <c r="I22" i="40" s="1"/>
  <c r="H12" i="40"/>
  <c r="I12" i="40" s="1"/>
  <c r="H32" i="40"/>
  <c r="I32" i="40" s="1"/>
  <c r="H35" i="39"/>
  <c r="I35" i="39" s="1"/>
  <c r="K35" i="39" s="1"/>
  <c r="H9" i="39"/>
  <c r="I9" i="39" s="1"/>
  <c r="K9" i="39" s="1"/>
  <c r="H5" i="35"/>
  <c r="I5" i="35" s="1"/>
  <c r="H34" i="35"/>
  <c r="I34" i="35" s="1"/>
  <c r="H8" i="50"/>
  <c r="I8" i="50" s="1"/>
  <c r="H15" i="50"/>
  <c r="I15" i="50" s="1"/>
  <c r="H25" i="21"/>
  <c r="I25" i="21" s="1"/>
  <c r="H24" i="21"/>
  <c r="I24" i="21" s="1"/>
  <c r="H40" i="19"/>
  <c r="I40" i="19" s="1"/>
  <c r="K40" i="19" s="1"/>
  <c r="H41" i="19"/>
  <c r="I41" i="19" s="1"/>
  <c r="K41" i="19" s="1"/>
  <c r="H20" i="19"/>
  <c r="I20" i="19" s="1"/>
  <c r="K20" i="19" s="1"/>
  <c r="H33" i="28"/>
  <c r="I33" i="28" s="1"/>
  <c r="H38" i="28"/>
  <c r="I38" i="28" s="1"/>
  <c r="H32" i="28"/>
  <c r="I32" i="28" s="1"/>
  <c r="K32" i="28" s="1"/>
  <c r="H25" i="20"/>
  <c r="I25" i="20" s="1"/>
  <c r="H30" i="20"/>
  <c r="I30" i="20" s="1"/>
  <c r="H38" i="17"/>
  <c r="I38" i="17" s="1"/>
  <c r="H8" i="28"/>
  <c r="I8" i="28" s="1"/>
  <c r="K8" i="28" s="1"/>
  <c r="H9" i="20"/>
  <c r="I9" i="20" s="1"/>
  <c r="K9" i="20" s="1"/>
  <c r="H32" i="20"/>
  <c r="I32" i="20" s="1"/>
  <c r="H12" i="17"/>
  <c r="I12" i="17" s="1"/>
  <c r="H31" i="25"/>
  <c r="I31" i="25" s="1"/>
  <c r="K31" i="25" s="1"/>
  <c r="H10" i="25"/>
  <c r="I10" i="25" s="1"/>
  <c r="H17" i="22"/>
  <c r="I17" i="22" s="1"/>
  <c r="K17" i="22" s="1"/>
  <c r="H9" i="28"/>
  <c r="I9" i="28" s="1"/>
  <c r="H23" i="20"/>
  <c r="I23" i="20" s="1"/>
  <c r="H24" i="17"/>
  <c r="I24" i="17" s="1"/>
  <c r="K24" i="17" s="1"/>
  <c r="H8" i="51"/>
  <c r="I8" i="51" s="1"/>
  <c r="H22" i="22"/>
  <c r="I22" i="22" s="1"/>
  <c r="K22" i="22" s="1"/>
  <c r="H18" i="40"/>
  <c r="I18" i="40" s="1"/>
  <c r="K18" i="40" s="1"/>
  <c r="H7" i="40"/>
  <c r="I7" i="40" s="1"/>
  <c r="H31" i="39"/>
  <c r="I31" i="39" s="1"/>
  <c r="H36" i="39"/>
  <c r="I36" i="39" s="1"/>
  <c r="H11" i="35"/>
  <c r="I11" i="35" s="1"/>
  <c r="K11" i="35" s="1"/>
  <c r="H40" i="50"/>
  <c r="I40" i="50" s="1"/>
  <c r="K40" i="50" s="1"/>
  <c r="H32" i="50"/>
  <c r="I32" i="50" s="1"/>
  <c r="H19" i="19"/>
  <c r="I19" i="19" s="1"/>
  <c r="H6" i="19"/>
  <c r="I6" i="19" s="1"/>
  <c r="K6" i="19" s="1"/>
  <c r="H26" i="28"/>
  <c r="I26" i="28" s="1"/>
  <c r="H25" i="51"/>
  <c r="I25" i="51" s="1"/>
  <c r="H9" i="25"/>
  <c r="I9" i="25" s="1"/>
  <c r="K9" i="25" s="1"/>
  <c r="H31" i="22"/>
  <c r="I31" i="22" s="1"/>
  <c r="K31" i="22" s="1"/>
  <c r="H14" i="22"/>
  <c r="I14" i="22" s="1"/>
  <c r="K14" i="22" s="1"/>
  <c r="H17" i="40"/>
  <c r="I17" i="40" s="1"/>
  <c r="K17" i="40" s="1"/>
  <c r="H15" i="40"/>
  <c r="I15" i="40" s="1"/>
  <c r="H12" i="39"/>
  <c r="I12" i="39" s="1"/>
  <c r="K12" i="39" s="1"/>
  <c r="H7" i="39"/>
  <c r="I7" i="39" s="1"/>
  <c r="H13" i="35"/>
  <c r="I13" i="35" s="1"/>
  <c r="H29" i="50"/>
  <c r="I29" i="50" s="1"/>
  <c r="H13" i="50"/>
  <c r="I13" i="50" s="1"/>
  <c r="K13" i="50" s="1"/>
  <c r="H33" i="21"/>
  <c r="I33" i="21" s="1"/>
  <c r="K33" i="21" s="1"/>
  <c r="H23" i="21"/>
  <c r="I23" i="21" s="1"/>
  <c r="H33" i="19"/>
  <c r="I33" i="19" s="1"/>
  <c r="H30" i="19"/>
  <c r="I30" i="19" s="1"/>
  <c r="K30" i="19" s="1"/>
  <c r="H7" i="26"/>
  <c r="I7" i="26" s="1"/>
  <c r="H23" i="28"/>
  <c r="I23" i="28" s="1"/>
  <c r="H39" i="20"/>
  <c r="I39" i="20" s="1"/>
  <c r="K39" i="20" s="1"/>
  <c r="H16" i="17"/>
  <c r="I16" i="17" s="1"/>
  <c r="K16" i="17" s="1"/>
  <c r="H15" i="17"/>
  <c r="I15" i="17" s="1"/>
  <c r="K15" i="17" s="1"/>
  <c r="H33" i="17"/>
  <c r="I33" i="17" s="1"/>
  <c r="H5" i="51"/>
  <c r="H43" i="51"/>
  <c r="I43" i="51" s="1"/>
  <c r="K43" i="51" s="1"/>
  <c r="H17" i="51"/>
  <c r="I17" i="51" s="1"/>
  <c r="H10" i="51"/>
  <c r="I10" i="51" s="1"/>
  <c r="K10" i="51" s="1"/>
  <c r="H9" i="51"/>
  <c r="I9" i="51" s="1"/>
  <c r="K9" i="51" s="1"/>
  <c r="H30" i="35"/>
  <c r="I30" i="35" s="1"/>
  <c r="H32" i="35"/>
  <c r="I32" i="35" s="1"/>
  <c r="K32" i="35" s="1"/>
  <c r="H43" i="17"/>
  <c r="I43" i="17" s="1"/>
  <c r="H41" i="17"/>
  <c r="I41" i="17" s="1"/>
  <c r="H29" i="17"/>
  <c r="I29" i="17" s="1"/>
  <c r="K29" i="17" s="1"/>
  <c r="H6" i="17"/>
  <c r="I6" i="17" s="1"/>
  <c r="H37" i="35"/>
  <c r="I37" i="35" s="1"/>
  <c r="H25" i="35"/>
  <c r="I25" i="35" s="1"/>
  <c r="H24" i="35"/>
  <c r="I24" i="35" s="1"/>
  <c r="K24" i="35" s="1"/>
  <c r="H14" i="51"/>
  <c r="I14" i="51" s="1"/>
  <c r="K14" i="51" s="1"/>
  <c r="H20" i="51"/>
  <c r="I20" i="51" s="1"/>
  <c r="H12" i="51"/>
  <c r="I12" i="51" s="1"/>
  <c r="K12" i="51" s="1"/>
  <c r="H39" i="26"/>
  <c r="I39" i="26" s="1"/>
  <c r="K39" i="26" s="1"/>
  <c r="H11" i="17"/>
  <c r="I11" i="17" s="1"/>
  <c r="H30" i="17"/>
  <c r="I30" i="17" s="1"/>
  <c r="H13" i="8"/>
  <c r="I13" i="8" s="1"/>
  <c r="H10" i="8"/>
  <c r="I10" i="8" s="1"/>
  <c r="K10" i="8" s="1"/>
  <c r="H22" i="51"/>
  <c r="I22" i="51" s="1"/>
  <c r="K22" i="51" s="1"/>
  <c r="H11" i="51"/>
  <c r="I11" i="51" s="1"/>
  <c r="H24" i="51"/>
  <c r="I24" i="51" s="1"/>
  <c r="H19" i="22"/>
  <c r="I19" i="22" s="1"/>
  <c r="K19" i="22" s="1"/>
  <c r="H38" i="22"/>
  <c r="I38" i="22" s="1"/>
  <c r="H5" i="33"/>
  <c r="H30" i="33"/>
  <c r="I30" i="33" s="1"/>
  <c r="K30" i="33" s="1"/>
  <c r="H25" i="33"/>
  <c r="I25" i="33" s="1"/>
  <c r="K25" i="33" s="1"/>
  <c r="H38" i="31"/>
  <c r="I38" i="31" s="1"/>
  <c r="K38" i="31" s="1"/>
  <c r="H7" i="41"/>
  <c r="I7" i="41" s="1"/>
  <c r="H13" i="41"/>
  <c r="I13" i="41" s="1"/>
  <c r="H17" i="35"/>
  <c r="I17" i="35" s="1"/>
  <c r="H29" i="35"/>
  <c r="I29" i="35" s="1"/>
  <c r="H21" i="26"/>
  <c r="I21" i="26" s="1"/>
  <c r="H20" i="26"/>
  <c r="I20" i="26" s="1"/>
  <c r="H27" i="17"/>
  <c r="I27" i="17" s="1"/>
  <c r="H22" i="17"/>
  <c r="I22" i="17" s="1"/>
  <c r="H27" i="8"/>
  <c r="I27" i="8" s="1"/>
  <c r="H34" i="8"/>
  <c r="I34" i="8" s="1"/>
  <c r="H30" i="51"/>
  <c r="I30" i="51" s="1"/>
  <c r="K30" i="51" s="1"/>
  <c r="H41" i="51"/>
  <c r="I41" i="51" s="1"/>
  <c r="H34" i="51"/>
  <c r="I34" i="51" s="1"/>
  <c r="H33" i="22"/>
  <c r="I33" i="22" s="1"/>
  <c r="H30" i="22"/>
  <c r="I30" i="22" s="1"/>
  <c r="K30" i="22" s="1"/>
  <c r="H13" i="40"/>
  <c r="I13" i="40" s="1"/>
  <c r="K13" i="40" s="1"/>
  <c r="H11" i="40"/>
  <c r="I11" i="40" s="1"/>
  <c r="H40" i="40"/>
  <c r="I40" i="40" s="1"/>
  <c r="K40" i="40" s="1"/>
  <c r="H31" i="42"/>
  <c r="I31" i="42" s="1"/>
  <c r="K31" i="42" s="1"/>
  <c r="H23" i="39"/>
  <c r="I23" i="39" s="1"/>
  <c r="H29" i="39"/>
  <c r="I29" i="39" s="1"/>
  <c r="H40" i="33"/>
  <c r="I40" i="33" s="1"/>
  <c r="H22" i="33"/>
  <c r="I22" i="33" s="1"/>
  <c r="H39" i="33"/>
  <c r="I39" i="33" s="1"/>
  <c r="K39" i="33" s="1"/>
  <c r="H11" i="31"/>
  <c r="I11" i="31" s="1"/>
  <c r="H37" i="41"/>
  <c r="I37" i="41" s="1"/>
  <c r="H23" i="41"/>
  <c r="I23" i="41" s="1"/>
  <c r="K23" i="41" s="1"/>
  <c r="H19" i="35"/>
  <c r="I19" i="35" s="1"/>
  <c r="H9" i="35"/>
  <c r="I9" i="35" s="1"/>
  <c r="H11" i="32"/>
  <c r="I11" i="32" s="1"/>
  <c r="H37" i="32"/>
  <c r="I37" i="32" s="1"/>
  <c r="K37" i="32" s="1"/>
  <c r="H34" i="32"/>
  <c r="I34" i="32" s="1"/>
  <c r="K34" i="32" s="1"/>
  <c r="H17" i="50"/>
  <c r="I17" i="50" s="1"/>
  <c r="H42" i="50"/>
  <c r="I42" i="50" s="1"/>
  <c r="H37" i="19"/>
  <c r="I37" i="19" s="1"/>
  <c r="H39" i="19"/>
  <c r="I39" i="19" s="1"/>
  <c r="H31" i="26"/>
  <c r="I31" i="26" s="1"/>
  <c r="H42" i="26"/>
  <c r="I42" i="26" s="1"/>
  <c r="K42" i="26" s="1"/>
  <c r="H7" i="20"/>
  <c r="I7" i="20" s="1"/>
  <c r="H16" i="20"/>
  <c r="I16" i="20" s="1"/>
  <c r="K16" i="20" s="1"/>
  <c r="H19" i="17"/>
  <c r="I19" i="17" s="1"/>
  <c r="H42" i="17"/>
  <c r="I42" i="17" s="1"/>
  <c r="H37" i="8"/>
  <c r="I37" i="8" s="1"/>
  <c r="K37" i="8" s="1"/>
  <c r="H18" i="8"/>
  <c r="I18" i="8" s="1"/>
  <c r="H23" i="17"/>
  <c r="I23" i="17" s="1"/>
  <c r="H26" i="17"/>
  <c r="I26" i="17" s="1"/>
  <c r="H13" i="44"/>
  <c r="I13" i="44" s="1"/>
  <c r="K13" i="44" s="1"/>
  <c r="H38" i="51"/>
  <c r="I38" i="51" s="1"/>
  <c r="K38" i="51" s="1"/>
  <c r="H7" i="51"/>
  <c r="I7" i="51" s="1"/>
  <c r="K7" i="51" s="1"/>
  <c r="H36" i="51"/>
  <c r="I36" i="51" s="1"/>
  <c r="K36" i="51" s="1"/>
  <c r="H37" i="17"/>
  <c r="I37" i="17" s="1"/>
  <c r="H10" i="17"/>
  <c r="I10" i="17" s="1"/>
  <c r="H13" i="26"/>
  <c r="I13" i="26" s="1"/>
  <c r="H36" i="26"/>
  <c r="I36" i="26" s="1"/>
  <c r="H5" i="17"/>
  <c r="I5" i="17" s="1"/>
  <c r="H21" i="17"/>
  <c r="I21" i="17" s="1"/>
  <c r="K21" i="17" s="1"/>
  <c r="H18" i="17"/>
  <c r="I18" i="17" s="1"/>
  <c r="H29" i="44"/>
  <c r="I29" i="44" s="1"/>
  <c r="K29" i="44" s="1"/>
  <c r="H23" i="51"/>
  <c r="I23" i="51" s="1"/>
  <c r="K23" i="51" s="1"/>
  <c r="H16" i="51"/>
  <c r="I16" i="51" s="1"/>
  <c r="K16" i="51" s="1"/>
  <c r="H31" i="51"/>
  <c r="I31" i="51" s="1"/>
  <c r="H28" i="51"/>
  <c r="I28" i="51" s="1"/>
  <c r="K28" i="51" s="1"/>
  <c r="H18" i="33"/>
  <c r="I18" i="33" s="1"/>
  <c r="K18" i="33" s="1"/>
  <c r="H17" i="33"/>
  <c r="I17" i="33" s="1"/>
  <c r="H43" i="33"/>
  <c r="I43" i="33" s="1"/>
  <c r="H10" i="31"/>
  <c r="I10" i="31" s="1"/>
  <c r="H39" i="41"/>
  <c r="I39" i="41" s="1"/>
  <c r="K39" i="41" s="1"/>
  <c r="H22" i="35"/>
  <c r="I22" i="35" s="1"/>
  <c r="H18" i="44"/>
  <c r="I18" i="44" s="1"/>
  <c r="K18" i="44" s="1"/>
  <c r="H18" i="35"/>
  <c r="I18" i="35" s="1"/>
  <c r="H15" i="35"/>
  <c r="I15" i="35" s="1"/>
  <c r="K15" i="35" s="1"/>
  <c r="H25" i="22"/>
  <c r="I25" i="22" s="1"/>
  <c r="K25" i="22" s="1"/>
  <c r="H16" i="22"/>
  <c r="I16" i="22" s="1"/>
  <c r="K16" i="22" s="1"/>
  <c r="H34" i="22"/>
  <c r="I34" i="22" s="1"/>
  <c r="K34" i="22" s="1"/>
  <c r="H23" i="35"/>
  <c r="I23" i="35" s="1"/>
  <c r="K23" i="35" s="1"/>
  <c r="H43" i="26"/>
  <c r="I43" i="26" s="1"/>
  <c r="H22" i="26"/>
  <c r="I22" i="26" s="1"/>
  <c r="H40" i="17"/>
  <c r="I40" i="17" s="1"/>
  <c r="H35" i="17"/>
  <c r="I35" i="17" s="1"/>
  <c r="K35" i="17" s="1"/>
  <c r="H36" i="17"/>
  <c r="I36" i="17" s="1"/>
  <c r="K36" i="17" s="1"/>
  <c r="H9" i="8"/>
  <c r="I9" i="8" s="1"/>
  <c r="H6" i="8"/>
  <c r="I6" i="8" s="1"/>
  <c r="H39" i="51"/>
  <c r="I39" i="51" s="1"/>
  <c r="K39" i="51" s="1"/>
  <c r="H39" i="22"/>
  <c r="I39" i="22" s="1"/>
  <c r="H24" i="22"/>
  <c r="I24" i="22" s="1"/>
  <c r="H29" i="40"/>
  <c r="I29" i="40" s="1"/>
  <c r="K29" i="40" s="1"/>
  <c r="H39" i="42"/>
  <c r="I39" i="42" s="1"/>
  <c r="K39" i="42" s="1"/>
  <c r="H20" i="39"/>
  <c r="I20" i="39" s="1"/>
  <c r="H22" i="39"/>
  <c r="I22" i="39" s="1"/>
  <c r="H26" i="33"/>
  <c r="I26" i="33" s="1"/>
  <c r="H10" i="52"/>
  <c r="I10" i="52" s="1"/>
  <c r="K10" i="52" s="1"/>
  <c r="H15" i="41"/>
  <c r="I15" i="41" s="1"/>
  <c r="H14" i="41"/>
  <c r="I14" i="41" s="1"/>
  <c r="H6" i="35"/>
  <c r="I6" i="35" s="1"/>
  <c r="H31" i="35"/>
  <c r="I31" i="35" s="1"/>
  <c r="K31" i="35" s="1"/>
  <c r="H9" i="32"/>
  <c r="I9" i="32" s="1"/>
  <c r="K9" i="32" s="1"/>
  <c r="H28" i="32"/>
  <c r="I28" i="32" s="1"/>
  <c r="H7" i="29"/>
  <c r="I7" i="29" s="1"/>
  <c r="K7" i="29" s="1"/>
  <c r="H43" i="29"/>
  <c r="I43" i="29" s="1"/>
  <c r="K43" i="29" s="1"/>
  <c r="H28" i="29"/>
  <c r="I28" i="29" s="1"/>
  <c r="H37" i="50"/>
  <c r="I37" i="50" s="1"/>
  <c r="H29" i="19"/>
  <c r="I29" i="19" s="1"/>
  <c r="H11" i="26"/>
  <c r="I11" i="26" s="1"/>
  <c r="K11" i="26" s="1"/>
  <c r="H5" i="26"/>
  <c r="H21" i="20"/>
  <c r="I21" i="20" s="1"/>
  <c r="H26" i="20"/>
  <c r="I26" i="20" s="1"/>
  <c r="H32" i="17"/>
  <c r="I32" i="17" s="1"/>
  <c r="K32" i="17" s="1"/>
  <c r="H39" i="17"/>
  <c r="I39" i="17" s="1"/>
  <c r="H28" i="17"/>
  <c r="I28" i="17" s="1"/>
  <c r="H15" i="8"/>
  <c r="I15" i="8" s="1"/>
  <c r="H36" i="8"/>
  <c r="I36" i="8" s="1"/>
  <c r="K36" i="8" s="1"/>
  <c r="H9" i="44"/>
  <c r="I9" i="44" s="1"/>
  <c r="K9" i="44" s="1"/>
  <c r="H34" i="38"/>
  <c r="I34" i="38" s="1"/>
  <c r="H35" i="36"/>
  <c r="I35" i="36" s="1"/>
  <c r="K35" i="36" s="1"/>
  <c r="H7" i="36"/>
  <c r="I7" i="36" s="1"/>
  <c r="K7" i="36" s="1"/>
  <c r="H5" i="31"/>
  <c r="H41" i="31"/>
  <c r="I41" i="31" s="1"/>
  <c r="H36" i="31"/>
  <c r="I36" i="31" s="1"/>
  <c r="K36" i="31" s="1"/>
  <c r="H12" i="38"/>
  <c r="I12" i="38" s="1"/>
  <c r="H28" i="38"/>
  <c r="I28" i="38" s="1"/>
  <c r="K28" i="38" s="1"/>
  <c r="H6" i="38"/>
  <c r="I6" i="38" s="1"/>
  <c r="H18" i="36"/>
  <c r="I18" i="36" s="1"/>
  <c r="H15" i="36"/>
  <c r="I15" i="36" s="1"/>
  <c r="H17" i="52"/>
  <c r="I17" i="52" s="1"/>
  <c r="H34" i="31"/>
  <c r="I34" i="31" s="1"/>
  <c r="K34" i="31" s="1"/>
  <c r="H27" i="31"/>
  <c r="I27" i="31" s="1"/>
  <c r="K27" i="31" s="1"/>
  <c r="H40" i="31"/>
  <c r="I40" i="31" s="1"/>
  <c r="K40" i="31" s="1"/>
  <c r="H34" i="36"/>
  <c r="I34" i="36" s="1"/>
  <c r="K34" i="36" s="1"/>
  <c r="H23" i="36"/>
  <c r="I23" i="36" s="1"/>
  <c r="K23" i="36" s="1"/>
  <c r="H5" i="52"/>
  <c r="I5" i="52" s="1"/>
  <c r="H16" i="52"/>
  <c r="I16" i="52" s="1"/>
  <c r="K16" i="52" s="1"/>
  <c r="H24" i="31"/>
  <c r="I24" i="31" s="1"/>
  <c r="H31" i="31"/>
  <c r="I31" i="31" s="1"/>
  <c r="H20" i="31"/>
  <c r="I20" i="31" s="1"/>
  <c r="H10" i="38"/>
  <c r="I10" i="38" s="1"/>
  <c r="H11" i="38"/>
  <c r="I11" i="38" s="1"/>
  <c r="K11" i="38" s="1"/>
  <c r="H29" i="26"/>
  <c r="I29" i="26" s="1"/>
  <c r="H23" i="26"/>
  <c r="I23" i="26" s="1"/>
  <c r="K23" i="26" s="1"/>
  <c r="H12" i="26"/>
  <c r="I12" i="26" s="1"/>
  <c r="K12" i="26" s="1"/>
  <c r="H35" i="20"/>
  <c r="I35" i="20" s="1"/>
  <c r="H42" i="20"/>
  <c r="I42" i="20" s="1"/>
  <c r="H20" i="20"/>
  <c r="I20" i="20" s="1"/>
  <c r="H35" i="8"/>
  <c r="I35" i="8" s="1"/>
  <c r="H33" i="8"/>
  <c r="I33" i="8" s="1"/>
  <c r="H21" i="44"/>
  <c r="I21" i="44" s="1"/>
  <c r="K21" i="44" s="1"/>
  <c r="H38" i="44"/>
  <c r="I38" i="44" s="1"/>
  <c r="K38" i="44" s="1"/>
  <c r="H40" i="44"/>
  <c r="I40" i="44" s="1"/>
  <c r="K40" i="44" s="1"/>
  <c r="H9" i="36"/>
  <c r="I9" i="36" s="1"/>
  <c r="K9" i="36" s="1"/>
  <c r="H31" i="36"/>
  <c r="I31" i="36" s="1"/>
  <c r="H26" i="38"/>
  <c r="I26" i="38" s="1"/>
  <c r="H21" i="38"/>
  <c r="I21" i="38" s="1"/>
  <c r="H32" i="31"/>
  <c r="I32" i="31" s="1"/>
  <c r="K32" i="31" s="1"/>
  <c r="H27" i="38"/>
  <c r="I27" i="38" s="1"/>
  <c r="H43" i="38"/>
  <c r="I43" i="38" s="1"/>
  <c r="H11" i="44"/>
  <c r="I11" i="44" s="1"/>
  <c r="K11" i="44" s="1"/>
  <c r="H7" i="44"/>
  <c r="I7" i="44" s="1"/>
  <c r="K7" i="44" s="1"/>
  <c r="H19" i="36"/>
  <c r="I19" i="36" s="1"/>
  <c r="K19" i="36" s="1"/>
  <c r="H25" i="36"/>
  <c r="I25" i="36" s="1"/>
  <c r="K25" i="36" s="1"/>
  <c r="H39" i="36"/>
  <c r="I39" i="36" s="1"/>
  <c r="K39" i="36" s="1"/>
  <c r="H20" i="36"/>
  <c r="I20" i="36" s="1"/>
  <c r="K20" i="36" s="1"/>
  <c r="H12" i="52"/>
  <c r="I12" i="52" s="1"/>
  <c r="H22" i="52"/>
  <c r="I22" i="52" s="1"/>
  <c r="H25" i="31"/>
  <c r="I25" i="31" s="1"/>
  <c r="H42" i="52"/>
  <c r="I42" i="52" s="1"/>
  <c r="H14" i="38"/>
  <c r="I14" i="38" s="1"/>
  <c r="H8" i="38"/>
  <c r="I8" i="38" s="1"/>
  <c r="H41" i="36"/>
  <c r="I41" i="36" s="1"/>
  <c r="H12" i="36"/>
  <c r="I12" i="36" s="1"/>
  <c r="K12" i="36" s="1"/>
  <c r="H16" i="36"/>
  <c r="I16" i="36" s="1"/>
  <c r="H15" i="52"/>
  <c r="I15" i="52" s="1"/>
  <c r="H22" i="31"/>
  <c r="I22" i="31" s="1"/>
  <c r="K22" i="31" s="1"/>
  <c r="H29" i="31"/>
  <c r="I29" i="31" s="1"/>
  <c r="H18" i="31"/>
  <c r="I18" i="31" s="1"/>
  <c r="H38" i="36"/>
  <c r="I38" i="36" s="1"/>
  <c r="K38" i="36" s="1"/>
  <c r="H28" i="36"/>
  <c r="I28" i="36" s="1"/>
  <c r="K28" i="36" s="1"/>
  <c r="H24" i="36"/>
  <c r="I24" i="36" s="1"/>
  <c r="K24" i="36" s="1"/>
  <c r="H26" i="52"/>
  <c r="I26" i="52" s="1"/>
  <c r="K26" i="52" s="1"/>
  <c r="H31" i="52"/>
  <c r="I31" i="52" s="1"/>
  <c r="H14" i="31"/>
  <c r="I14" i="31" s="1"/>
  <c r="K14" i="31" s="1"/>
  <c r="H7" i="31"/>
  <c r="I7" i="31" s="1"/>
  <c r="H38" i="35"/>
  <c r="I38" i="35" s="1"/>
  <c r="H41" i="35"/>
  <c r="I41" i="35" s="1"/>
  <c r="K41" i="35" s="1"/>
  <c r="H36" i="38"/>
  <c r="I36" i="38" s="1"/>
  <c r="K36" i="38" s="1"/>
  <c r="H16" i="38"/>
  <c r="I16" i="38" s="1"/>
  <c r="K16" i="38" s="1"/>
  <c r="H9" i="26"/>
  <c r="I9" i="26" s="1"/>
  <c r="H10" i="26"/>
  <c r="I10" i="26" s="1"/>
  <c r="H8" i="26"/>
  <c r="I8" i="26" s="1"/>
  <c r="I44" i="26" s="1"/>
  <c r="H11" i="8"/>
  <c r="I11" i="8" s="1"/>
  <c r="H26" i="8"/>
  <c r="I26" i="8" s="1"/>
  <c r="H28" i="44"/>
  <c r="I28" i="44" s="1"/>
  <c r="K28" i="44" s="1"/>
  <c r="H37" i="36"/>
  <c r="I37" i="36" s="1"/>
  <c r="K37" i="36" s="1"/>
  <c r="H8" i="36"/>
  <c r="I8" i="36" s="1"/>
  <c r="K8" i="36" s="1"/>
  <c r="H30" i="31"/>
  <c r="I30" i="31" s="1"/>
  <c r="K30" i="31" s="1"/>
  <c r="H29" i="36"/>
  <c r="I29" i="36" s="1"/>
  <c r="K29" i="36" s="1"/>
  <c r="H42" i="36"/>
  <c r="I42" i="36" s="1"/>
  <c r="K42" i="36" s="1"/>
  <c r="H32" i="36"/>
  <c r="I32" i="36" s="1"/>
  <c r="H9" i="52"/>
  <c r="I9" i="52" s="1"/>
  <c r="H6" i="52"/>
  <c r="I6" i="52" s="1"/>
  <c r="K6" i="52" s="1"/>
  <c r="H6" i="31"/>
  <c r="I6" i="31" s="1"/>
  <c r="K6" i="31" s="1"/>
  <c r="H17" i="31"/>
  <c r="I17" i="31" s="1"/>
  <c r="K17" i="31" s="1"/>
  <c r="H15" i="38"/>
  <c r="I15" i="38" s="1"/>
  <c r="H24" i="38"/>
  <c r="I24" i="38" s="1"/>
  <c r="H26" i="44"/>
  <c r="I26" i="44" s="1"/>
  <c r="K26" i="44" s="1"/>
  <c r="H30" i="36"/>
  <c r="I30" i="36" s="1"/>
  <c r="H11" i="36"/>
  <c r="I11" i="36" s="1"/>
  <c r="H40" i="36"/>
  <c r="I40" i="36" s="1"/>
  <c r="K40" i="36" s="1"/>
  <c r="H29" i="52"/>
  <c r="I29" i="52" s="1"/>
  <c r="K29" i="52" s="1"/>
  <c r="H25" i="52"/>
  <c r="I25" i="52" s="1"/>
  <c r="K25" i="52" s="1"/>
  <c r="H9" i="31"/>
  <c r="I9" i="31" s="1"/>
  <c r="H23" i="31"/>
  <c r="I23" i="31" s="1"/>
  <c r="K23" i="31" s="1"/>
  <c r="H35" i="38"/>
  <c r="I35" i="38" s="1"/>
  <c r="K35" i="38" s="1"/>
  <c r="H32" i="38"/>
  <c r="I32" i="38" s="1"/>
  <c r="H5" i="38"/>
  <c r="H31" i="38"/>
  <c r="I31" i="38" s="1"/>
  <c r="K31" i="38" s="1"/>
  <c r="H13" i="36"/>
  <c r="I13" i="36" s="1"/>
  <c r="K13" i="36" s="1"/>
  <c r="H21" i="36"/>
  <c r="I21" i="36" s="1"/>
  <c r="K21" i="36" s="1"/>
  <c r="H5" i="36"/>
  <c r="H30" i="52"/>
  <c r="I30" i="52" s="1"/>
  <c r="K30" i="52" s="1"/>
  <c r="H8" i="52"/>
  <c r="I8" i="52" s="1"/>
  <c r="K8" i="52" s="1"/>
  <c r="H43" i="31"/>
  <c r="I43" i="31" s="1"/>
  <c r="H33" i="31"/>
  <c r="I33" i="31" s="1"/>
  <c r="H22" i="38"/>
  <c r="I22" i="38" s="1"/>
  <c r="K22" i="38" s="1"/>
  <c r="H20" i="38"/>
  <c r="I20" i="38" s="1"/>
  <c r="K20" i="38" s="1"/>
  <c r="H40" i="38"/>
  <c r="I40" i="38" s="1"/>
  <c r="K40" i="38" s="1"/>
  <c r="H27" i="36"/>
  <c r="I27" i="36" s="1"/>
  <c r="H37" i="52"/>
  <c r="I37" i="52" s="1"/>
  <c r="K37" i="52" s="1"/>
  <c r="H26" i="31"/>
  <c r="I26" i="31" s="1"/>
  <c r="K26" i="31" s="1"/>
  <c r="H42" i="38"/>
  <c r="I42" i="38" s="1"/>
  <c r="K42" i="38" s="1"/>
  <c r="H7" i="38"/>
  <c r="I7" i="38" s="1"/>
  <c r="H17" i="38"/>
  <c r="I17" i="38" s="1"/>
  <c r="K17" i="38" s="1"/>
  <c r="H43" i="36"/>
  <c r="I43" i="36" s="1"/>
  <c r="K43" i="36" s="1"/>
  <c r="H23" i="52"/>
  <c r="I23" i="52" s="1"/>
  <c r="K23" i="52" s="1"/>
  <c r="H19" i="31"/>
  <c r="I19" i="31" s="1"/>
  <c r="H6" i="36"/>
  <c r="I6" i="36" s="1"/>
  <c r="K6" i="36" s="1"/>
  <c r="H14" i="36"/>
  <c r="I14" i="36" s="1"/>
  <c r="K14" i="36" s="1"/>
  <c r="H35" i="52"/>
  <c r="I35" i="52" s="1"/>
  <c r="H32" i="52"/>
  <c r="I32" i="52" s="1"/>
  <c r="H37" i="31"/>
  <c r="I37" i="31" s="1"/>
  <c r="K37" i="31" s="1"/>
  <c r="H42" i="31"/>
  <c r="I42" i="31" s="1"/>
  <c r="K42" i="31" s="1"/>
  <c r="H39" i="38"/>
  <c r="I39" i="38" s="1"/>
  <c r="K39" i="38" s="1"/>
  <c r="H23" i="38"/>
  <c r="I23" i="38" s="1"/>
  <c r="H25" i="38"/>
  <c r="I25" i="38" s="1"/>
  <c r="H19" i="38"/>
  <c r="I19" i="38" s="1"/>
  <c r="K19" i="38" s="1"/>
  <c r="H22" i="36"/>
  <c r="I22" i="36" s="1"/>
  <c r="H26" i="36"/>
  <c r="I26" i="36" s="1"/>
  <c r="H24" i="52"/>
  <c r="I24" i="52" s="1"/>
  <c r="K24" i="52" s="1"/>
  <c r="H21" i="52"/>
  <c r="I21" i="52" s="1"/>
  <c r="K21" i="52" s="1"/>
  <c r="H13" i="31"/>
  <c r="I13" i="31" s="1"/>
  <c r="H8" i="31"/>
  <c r="I8" i="31" s="1"/>
  <c r="H30" i="38"/>
  <c r="I30" i="38" s="1"/>
  <c r="H37" i="38"/>
  <c r="I37" i="38" s="1"/>
  <c r="K37" i="38" s="1"/>
  <c r="H33" i="38"/>
  <c r="I33" i="38" s="1"/>
  <c r="H9" i="38"/>
  <c r="I9" i="38" s="1"/>
  <c r="H17" i="36"/>
  <c r="I17" i="36" s="1"/>
  <c r="K17" i="36" s="1"/>
  <c r="H13" i="52"/>
  <c r="I13" i="52" s="1"/>
  <c r="H15" i="31"/>
  <c r="I15" i="31" s="1"/>
  <c r="K15" i="31" s="1"/>
  <c r="H21" i="35"/>
  <c r="I21" i="35" s="1"/>
  <c r="H14" i="35"/>
  <c r="I14" i="35" s="1"/>
  <c r="K14" i="35" s="1"/>
  <c r="H19" i="32"/>
  <c r="I19" i="32" s="1"/>
  <c r="K19" i="32" s="1"/>
  <c r="H21" i="29"/>
  <c r="I21" i="29" s="1"/>
  <c r="H35" i="29"/>
  <c r="I35" i="29" s="1"/>
  <c r="H29" i="38"/>
  <c r="I29" i="38" s="1"/>
  <c r="H18" i="38"/>
  <c r="I18" i="38" s="1"/>
  <c r="H41" i="38"/>
  <c r="I41" i="38" s="1"/>
  <c r="K41" i="38" s="1"/>
  <c r="H34" i="26"/>
  <c r="I34" i="26" s="1"/>
  <c r="H19" i="20"/>
  <c r="I19" i="20" s="1"/>
  <c r="H31" i="20"/>
  <c r="I31" i="20" s="1"/>
  <c r="H13" i="17"/>
  <c r="I13" i="17" s="1"/>
  <c r="H16" i="8"/>
  <c r="I16" i="8" s="1"/>
  <c r="H7" i="8"/>
  <c r="I7" i="8" s="1"/>
  <c r="H13" i="38"/>
  <c r="I13" i="38" s="1"/>
  <c r="H27" i="44"/>
  <c r="I27" i="44" s="1"/>
  <c r="K27" i="44" s="1"/>
  <c r="H41" i="30"/>
  <c r="I41" i="30" s="1"/>
  <c r="K41" i="30" s="1"/>
  <c r="H42" i="30"/>
  <c r="I42" i="30" s="1"/>
  <c r="K42" i="30" s="1"/>
  <c r="H5" i="42"/>
  <c r="I5" i="42" s="1"/>
  <c r="H13" i="42"/>
  <c r="I13" i="42" s="1"/>
  <c r="K13" i="42" s="1"/>
  <c r="H27" i="42"/>
  <c r="I27" i="42" s="1"/>
  <c r="H15" i="42"/>
  <c r="I15" i="42" s="1"/>
  <c r="K15" i="42" s="1"/>
  <c r="H7" i="42"/>
  <c r="I7" i="42" s="1"/>
  <c r="K7" i="42" s="1"/>
  <c r="H18" i="42"/>
  <c r="I18" i="42" s="1"/>
  <c r="K18" i="42" s="1"/>
  <c r="H21" i="42"/>
  <c r="I21" i="42" s="1"/>
  <c r="H16" i="42"/>
  <c r="I16" i="42" s="1"/>
  <c r="K16" i="42" s="1"/>
  <c r="H9" i="42"/>
  <c r="I9" i="42" s="1"/>
  <c r="K9" i="42" s="1"/>
  <c r="H41" i="42"/>
  <c r="I41" i="42" s="1"/>
  <c r="H40" i="52"/>
  <c r="I40" i="52" s="1"/>
  <c r="H33" i="52"/>
  <c r="I33" i="52" s="1"/>
  <c r="K33" i="52" s="1"/>
  <c r="H14" i="52"/>
  <c r="I14" i="52" s="1"/>
  <c r="K14" i="52" s="1"/>
  <c r="H39" i="52"/>
  <c r="I39" i="52" s="1"/>
  <c r="K39" i="52" s="1"/>
  <c r="H43" i="52"/>
  <c r="I43" i="52" s="1"/>
  <c r="H36" i="52"/>
  <c r="I36" i="52" s="1"/>
  <c r="H38" i="52"/>
  <c r="I38" i="52" s="1"/>
  <c r="K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K35" i="42" s="1"/>
  <c r="H19" i="42"/>
  <c r="I19" i="42" s="1"/>
  <c r="K19" i="42" s="1"/>
  <c r="H10" i="42"/>
  <c r="I10" i="42" s="1"/>
  <c r="H26" i="42"/>
  <c r="I26" i="42" s="1"/>
  <c r="K26" i="42" s="1"/>
  <c r="H20" i="42"/>
  <c r="I20" i="42" s="1"/>
  <c r="K20" i="42" s="1"/>
  <c r="H37" i="42"/>
  <c r="I37" i="42" s="1"/>
  <c r="K37" i="42" s="1"/>
  <c r="H38" i="42"/>
  <c r="I38" i="42" s="1"/>
  <c r="H43" i="42"/>
  <c r="I43" i="42" s="1"/>
  <c r="H32" i="42"/>
  <c r="I32" i="42" s="1"/>
  <c r="H5" i="44"/>
  <c r="I5" i="44" s="1"/>
  <c r="K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K35" i="30" s="1"/>
  <c r="H37" i="30"/>
  <c r="I37" i="30" s="1"/>
  <c r="K37" i="30" s="1"/>
  <c r="H24" i="30"/>
  <c r="I24" i="30" s="1"/>
  <c r="K24" i="30" s="1"/>
  <c r="H38" i="30"/>
  <c r="I38" i="30" s="1"/>
  <c r="K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K28" i="34" s="1"/>
  <c r="H35" i="12"/>
  <c r="I35" i="12" s="1"/>
  <c r="K35" i="12" s="1"/>
  <c r="H9" i="12"/>
  <c r="I9" i="12" s="1"/>
  <c r="K9" i="12" s="1"/>
  <c r="H38" i="12"/>
  <c r="I38" i="12" s="1"/>
  <c r="K38" i="12" s="1"/>
  <c r="H28" i="12"/>
  <c r="I28" i="12" s="1"/>
  <c r="H8" i="12"/>
  <c r="I8" i="12" s="1"/>
  <c r="H11" i="30"/>
  <c r="I11" i="30" s="1"/>
  <c r="K11" i="30" s="1"/>
  <c r="H23" i="30"/>
  <c r="I23" i="30" s="1"/>
  <c r="K23" i="30" s="1"/>
  <c r="H33" i="30"/>
  <c r="I33" i="30" s="1"/>
  <c r="K33" i="30" s="1"/>
  <c r="H29" i="30"/>
  <c r="I29" i="30" s="1"/>
  <c r="K29" i="30" s="1"/>
  <c r="H9" i="30"/>
  <c r="I9" i="30" s="1"/>
  <c r="K9" i="30" s="1"/>
  <c r="H32" i="30"/>
  <c r="I32" i="30" s="1"/>
  <c r="K32" i="30" s="1"/>
  <c r="H12" i="30"/>
  <c r="I12" i="30" s="1"/>
  <c r="K12" i="30" s="1"/>
  <c r="H22" i="30"/>
  <c r="I22" i="30" s="1"/>
  <c r="K22" i="30" s="1"/>
  <c r="H16" i="30"/>
  <c r="I16" i="30" s="1"/>
  <c r="K16" i="30" s="1"/>
  <c r="H26" i="30"/>
  <c r="I26" i="30" s="1"/>
  <c r="K26" i="30" s="1"/>
  <c r="H22" i="43"/>
  <c r="I22" i="43" s="1"/>
  <c r="K22" i="43" s="1"/>
  <c r="H25" i="43"/>
  <c r="I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K27" i="12" s="1"/>
  <c r="H29" i="12"/>
  <c r="I29" i="12" s="1"/>
  <c r="K29" i="12" s="1"/>
  <c r="H25" i="12"/>
  <c r="I25" i="12" s="1"/>
  <c r="K25" i="12" s="1"/>
  <c r="H30" i="12"/>
  <c r="I30" i="12" s="1"/>
  <c r="K30" i="12" s="1"/>
  <c r="H42" i="12"/>
  <c r="I42" i="12" s="1"/>
  <c r="K42" i="12" s="1"/>
  <c r="H18" i="12"/>
  <c r="I18" i="12" s="1"/>
  <c r="K18" i="12" s="1"/>
  <c r="H12" i="12"/>
  <c r="I12" i="12" s="1"/>
  <c r="K12" i="12" s="1"/>
  <c r="H24" i="12"/>
  <c r="I24" i="12" s="1"/>
  <c r="K24" i="12" s="1"/>
  <c r="H13" i="30"/>
  <c r="I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H30" i="30"/>
  <c r="I30" i="30" s="1"/>
  <c r="H36" i="30"/>
  <c r="I36" i="30" s="1"/>
  <c r="K36" i="30" s="1"/>
  <c r="H8" i="30"/>
  <c r="I8" i="30" s="1"/>
  <c r="K8" i="30" s="1"/>
  <c r="H28" i="30"/>
  <c r="I28" i="30" s="1"/>
  <c r="H6" i="30"/>
  <c r="I6" i="30" s="1"/>
  <c r="H34" i="30"/>
  <c r="I34" i="30" s="1"/>
  <c r="K34" i="30" s="1"/>
  <c r="H32" i="43"/>
  <c r="I32" i="43" s="1"/>
  <c r="K32" i="43" s="1"/>
  <c r="H8" i="43"/>
  <c r="I8" i="43" s="1"/>
  <c r="H26" i="43"/>
  <c r="I26" i="43" s="1"/>
  <c r="H34" i="43"/>
  <c r="I34" i="43" s="1"/>
  <c r="K34" i="43" s="1"/>
  <c r="H24" i="43"/>
  <c r="I24" i="43" s="1"/>
  <c r="K24" i="43" s="1"/>
  <c r="H41" i="43"/>
  <c r="I41" i="43" s="1"/>
  <c r="K41" i="43" s="1"/>
  <c r="H40" i="43"/>
  <c r="I40" i="43" s="1"/>
  <c r="K40" i="43" s="1"/>
  <c r="H43" i="43"/>
  <c r="I43" i="43" s="1"/>
  <c r="K43" i="43" s="1"/>
  <c r="H15" i="43"/>
  <c r="I15" i="43" s="1"/>
  <c r="K15" i="43" s="1"/>
  <c r="H6" i="43"/>
  <c r="I6" i="43" s="1"/>
  <c r="H5" i="23"/>
  <c r="I5" i="23" s="1"/>
  <c r="H27" i="34"/>
  <c r="I27" i="34" s="1"/>
  <c r="H23" i="15"/>
  <c r="I23" i="15" s="1"/>
  <c r="H16" i="15"/>
  <c r="I16" i="15" s="1"/>
  <c r="K16" i="15" s="1"/>
  <c r="H23" i="12"/>
  <c r="I23" i="12" s="1"/>
  <c r="K23" i="12" s="1"/>
  <c r="H19" i="12"/>
  <c r="I19" i="12" s="1"/>
  <c r="K19" i="12" s="1"/>
  <c r="H21" i="12"/>
  <c r="I21" i="12" s="1"/>
  <c r="K21" i="12" s="1"/>
  <c r="H13" i="12"/>
  <c r="I13" i="12" s="1"/>
  <c r="H31" i="12"/>
  <c r="I31" i="12" s="1"/>
  <c r="H15" i="12"/>
  <c r="I15" i="12" s="1"/>
  <c r="H43" i="12"/>
  <c r="I43" i="12" s="1"/>
  <c r="K43" i="12" s="1"/>
  <c r="H17" i="12"/>
  <c r="I17" i="12" s="1"/>
  <c r="H33" i="12"/>
  <c r="I33" i="12" s="1"/>
  <c r="H22" i="12"/>
  <c r="I22" i="12" s="1"/>
  <c r="K22" i="12" s="1"/>
  <c r="H14" i="12"/>
  <c r="I14" i="12" s="1"/>
  <c r="K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H42" i="43"/>
  <c r="I42" i="43" s="1"/>
  <c r="K42" i="43" s="1"/>
  <c r="H10" i="43"/>
  <c r="I10" i="43" s="1"/>
  <c r="K10" i="43" s="1"/>
  <c r="H5" i="43"/>
  <c r="I5" i="43" s="1"/>
  <c r="H18" i="43"/>
  <c r="I18" i="43" s="1"/>
  <c r="H17" i="43"/>
  <c r="I17" i="43" s="1"/>
  <c r="H14" i="43"/>
  <c r="I14" i="43" s="1"/>
  <c r="K14" i="43" s="1"/>
  <c r="H36" i="43"/>
  <c r="I36" i="43" s="1"/>
  <c r="H27" i="43"/>
  <c r="I27" i="43" s="1"/>
  <c r="H12" i="43"/>
  <c r="I12" i="43" s="1"/>
  <c r="K12" i="43" s="1"/>
  <c r="H28" i="43"/>
  <c r="I28" i="43" s="1"/>
  <c r="K28" i="43" s="1"/>
  <c r="H11" i="43"/>
  <c r="I11" i="43" s="1"/>
  <c r="K11" i="43" s="1"/>
  <c r="H33" i="43"/>
  <c r="I33" i="43" s="1"/>
  <c r="H30" i="43"/>
  <c r="I30" i="43" s="1"/>
  <c r="K30" i="43" s="1"/>
  <c r="H7" i="43"/>
  <c r="I7" i="43" s="1"/>
  <c r="K7" i="43" s="1"/>
  <c r="H23" i="43"/>
  <c r="I23" i="43" s="1"/>
  <c r="K23" i="43" s="1"/>
  <c r="H13" i="23"/>
  <c r="I13" i="23" s="1"/>
  <c r="H35" i="34"/>
  <c r="I35" i="34" s="1"/>
  <c r="H32" i="34"/>
  <c r="I32" i="34" s="1"/>
  <c r="K32" i="34" s="1"/>
  <c r="H26" i="34"/>
  <c r="I26" i="34" s="1"/>
  <c r="K26" i="34" s="1"/>
  <c r="H33" i="15"/>
  <c r="I33" i="15" s="1"/>
  <c r="K33" i="15" s="1"/>
  <c r="H36" i="15"/>
  <c r="I36" i="15" s="1"/>
  <c r="H25" i="23"/>
  <c r="I25" i="23" s="1"/>
  <c r="K25" i="23" s="1"/>
  <c r="H30" i="23"/>
  <c r="I30" i="23" s="1"/>
  <c r="K30" i="23" s="1"/>
  <c r="H17" i="34"/>
  <c r="I17" i="34" s="1"/>
  <c r="H29" i="34"/>
  <c r="I29" i="34" s="1"/>
  <c r="K29" i="34" s="1"/>
  <c r="H23" i="34"/>
  <c r="I23" i="34" s="1"/>
  <c r="K23" i="34" s="1"/>
  <c r="H24" i="34"/>
  <c r="I24" i="34" s="1"/>
  <c r="K24" i="34" s="1"/>
  <c r="H20" i="34"/>
  <c r="I20" i="34" s="1"/>
  <c r="H17" i="15"/>
  <c r="I17" i="15" s="1"/>
  <c r="K17" i="15" s="1"/>
  <c r="H39" i="15"/>
  <c r="I39" i="15" s="1"/>
  <c r="K39" i="15" s="1"/>
  <c r="H37" i="15"/>
  <c r="I37" i="15" s="1"/>
  <c r="K37" i="15" s="1"/>
  <c r="H18" i="15"/>
  <c r="I18" i="15" s="1"/>
  <c r="H5" i="15"/>
  <c r="H43" i="23"/>
  <c r="I43" i="23" s="1"/>
  <c r="K43" i="23" s="1"/>
  <c r="H35" i="23"/>
  <c r="I35" i="23" s="1"/>
  <c r="K35" i="23" s="1"/>
  <c r="H8" i="23"/>
  <c r="I8" i="23" s="1"/>
  <c r="K8" i="23" s="1"/>
  <c r="H40" i="23"/>
  <c r="I40" i="23" s="1"/>
  <c r="K40" i="23" s="1"/>
  <c r="H28" i="23"/>
  <c r="I28" i="23" s="1"/>
  <c r="K28" i="23" s="1"/>
  <c r="H33" i="34"/>
  <c r="I33" i="34" s="1"/>
  <c r="K33" i="34" s="1"/>
  <c r="H11" i="34"/>
  <c r="I11" i="34" s="1"/>
  <c r="H9" i="34"/>
  <c r="I9" i="34" s="1"/>
  <c r="K9" i="34" s="1"/>
  <c r="H7" i="34"/>
  <c r="I7" i="34" s="1"/>
  <c r="K7" i="34" s="1"/>
  <c r="H39" i="34"/>
  <c r="I39" i="34" s="1"/>
  <c r="K39" i="34" s="1"/>
  <c r="H5" i="34"/>
  <c r="H36" i="34"/>
  <c r="I36" i="34" s="1"/>
  <c r="H40" i="34"/>
  <c r="I40" i="34" s="1"/>
  <c r="K40" i="34" s="1"/>
  <c r="H42" i="34"/>
  <c r="I42" i="34" s="1"/>
  <c r="H10" i="34"/>
  <c r="I10" i="34" s="1"/>
  <c r="H13" i="15"/>
  <c r="I13" i="15" s="1"/>
  <c r="K13" i="15" s="1"/>
  <c r="H31" i="15"/>
  <c r="I31" i="15" s="1"/>
  <c r="K31" i="15" s="1"/>
  <c r="H25" i="15"/>
  <c r="I25" i="15" s="1"/>
  <c r="K25" i="15" s="1"/>
  <c r="H21" i="15"/>
  <c r="I21" i="15" s="1"/>
  <c r="H30" i="15"/>
  <c r="I30" i="15" s="1"/>
  <c r="K30" i="15" s="1"/>
  <c r="H14" i="15"/>
  <c r="I14" i="15" s="1"/>
  <c r="K14" i="15" s="1"/>
  <c r="H26" i="15"/>
  <c r="I26" i="15" s="1"/>
  <c r="H20" i="15"/>
  <c r="I20" i="15" s="1"/>
  <c r="H32" i="15"/>
  <c r="I32" i="15" s="1"/>
  <c r="K32" i="15" s="1"/>
  <c r="H27" i="23"/>
  <c r="I27" i="23" s="1"/>
  <c r="K27" i="23" s="1"/>
  <c r="H23" i="23"/>
  <c r="I23" i="23" s="1"/>
  <c r="K23" i="23" s="1"/>
  <c r="H17" i="23"/>
  <c r="I17" i="23" s="1"/>
  <c r="K17" i="23" s="1"/>
  <c r="H19" i="23"/>
  <c r="I19" i="23" s="1"/>
  <c r="K19" i="23" s="1"/>
  <c r="H29" i="23"/>
  <c r="I29" i="23" s="1"/>
  <c r="K29" i="23" s="1"/>
  <c r="H38" i="23"/>
  <c r="I38" i="23" s="1"/>
  <c r="H18" i="23"/>
  <c r="I18" i="23" s="1"/>
  <c r="H14" i="23"/>
  <c r="I14" i="23" s="1"/>
  <c r="K14" i="23" s="1"/>
  <c r="H10" i="23"/>
  <c r="I10" i="23" s="1"/>
  <c r="K10" i="23" s="1"/>
  <c r="H12" i="23"/>
  <c r="I12" i="23" s="1"/>
  <c r="K12" i="23" s="1"/>
  <c r="H19" i="34"/>
  <c r="I19" i="34" s="1"/>
  <c r="H21" i="34"/>
  <c r="I21" i="34" s="1"/>
  <c r="K21" i="34" s="1"/>
  <c r="H37" i="34"/>
  <c r="I37" i="34" s="1"/>
  <c r="K37" i="34" s="1"/>
  <c r="H25" i="34"/>
  <c r="I25" i="34" s="1"/>
  <c r="K25" i="34" s="1"/>
  <c r="H43" i="34"/>
  <c r="I43" i="34" s="1"/>
  <c r="H13" i="34"/>
  <c r="I13" i="34" s="1"/>
  <c r="K13" i="34" s="1"/>
  <c r="H41" i="34"/>
  <c r="I41" i="34" s="1"/>
  <c r="K41" i="34" s="1"/>
  <c r="H15" i="34"/>
  <c r="I15" i="34" s="1"/>
  <c r="K15" i="34" s="1"/>
  <c r="H31" i="34"/>
  <c r="I31" i="34" s="1"/>
  <c r="K31" i="34" s="1"/>
  <c r="H12" i="34"/>
  <c r="I12" i="34" s="1"/>
  <c r="K12" i="34" s="1"/>
  <c r="H38" i="34"/>
  <c r="I38" i="34" s="1"/>
  <c r="K38" i="34" s="1"/>
  <c r="H22" i="34"/>
  <c r="I22" i="34" s="1"/>
  <c r="K22" i="34" s="1"/>
  <c r="H6" i="34"/>
  <c r="I6" i="34" s="1"/>
  <c r="H16" i="34"/>
  <c r="I16" i="34" s="1"/>
  <c r="K16" i="34" s="1"/>
  <c r="H14" i="34"/>
  <c r="I14" i="34" s="1"/>
  <c r="K14" i="34" s="1"/>
  <c r="H30" i="34"/>
  <c r="I30" i="34" s="1"/>
  <c r="K30" i="34" s="1"/>
  <c r="H8" i="34"/>
  <c r="I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K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K6" i="23" s="1"/>
  <c r="H26" i="23"/>
  <c r="I26" i="23" s="1"/>
  <c r="K26" i="23" s="1"/>
  <c r="H42" i="23"/>
  <c r="I42" i="23" s="1"/>
  <c r="H22" i="23"/>
  <c r="I22" i="23" s="1"/>
  <c r="K22" i="23" s="1"/>
  <c r="H36" i="23"/>
  <c r="I36" i="23" s="1"/>
  <c r="K36" i="23" s="1"/>
  <c r="K29" i="51"/>
  <c r="K20" i="51"/>
  <c r="K41" i="51"/>
  <c r="K42" i="51"/>
  <c r="K32" i="51"/>
  <c r="K34" i="51"/>
  <c r="K17" i="51"/>
  <c r="K37" i="51"/>
  <c r="K15" i="51"/>
  <c r="K31" i="51"/>
  <c r="K6" i="51"/>
  <c r="K26" i="51"/>
  <c r="K40" i="51"/>
  <c r="K11" i="51"/>
  <c r="K8" i="51"/>
  <c r="K25" i="51"/>
  <c r="K19" i="51"/>
  <c r="K35"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11" i="25"/>
  <c r="K29" i="25"/>
  <c r="K13" i="25"/>
  <c r="K17" i="25"/>
  <c r="K6" i="25"/>
  <c r="K14" i="25"/>
  <c r="K32" i="25"/>
  <c r="K38" i="25"/>
  <c r="K10" i="25"/>
  <c r="K30" i="25"/>
  <c r="K28" i="25"/>
  <c r="K12" i="25"/>
  <c r="K23" i="22"/>
  <c r="K27" i="22"/>
  <c r="K7" i="22"/>
  <c r="K35" i="22"/>
  <c r="K13" i="22"/>
  <c r="K32" i="22"/>
  <c r="K20" i="22"/>
  <c r="K28" i="22"/>
  <c r="K38" i="22"/>
  <c r="K6" i="22"/>
  <c r="K18" i="22"/>
  <c r="K10" i="12"/>
  <c r="K28" i="12"/>
  <c r="K8" i="12"/>
  <c r="K22" i="40"/>
  <c r="K19" i="40"/>
  <c r="K41" i="40"/>
  <c r="K27" i="40"/>
  <c r="K34" i="40"/>
  <c r="K12" i="40"/>
  <c r="K21" i="40"/>
  <c r="K26" i="40"/>
  <c r="K7" i="40"/>
  <c r="K23" i="40"/>
  <c r="K39" i="40"/>
  <c r="K16" i="40"/>
  <c r="K32" i="40"/>
  <c r="K39" i="30"/>
  <c r="K30" i="42"/>
  <c r="K22" i="42"/>
  <c r="K36" i="42"/>
  <c r="K12" i="42"/>
  <c r="K42" i="42"/>
  <c r="K29" i="42"/>
  <c r="K34" i="42"/>
  <c r="K23" i="42"/>
  <c r="K6" i="42"/>
  <c r="K28" i="42"/>
  <c r="K8" i="42"/>
  <c r="K24" i="42"/>
  <c r="K40" i="42"/>
  <c r="K17" i="42"/>
  <c r="K33" i="42"/>
  <c r="K20" i="39"/>
  <c r="K42" i="39"/>
  <c r="K28" i="39"/>
  <c r="K23" i="39"/>
  <c r="K22" i="39"/>
  <c r="K13" i="39"/>
  <c r="K7" i="39"/>
  <c r="K29" i="39"/>
  <c r="K24" i="39"/>
  <c r="K40" i="39"/>
  <c r="K17" i="39"/>
  <c r="K33" i="39"/>
  <c r="K6" i="39"/>
  <c r="K30" i="36"/>
  <c r="K18" i="36"/>
  <c r="K11" i="36"/>
  <c r="K36" i="36"/>
  <c r="K15" i="36"/>
  <c r="K31" i="36"/>
  <c r="I5" i="33"/>
  <c r="K24" i="33"/>
  <c r="K12" i="33"/>
  <c r="K8" i="33"/>
  <c r="K32" i="33"/>
  <c r="K10" i="33"/>
  <c r="K14" i="33"/>
  <c r="K29" i="33"/>
  <c r="K17" i="33"/>
  <c r="K33" i="33"/>
  <c r="K9" i="33"/>
  <c r="K37" i="33"/>
  <c r="K11" i="33"/>
  <c r="K27" i="33"/>
  <c r="K43" i="33"/>
  <c r="K42" i="52"/>
  <c r="K35" i="52"/>
  <c r="K13" i="52"/>
  <c r="K22" i="52"/>
  <c r="K15" i="52"/>
  <c r="K8" i="43"/>
  <c r="K26" i="43"/>
  <c r="K25" i="43"/>
  <c r="K6" i="43"/>
  <c r="K12" i="31"/>
  <c r="K9" i="31"/>
  <c r="K11" i="31"/>
  <c r="K25" i="31"/>
  <c r="K7" i="31"/>
  <c r="K39" i="31"/>
  <c r="K16" i="31"/>
  <c r="K28" i="31"/>
  <c r="K15" i="41"/>
  <c r="K26" i="41"/>
  <c r="K29" i="41"/>
  <c r="K34" i="41"/>
  <c r="K18" i="41"/>
  <c r="K37" i="41"/>
  <c r="K27" i="41"/>
  <c r="K14" i="41"/>
  <c r="I5" i="41"/>
  <c r="K31" i="41"/>
  <c r="K20" i="41"/>
  <c r="K42" i="41"/>
  <c r="K8" i="41"/>
  <c r="K24" i="41"/>
  <c r="K40" i="41"/>
  <c r="K17" i="41"/>
  <c r="K6" i="41"/>
  <c r="K21" i="35"/>
  <c r="K17" i="35"/>
  <c r="K40" i="35"/>
  <c r="K38" i="35"/>
  <c r="K6" i="35"/>
  <c r="K12" i="35"/>
  <c r="K29" i="35"/>
  <c r="K13" i="35"/>
  <c r="K36" i="35"/>
  <c r="K16" i="35"/>
  <c r="K25" i="32"/>
  <c r="K39" i="32"/>
  <c r="K41" i="32"/>
  <c r="K43" i="32"/>
  <c r="K23" i="32"/>
  <c r="K17" i="32"/>
  <c r="K35" i="32"/>
  <c r="K21" i="32"/>
  <c r="K14" i="32"/>
  <c r="K40" i="32"/>
  <c r="K28" i="32"/>
  <c r="K38" i="32"/>
  <c r="K30" i="32"/>
  <c r="I5" i="32"/>
  <c r="K22" i="32"/>
  <c r="K10" i="32"/>
  <c r="K13" i="23"/>
  <c r="K38" i="23"/>
  <c r="K18" i="23"/>
  <c r="K9" i="29"/>
  <c r="K37" i="29"/>
  <c r="K39" i="29"/>
  <c r="K15" i="29"/>
  <c r="K33" i="29"/>
  <c r="K17" i="29"/>
  <c r="K11" i="29"/>
  <c r="K27" i="29"/>
  <c r="K16" i="29"/>
  <c r="K26" i="29"/>
  <c r="K10" i="29"/>
  <c r="K22" i="29"/>
  <c r="K24" i="29"/>
  <c r="K40" i="29"/>
  <c r="K36" i="29"/>
  <c r="K20" i="29"/>
  <c r="I5" i="50"/>
  <c r="K19" i="50"/>
  <c r="K26" i="50"/>
  <c r="K43" i="50"/>
  <c r="K34" i="50"/>
  <c r="K21" i="50"/>
  <c r="K8" i="50"/>
  <c r="K36" i="50"/>
  <c r="K27" i="50"/>
  <c r="K10" i="50"/>
  <c r="K32" i="50"/>
  <c r="K35" i="50"/>
  <c r="K22" i="50"/>
  <c r="K38" i="50"/>
  <c r="K15" i="50"/>
  <c r="K31" i="50"/>
  <c r="K16" i="50"/>
  <c r="K17" i="21"/>
  <c r="K21" i="21"/>
  <c r="H44" i="21"/>
  <c r="K13" i="21"/>
  <c r="K25" i="21"/>
  <c r="K43" i="21"/>
  <c r="K27" i="21"/>
  <c r="K11" i="21"/>
  <c r="K31" i="21"/>
  <c r="K15" i="21"/>
  <c r="K40" i="21"/>
  <c r="K32" i="21"/>
  <c r="K24" i="21"/>
  <c r="K16" i="21"/>
  <c r="K8" i="21"/>
  <c r="K38" i="21"/>
  <c r="K30" i="21"/>
  <c r="K22" i="21"/>
  <c r="K14" i="21"/>
  <c r="K24" i="19"/>
  <c r="K35" i="19"/>
  <c r="K33" i="19"/>
  <c r="K25" i="19"/>
  <c r="K15" i="19"/>
  <c r="K14" i="19"/>
  <c r="K38" i="19"/>
  <c r="K18" i="19"/>
  <c r="K36" i="19"/>
  <c r="K30" i="38"/>
  <c r="K12" i="38"/>
  <c r="K10" i="38"/>
  <c r="I5" i="38"/>
  <c r="K14" i="38"/>
  <c r="K15" i="38"/>
  <c r="K7" i="38"/>
  <c r="K8" i="38"/>
  <c r="K24" i="38"/>
  <c r="K33" i="38"/>
  <c r="K6" i="38"/>
  <c r="K29" i="26"/>
  <c r="K35" i="26"/>
  <c r="K13" i="26"/>
  <c r="K19" i="26"/>
  <c r="K41" i="26"/>
  <c r="K7" i="26"/>
  <c r="K26" i="26"/>
  <c r="K22" i="26"/>
  <c r="K38" i="26"/>
  <c r="K18" i="26"/>
  <c r="K32" i="26"/>
  <c r="K16" i="26"/>
  <c r="K17" i="24"/>
  <c r="K33" i="24"/>
  <c r="K15" i="24"/>
  <c r="K7" i="24"/>
  <c r="K25" i="24"/>
  <c r="K9" i="24"/>
  <c r="K37" i="24"/>
  <c r="K11" i="24"/>
  <c r="K27" i="24"/>
  <c r="K43" i="24"/>
  <c r="K22" i="24"/>
  <c r="K14" i="24"/>
  <c r="K34" i="24"/>
  <c r="I5" i="24"/>
  <c r="K26" i="24"/>
  <c r="K42" i="24"/>
  <c r="K20" i="24"/>
  <c r="K40" i="24"/>
  <c r="K24" i="24"/>
  <c r="K8" i="24"/>
  <c r="K33" i="28"/>
  <c r="K15" i="28"/>
  <c r="K11" i="28"/>
  <c r="K39" i="28"/>
  <c r="K9" i="28"/>
  <c r="K27" i="28"/>
  <c r="K29" i="28"/>
  <c r="K38" i="28"/>
  <c r="K6" i="28"/>
  <c r="K34" i="28"/>
  <c r="K22" i="28"/>
  <c r="K26" i="28"/>
  <c r="I5" i="28"/>
  <c r="K30" i="28"/>
  <c r="K10" i="28"/>
  <c r="K16" i="28"/>
  <c r="K22" i="37"/>
  <c r="K38" i="37"/>
  <c r="K34" i="37"/>
  <c r="K12" i="37"/>
  <c r="K26" i="37"/>
  <c r="K27" i="37"/>
  <c r="K18" i="37"/>
  <c r="K15" i="37"/>
  <c r="I5" i="37"/>
  <c r="K31" i="37"/>
  <c r="K20" i="37"/>
  <c r="K42" i="37"/>
  <c r="K23" i="37"/>
  <c r="K8" i="37"/>
  <c r="K24" i="37"/>
  <c r="K40" i="37"/>
  <c r="K17" i="37"/>
  <c r="K33" i="37"/>
  <c r="K6" i="37"/>
  <c r="K19" i="34"/>
  <c r="K43" i="34"/>
  <c r="K6" i="34"/>
  <c r="K8" i="34"/>
  <c r="K18" i="34"/>
  <c r="K29" i="15"/>
  <c r="K6" i="15"/>
  <c r="K10" i="15"/>
  <c r="K8" i="15"/>
  <c r="K17" i="20"/>
  <c r="K35" i="20"/>
  <c r="K29" i="20"/>
  <c r="K27" i="20"/>
  <c r="K7" i="20"/>
  <c r="K23" i="20"/>
  <c r="K42" i="20"/>
  <c r="K26" i="20"/>
  <c r="K6" i="20"/>
  <c r="K14" i="20"/>
  <c r="K32" i="20"/>
  <c r="K36" i="20"/>
  <c r="K20" i="20"/>
  <c r="K11" i="17"/>
  <c r="K27" i="17"/>
  <c r="K23" i="17"/>
  <c r="K7" i="17"/>
  <c r="K25" i="17"/>
  <c r="K41" i="17"/>
  <c r="K38" i="17"/>
  <c r="K30" i="17"/>
  <c r="K42" i="17"/>
  <c r="K10" i="17"/>
  <c r="K18" i="17"/>
  <c r="K28" i="17"/>
  <c r="K12" i="17"/>
  <c r="K40" i="8"/>
  <c r="K24" i="8"/>
  <c r="K8" i="8"/>
  <c r="K35" i="8"/>
  <c r="K29" i="8"/>
  <c r="K21" i="8"/>
  <c r="K9" i="8"/>
  <c r="K25" i="8"/>
  <c r="K41"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25" i="25"/>
  <c r="K22" i="25"/>
  <c r="K42" i="25"/>
  <c r="K26" i="25"/>
  <c r="K16" i="25"/>
  <c r="K24" i="25"/>
  <c r="K40" i="25"/>
  <c r="K18" i="25"/>
  <c r="K36" i="25"/>
  <c r="K20" i="25"/>
  <c r="K9" i="22"/>
  <c r="K39" i="22"/>
  <c r="K41" i="22"/>
  <c r="K43" i="22"/>
  <c r="K15" i="22"/>
  <c r="K33" i="22"/>
  <c r="K21" i="22"/>
  <c r="K37" i="22"/>
  <c r="K24" i="22"/>
  <c r="K8" i="22"/>
  <c r="I5" i="22"/>
  <c r="K12" i="22"/>
  <c r="K26" i="22"/>
  <c r="K10" i="22"/>
  <c r="K13" i="12"/>
  <c r="K31" i="12"/>
  <c r="K15" i="12"/>
  <c r="K17" i="12"/>
  <c r="K33" i="12"/>
  <c r="K6" i="12"/>
  <c r="K26" i="12"/>
  <c r="K16" i="12"/>
  <c r="K35" i="40"/>
  <c r="K10" i="40"/>
  <c r="K38" i="40"/>
  <c r="K30" i="40"/>
  <c r="K20" i="40"/>
  <c r="K9" i="40"/>
  <c r="K28" i="40"/>
  <c r="K11" i="40"/>
  <c r="K33" i="40"/>
  <c r="K14" i="40"/>
  <c r="K36" i="40"/>
  <c r="K15" i="40"/>
  <c r="K31" i="40"/>
  <c r="K24" i="40"/>
  <c r="K13" i="30"/>
  <c r="K31" i="30"/>
  <c r="K43" i="30"/>
  <c r="K25" i="30"/>
  <c r="K40" i="30"/>
  <c r="K30" i="30"/>
  <c r="K28" i="30"/>
  <c r="K6" i="30"/>
  <c r="K18" i="30"/>
  <c r="K10" i="42"/>
  <c r="K27" i="42"/>
  <c r="K38" i="42"/>
  <c r="K21" i="42"/>
  <c r="K43" i="42"/>
  <c r="K32" i="42"/>
  <c r="K25" i="42"/>
  <c r="K41" i="42"/>
  <c r="K21" i="39"/>
  <c r="K37" i="39"/>
  <c r="K31" i="39"/>
  <c r="K11" i="39"/>
  <c r="I5" i="39"/>
  <c r="K15" i="39"/>
  <c r="K10" i="39"/>
  <c r="K38" i="39"/>
  <c r="K27" i="39"/>
  <c r="K14" i="39"/>
  <c r="K36" i="39"/>
  <c r="K16" i="39"/>
  <c r="K25" i="39"/>
  <c r="K41" i="39"/>
  <c r="K41" i="36"/>
  <c r="K27" i="36"/>
  <c r="K22" i="36"/>
  <c r="K26" i="36"/>
  <c r="K16" i="36"/>
  <c r="K32" i="36"/>
  <c r="I5" i="36"/>
  <c r="K40" i="33"/>
  <c r="K34" i="33"/>
  <c r="K36" i="33"/>
  <c r="K26" i="33"/>
  <c r="K28" i="33"/>
  <c r="K42" i="33"/>
  <c r="K20" i="33"/>
  <c r="K38" i="33"/>
  <c r="K22" i="33"/>
  <c r="K6" i="33"/>
  <c r="K15" i="33"/>
  <c r="K31" i="33"/>
  <c r="K13" i="33"/>
  <c r="K23" i="33"/>
  <c r="K41" i="33"/>
  <c r="K21" i="33"/>
  <c r="K19" i="33"/>
  <c r="K35" i="33"/>
  <c r="K40" i="52"/>
  <c r="K12" i="52"/>
  <c r="K9" i="52"/>
  <c r="K7" i="52"/>
  <c r="K43" i="52"/>
  <c r="K17" i="52"/>
  <c r="K36" i="52"/>
  <c r="K41" i="52"/>
  <c r="K31" i="52"/>
  <c r="K20" i="52"/>
  <c r="K32" i="52"/>
  <c r="K18" i="52"/>
  <c r="K29" i="43"/>
  <c r="K19" i="43"/>
  <c r="K18" i="43"/>
  <c r="K17" i="43"/>
  <c r="K36" i="43"/>
  <c r="K27" i="43"/>
  <c r="K33" i="43"/>
  <c r="K39" i="43"/>
  <c r="I5" i="31"/>
  <c r="K24" i="31"/>
  <c r="K43" i="31"/>
  <c r="K19" i="31"/>
  <c r="K13" i="31"/>
  <c r="K41" i="31"/>
  <c r="K31" i="31"/>
  <c r="K21" i="31"/>
  <c r="K29" i="31"/>
  <c r="K33" i="31"/>
  <c r="K8" i="31"/>
  <c r="K20" i="31"/>
  <c r="K10" i="31"/>
  <c r="K18" i="31"/>
  <c r="K43" i="41"/>
  <c r="K12" i="41"/>
  <c r="K38" i="41"/>
  <c r="K21" i="41"/>
  <c r="K7" i="41"/>
  <c r="K22" i="41"/>
  <c r="K11" i="41"/>
  <c r="K28" i="41"/>
  <c r="K19" i="41"/>
  <c r="K10" i="41"/>
  <c r="K30" i="41"/>
  <c r="K13" i="41"/>
  <c r="K35" i="41"/>
  <c r="K16" i="41"/>
  <c r="K32" i="41"/>
  <c r="K9" i="41"/>
  <c r="K25" i="41"/>
  <c r="K41" i="41"/>
  <c r="K35" i="35"/>
  <c r="K37" i="35"/>
  <c r="K19" i="35"/>
  <c r="K26" i="35"/>
  <c r="K18" i="35"/>
  <c r="K22" i="35"/>
  <c r="K42" i="35"/>
  <c r="K30" i="35"/>
  <c r="K33" i="35"/>
  <c r="K25" i="35"/>
  <c r="K9" i="35"/>
  <c r="K27" i="35"/>
  <c r="K7" i="35"/>
  <c r="K39" i="35"/>
  <c r="K20" i="35"/>
  <c r="K10" i="35"/>
  <c r="K34" i="35"/>
  <c r="K11" i="32"/>
  <c r="K27" i="32"/>
  <c r="K7" i="32"/>
  <c r="K15" i="32"/>
  <c r="K33" i="32"/>
  <c r="K31" i="32"/>
  <c r="K29" i="32"/>
  <c r="K36" i="32"/>
  <c r="K24" i="32"/>
  <c r="K6" i="32"/>
  <c r="K8" i="32"/>
  <c r="K20" i="32"/>
  <c r="K16" i="32"/>
  <c r="K32" i="32"/>
  <c r="K12"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11" i="23"/>
  <c r="K33" i="23"/>
  <c r="K16" i="23"/>
  <c r="K42" i="23"/>
  <c r="K20" i="23"/>
  <c r="I5" i="29"/>
  <c r="K21" i="29"/>
  <c r="K23" i="29"/>
  <c r="K25" i="29"/>
  <c r="K41" i="29"/>
  <c r="K29" i="29"/>
  <c r="K13" i="29"/>
  <c r="K31" i="29"/>
  <c r="K19" i="29"/>
  <c r="K35" i="29"/>
  <c r="K38" i="29"/>
  <c r="K6" i="29"/>
  <c r="K42" i="29"/>
  <c r="K34" i="29"/>
  <c r="K14" i="29"/>
  <c r="K30" i="29"/>
  <c r="K8" i="29"/>
  <c r="K28" i="29"/>
  <c r="K12" i="29"/>
  <c r="K28" i="50"/>
  <c r="K12" i="50"/>
  <c r="K29" i="50"/>
  <c r="K17" i="50"/>
  <c r="K18" i="50"/>
  <c r="K9"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7" i="21"/>
  <c r="K29" i="21"/>
  <c r="K41" i="21"/>
  <c r="K9" i="21"/>
  <c r="K35" i="21"/>
  <c r="K19" i="21"/>
  <c r="K39" i="21"/>
  <c r="K23" i="21"/>
  <c r="K7" i="21"/>
  <c r="K36" i="21"/>
  <c r="K28" i="21"/>
  <c r="K20" i="21"/>
  <c r="K12" i="21"/>
  <c r="K42" i="21"/>
  <c r="K34" i="21"/>
  <c r="K26" i="21"/>
  <c r="K18" i="21"/>
  <c r="K10" i="21"/>
  <c r="I5" i="19"/>
  <c r="K32" i="19"/>
  <c r="K16" i="19"/>
  <c r="K21" i="19"/>
  <c r="K37" i="19"/>
  <c r="K19" i="19"/>
  <c r="K11" i="19"/>
  <c r="K29" i="19"/>
  <c r="K9" i="19"/>
  <c r="K27" i="19"/>
  <c r="K7" i="19"/>
  <c r="K23" i="19"/>
  <c r="K39" i="19"/>
  <c r="K22" i="19"/>
  <c r="K34" i="19"/>
  <c r="K42" i="19"/>
  <c r="K10" i="19"/>
  <c r="K12" i="19"/>
  <c r="K29" i="38"/>
  <c r="K13" i="38"/>
  <c r="K26" i="38"/>
  <c r="K27" i="38"/>
  <c r="K34" i="38"/>
  <c r="K23" i="38"/>
  <c r="K18" i="38"/>
  <c r="K38" i="38"/>
  <c r="K21" i="38"/>
  <c r="K43" i="38"/>
  <c r="K32" i="38"/>
  <c r="K9" i="38"/>
  <c r="K25" i="38"/>
  <c r="K21" i="26"/>
  <c r="K31" i="26"/>
  <c r="K27" i="26"/>
  <c r="K9" i="26"/>
  <c r="K43" i="26"/>
  <c r="K15" i="26"/>
  <c r="K37" i="26"/>
  <c r="K34" i="26"/>
  <c r="K17" i="26"/>
  <c r="K33" i="26"/>
  <c r="K20" i="26"/>
  <c r="K10" i="26"/>
  <c r="K30" i="26"/>
  <c r="K36" i="26"/>
  <c r="K28" i="26"/>
  <c r="K6" i="26"/>
  <c r="K40" i="26"/>
  <c r="K8" i="26"/>
  <c r="K31" i="24"/>
  <c r="K13" i="24"/>
  <c r="K29" i="24"/>
  <c r="K21" i="24"/>
  <c r="K39" i="24"/>
  <c r="K23" i="24"/>
  <c r="K41" i="24"/>
  <c r="K19" i="24"/>
  <c r="K35" i="24"/>
  <c r="K36" i="24"/>
  <c r="K6" i="24"/>
  <c r="K28" i="24"/>
  <c r="K18" i="24"/>
  <c r="K38" i="24"/>
  <c r="K12" i="24"/>
  <c r="K30" i="24"/>
  <c r="K10" i="24"/>
  <c r="K32" i="24"/>
  <c r="K16" i="24"/>
  <c r="K31" i="28"/>
  <c r="K35" i="28"/>
  <c r="K25" i="28"/>
  <c r="K43" i="28"/>
  <c r="K23" i="28"/>
  <c r="K41" i="28"/>
  <c r="K21" i="28"/>
  <c r="K37" i="28"/>
  <c r="K18" i="28"/>
  <c r="K12" i="28"/>
  <c r="K36" i="28"/>
  <c r="K14" i="28"/>
  <c r="K42" i="28"/>
  <c r="K20" i="28"/>
  <c r="K40" i="28"/>
  <c r="K24" i="28"/>
  <c r="K21" i="37"/>
  <c r="K39" i="37"/>
  <c r="K29" i="37"/>
  <c r="K11" i="37"/>
  <c r="K7" i="37"/>
  <c r="K43" i="37"/>
  <c r="K36" i="37"/>
  <c r="K37" i="37"/>
  <c r="K28" i="37"/>
  <c r="K19" i="37"/>
  <c r="K10" i="37"/>
  <c r="K30" i="37"/>
  <c r="K13" i="37"/>
  <c r="K35" i="37"/>
  <c r="K16" i="37"/>
  <c r="K32" i="37"/>
  <c r="K9" i="37"/>
  <c r="K25" i="37"/>
  <c r="K41" i="37"/>
  <c r="K17" i="34"/>
  <c r="K35" i="34"/>
  <c r="K11" i="34"/>
  <c r="K27" i="34"/>
  <c r="I5" i="34"/>
  <c r="K36" i="34"/>
  <c r="K20" i="34"/>
  <c r="K42" i="34"/>
  <c r="K10" i="34"/>
  <c r="K23" i="15"/>
  <c r="K21" i="15"/>
  <c r="K38" i="15"/>
  <c r="K18" i="15"/>
  <c r="K26" i="15"/>
  <c r="K36" i="15"/>
  <c r="K20" i="15"/>
  <c r="I5" i="15"/>
  <c r="I5" i="20"/>
  <c r="K19" i="20"/>
  <c r="K21" i="20"/>
  <c r="K37" i="20"/>
  <c r="K25" i="20"/>
  <c r="K43" i="20"/>
  <c r="K13" i="20"/>
  <c r="K41" i="20"/>
  <c r="K15" i="20"/>
  <c r="K31" i="20"/>
  <c r="K34" i="20"/>
  <c r="K10" i="20"/>
  <c r="K18" i="20"/>
  <c r="K30" i="20"/>
  <c r="K40" i="20"/>
  <c r="K24" i="20"/>
  <c r="K8" i="20"/>
  <c r="K28" i="20"/>
  <c r="K12" i="20"/>
  <c r="K40" i="17"/>
  <c r="K8" i="17"/>
  <c r="K43" i="17"/>
  <c r="K31" i="17"/>
  <c r="K13" i="17"/>
  <c r="K19" i="17"/>
  <c r="K37" i="17"/>
  <c r="K39" i="17"/>
  <c r="K33" i="17"/>
  <c r="K6" i="17"/>
  <c r="K14" i="17"/>
  <c r="K22" i="17"/>
  <c r="K26" i="17"/>
  <c r="K34" i="17"/>
  <c r="K20" i="17"/>
  <c r="I5" i="8"/>
  <c r="K32" i="8"/>
  <c r="K16" i="8"/>
  <c r="K13" i="8"/>
  <c r="K27" i="8"/>
  <c r="K19" i="8"/>
  <c r="K11" i="8"/>
  <c r="K43" i="8"/>
  <c r="K15" i="8"/>
  <c r="K31" i="8"/>
  <c r="K7" i="8"/>
  <c r="K23" i="8"/>
  <c r="K39" i="8"/>
  <c r="K26" i="8"/>
  <c r="K30" i="8"/>
  <c r="K38" i="8"/>
  <c r="K6" i="8"/>
  <c r="K28" i="8"/>
  <c r="K12" i="8"/>
  <c r="H44" i="24" l="1"/>
  <c r="H44" i="32"/>
  <c r="H44" i="37"/>
  <c r="H44" i="28"/>
  <c r="H44" i="39"/>
  <c r="H44" i="19"/>
  <c r="H44" i="26"/>
  <c r="H44" i="25"/>
  <c r="H44" i="36"/>
  <c r="H44" i="22"/>
  <c r="H44" i="41"/>
  <c r="H44" i="33"/>
  <c r="H44" i="20"/>
  <c r="I5" i="26"/>
  <c r="H44" i="42"/>
  <c r="H44" i="40"/>
  <c r="H44" i="8"/>
  <c r="H44" i="29"/>
  <c r="H44" i="17"/>
  <c r="H44" i="51"/>
  <c r="H44" i="31"/>
  <c r="I5" i="51"/>
  <c r="K5" i="51" s="1"/>
  <c r="K44" i="51" s="1"/>
  <c r="M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6" i="44"/>
  <c r="Q16"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5" i="44" l="1"/>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24" i="46" l="1"/>
  <c r="D4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<sst xmlns="http://schemas.openxmlformats.org/spreadsheetml/2006/main" count="7817" uniqueCount="613">
  <si>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</si>
  <si>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</si>
  <si>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</si>
  <si>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</si>
  <si>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</si>
  <si>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</si>
  <si>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</si>
  <si>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</si>
  <si>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</si>
  <si>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</si>
  <si>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</si>
  <si>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</si>
  <si>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</si>
  <si>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</si>
  <si>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</si>
  <si>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</si>
  <si>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</si>
  <si>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</si>
  <si>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</si>
  <si>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</si>
  <si>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</si>
  <si>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</si>
  <si>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</si>
  <si>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</si>
  <si>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</si>
  <si>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</si>
  <si>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</si>
  <si>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</si>
  <si>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</si>
  <si>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</si>
  <si>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</si>
  <si>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</si>
  <si>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</si>
  <si>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</si>
  <si>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</si>
  <si>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</si>
  <si>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</si>
  <si>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</si>
  <si>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</si>
  <si>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</si>
  <si>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</si>
  <si>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</si>
  <si>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</si>
  <si>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</si>
  <si>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</si>
  <si>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</si>
  <si>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</si>
  <si>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</si>
  <si>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</si>
  <si>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</si>
  <si>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</si>
  <si>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</si>
  <si>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</si>
  <si>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</si>
  <si>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</si>
  <si>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</si>
  <si>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</si>
  <si>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</si>
  <si>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</si>
  <si>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</si>
  <si>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</si>
  <si>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</si>
  <si>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</si>
  <si>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</si>
  <si>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</si>
  <si>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</si>
  <si>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</si>
  <si>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</si>
  <si>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</si>
  <si>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</si>
  <si>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</si>
  <si>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</si>
  <si>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</si>
  <si>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</si>
  <si>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</si>
  <si>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</si>
  <si>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</si>
  <si>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</si>
  <si>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</si>
  <si>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</si>
  <si>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</si>
  <si>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</si>
  <si>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</si>
  <si>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</si>
  <si>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</si>
  <si>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</si>
  <si>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</si>
  <si>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</si>
  <si>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</si>
  <si>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</si>
  <si>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</si>
  <si>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</si>
  <si>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</si>
  <si>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</si>
  <si>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</si>
  <si>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</si>
  <si>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</si>
  <si>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</si>
  <si>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</si>
  <si>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</si>
  <si>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</si>
  <si>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</si>
  <si>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</si>
  <si>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</si>
  <si>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</si>
  <si>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</si>
  <si>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</si>
  <si>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</si>
  <si>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</si>
  <si>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</si>
  <si>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</si>
  <si>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</si>
  <si>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</si>
  <si>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</si>
  <si>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</si>
  <si>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</si>
  <si>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</si>
  <si>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</si>
  <si>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</si>
  <si>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</si>
  <si>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</si>
  <si>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</si>
  <si>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</si>
  <si>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</si>
  <si>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</si>
  <si>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</si>
  <si>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</si>
  <si>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</si>
  <si>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</si>
  <si>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</si>
  <si>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</si>
  <si>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</si>
  <si>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</si>
  <si>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</si>
  <si>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</si>
  <si>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</si>
  <si>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</si>
  <si>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</si>
  <si>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</si>
  <si>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</si>
  <si>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</si>
  <si>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</si>
  <si>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</si>
  <si>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</si>
  <si>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</si>
  <si>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</si>
  <si>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</si>
  <si>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</si>
  <si>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</si>
  <si>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</si>
  <si>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</si>
  <si>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</si>
  <si>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</si>
  <si>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</si>
  <si>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</si>
  <si>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</si>
  <si>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</si>
  <si>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</si>
  <si>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</si>
  <si>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</si>
  <si>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</si>
  <si>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</si>
  <si>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</si>
  <si>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</si>
  <si>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</si>
  <si>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</si>
  <si>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</si>
  <si>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</si>
  <si>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</si>
  <si>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</si>
  <si>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</si>
  <si>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</si>
  <si>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</si>
  <si>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</si>
  <si>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</si>
  <si>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</si>
  <si>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</si>
  <si>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</si>
  <si>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</si>
  <si>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</si>
  <si>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</si>
  <si>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</si>
  <si>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</si>
  <si>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</si>
  <si>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</si>
  <si>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</si>
  <si>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</si>
  <si>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</si>
  <si>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</si>
  <si>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</si>
  <si>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</si>
  <si>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</si>
  <si>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</si>
  <si>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</si>
  <si>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</si>
  <si>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</si>
  <si>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</si>
  <si>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</si>
  <si>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</si>
  <si>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</si>
  <si>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</si>
  <si>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</si>
  <si>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</si>
  <si>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</si>
  <si>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</si>
  <si>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</si>
  <si>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</si>
  <si>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</si>
  <si>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</si>
  <si>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</si>
  <si>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</si>
  <si>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</si>
  <si>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</si>
  <si>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</si>
  <si>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</si>
  <si>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</si>
  <si>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</si>
  <si>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</si>
  <si>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</si>
  <si>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</si>
  <si>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</si>
  <si>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</si>
  <si>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</si>
  <si>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</si>
  <si>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</si>
  <si>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</si>
  <si>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</si>
  <si>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</si>
  <si>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</si>
  <si>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</si>
  <si>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</si>
  <si>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</si>
  <si>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</si>
  <si>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</si>
  <si>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</si>
  <si>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</si>
  <si>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</si>
  <si>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</si>
  <si>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</si>
  <si>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</si>
  <si>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</si>
  <si>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</si>
  <si>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</si>
  <si>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</si>
  <si>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</si>
  <si>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</si>
  <si>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</si>
  <si>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</si>
  <si>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</si>
  <si>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</si>
  <si>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</si>
  <si>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</si>
  <si>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</si>
  <si>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</si>
  <si>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</si>
  <si>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</si>
  <si>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</si>
  <si>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</si>
  <si>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</si>
  <si>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</si>
  <si>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</si>
  <si>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</si>
  <si>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</si>
  <si>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</si>
  <si>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</si>
  <si>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</si>
  <si>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</si>
  <si>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</si>
  <si>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</si>
  <si>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</si>
  <si>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</si>
  <si>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</si>
  <si>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</si>
  <si>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</si>
  <si>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</si>
  <si>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</si>
  <si>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</si>
  <si>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</si>
  <si>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</si>
  <si>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</si>
  <si>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</si>
  <si>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</si>
  <si>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</si>
  <si>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</si>
  <si>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</si>
  <si>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</si>
  <si>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</si>
  <si>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</si>
  <si>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</si>
  <si>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</si>
  <si>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</si>
  <si>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</si>
  <si>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</si>
  <si>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</si>
  <si>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</si>
  <si>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</si>
  <si>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</si>
  <si>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</si>
  <si>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</si>
  <si>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</si>
  <si>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</si>
  <si>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</si>
  <si>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</si>
  <si>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</si>
  <si>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</si>
  <si>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</si>
  <si>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</si>
  <si>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</si>
  <si>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</si>
  <si>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</si>
  <si>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</si>
  <si>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</si>
  <si>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</si>
  <si>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</si>
  <si>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</si>
  <si>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</si>
  <si>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</si>
  <si>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</si>
  <si>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</si>
  <si>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</si>
  <si>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</si>
  <si>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</si>
  <si>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</si>
  <si>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</si>
  <si>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</si>
  <si>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</si>
  <si>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</si>
  <si>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</si>
  <si>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</si>
  <si>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</si>
  <si>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</si>
  <si>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</si>
  <si>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</si>
  <si>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</si>
  <si>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</si>
  <si>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</si>
  <si>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</si>
  <si>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</si>
  <si>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</si>
  <si>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</si>
  <si>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</si>
  <si>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</si>
  <si>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</si>
  <si>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</si>
  <si>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</si>
  <si>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</si>
  <si>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</si>
  <si>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</si>
  <si>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</si>
  <si>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</si>
  <si>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</si>
  <si>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</si>
  <si>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</si>
  <si>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</si>
  <si>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</si>
  <si>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</si>
  <si>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</si>
  <si>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</si>
  <si>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</si>
  <si>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</si>
  <si>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</si>
  <si>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</si>
  <si>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</si>
  <si>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</si>
  <si>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</si>
  <si>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</si>
  <si>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</si>
  <si>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</si>
  <si>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</si>
  <si>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</si>
  <si>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</si>
  <si>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</si>
  <si>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</si>
  <si>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</si>
  <si>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</si>
  <si>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</si>
  <si>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</si>
  <si>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</si>
  <si>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</si>
  <si>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</si>
  <si>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</si>
  <si>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</si>
  <si>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</si>
  <si>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</si>
  <si>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</si>
  <si>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</si>
  <si>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</si>
  <si>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</si>
  <si>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</si>
  <si>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</si>
  <si>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</si>
  <si>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</si>
  <si>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</si>
  <si>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</si>
  <si>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</si>
  <si>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</si>
  <si>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</si>
  <si>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</si>
  <si>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</si>
  <si>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</si>
  <si>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</si>
  <si>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</si>
  <si>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</si>
  <si>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</si>
  <si>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</si>
  <si>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</si>
  <si>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</si>
  <si>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</si>
  <si>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</si>
  <si>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</si>
  <si>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</si>
  <si>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</si>
  <si>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</si>
  <si>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</si>
  <si>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</si>
  <si>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</si>
  <si>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</si>
  <si>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</si>
  <si>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</si>
  <si>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</si>
  <si>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</si>
  <si>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</si>
  <si>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</si>
  <si>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</si>
  <si>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</si>
  <si>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</si>
  <si>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</si>
  <si>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</si>
  <si>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</si>
  <si>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</si>
  <si>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</si>
  <si>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</si>
  <si>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</si>
  <si>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</si>
  <si>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</si>
  <si>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</si>
  <si>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</si>
  <si>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</si>
  <si>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</si>
  <si>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</si>
  <si>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</si>
  <si>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</si>
  <si>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</si>
  <si>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</si>
  <si>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</si>
  <si>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</si>
  <si>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</si>
  <si>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</si>
  <si>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</si>
  <si>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</si>
  <si>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</si>
  <si>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</si>
  <si>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</si>
  <si>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</si>
  <si>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</si>
  <si>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</si>
  <si>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</si>
  <si>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</si>
  <si>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</si>
  <si>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</si>
  <si>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</si>
  <si>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</si>
  <si>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</si>
  <si>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</si>
  <si>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</si>
  <si>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</si>
  <si>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</si>
  <si>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</si>
  <si>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</si>
  <si>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</si>
  <si>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</si>
  <si>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</si>
  <si>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</si>
  <si>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</si>
  <si>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</si>
  <si>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</si>
  <si>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</si>
  <si>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</si>
  <si>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</si>
  <si>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</si>
  <si>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</si>
  <si>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</si>
  <si>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</si>
  <si>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</si>
  <si>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</si>
  <si>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</si>
  <si>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</si>
  <si>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</si>
  <si>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</si>
  <si>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</si>
  <si>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</si>
  <si>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</si>
  <si>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</si>
  <si>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</si>
  <si>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</si>
  <si>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</si>
  <si>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</si>
  <si>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</si>
  <si>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</si>
  <si>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</si>
  <si>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</si>
  <si>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</si>
  <si>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</si>
  <si>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</si>
  <si>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</si>
  <si>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</si>
  <si>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</si>
  <si>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</si>
  <si>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</si>
  <si>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</si>
  <si>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</si>
  <si>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</si>
  <si>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</si>
  <si>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</si>
  <si>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</si>
  <si>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</si>
  <si>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</si>
  <si>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</si>
  <si>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</si>
  <si>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</si>
  <si>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</si>
  <si>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</si>
  <si>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</si>
  <si>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</si>
  <si>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</si>
  <si>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</si>
  <si>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</si>
  <si>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</si>
  <si>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</si>
  <si>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</si>
  <si>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</si>
  <si>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</si>
  <si>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</si>
  <si>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</si>
  <si>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</si>
  <si>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</si>
  <si>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</si>
  <si>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</si>
  <si>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</si>
  <si>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</si>
  <si>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</si>
  <si>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</si>
  <si>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</si>
  <si>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</si>
  <si>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</si>
  <si>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</si>
  <si>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</si>
  <si>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</si>
  <si>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</si>
  <si>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</si>
  <si>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</si>
  <si>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</si>
  <si>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</si>
  <si>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</si>
  <si>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</si>
  <si>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</si>
  <si>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</si>
  <si>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</si>
  <si>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</si>
  <si>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</si>
  <si>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</si>
  <si>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</si>
  <si>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</si>
  <si>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</si>
  <si>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</si>
  <si>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</si>
  <si>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</si>
  <si>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</si>
  <si>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</si>
  <si>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</si>
  <si>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</si>
  <si>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</si>
  <si>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</si>
  <si>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</si>
  <si>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</si>
  <si>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</si>
  <si>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</si>
  <si>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</si>
  <si>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</si>
  <si>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</si>
  <si>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</si>
  <si>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</si>
  <si>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</si>
  <si>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</si>
  <si>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</si>
  <si>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</si>
  <si>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</si>
  <si>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</si>
  <si>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</si>
  <si>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</si>
  <si>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</si>
  <si>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</si>
  <si>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</si>
  <si>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</si>
  <si>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</si>
  <si>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</si>
  <si>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</si>
  <si>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</si>
  <si>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</si>
  <si>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</si>
  <si>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</si>
  <si>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</si>
  <si>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</si>
  <si>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</si>
  <si>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</si>
  <si>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</si>
  <si>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</si>
  <si>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</si>
  <si>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</si>
  <si>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</si>
  <si>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</si>
  <si>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2015年丹波篠山市産業連関表</t>
  </si>
  <si>
    <t>丹波篠山市</t>
    <rPh sb="0" eb="2">
      <t>タンバ</t>
    </rPh>
    <rPh sb="2" eb="5">
      <t>ササヤマシ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</si>
</sst>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5">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0" xfId="0" applyNumberFormat="1" applyFont="1" applyFill="1" applyBorder="1"/>
    <xf numFmtId="38" fontId="6" fillId="9" borderId="15" xfId="0" applyNumberFormat="1" applyFont="1" applyFill="1" applyBorder="1"/>
    <xf numFmtId="38" fontId="6" fillId="9" borderId="11" xfId="0" applyNumberFormat="1" applyFont="1" applyFill="1" applyBorder="1"/>
    <xf numFmtId="38" fontId="6" fillId="9" borderId="12"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191" fontId="6" fillId="13" borderId="10" xfId="1" applyNumberFormat="1" applyFont="1" applyFill="1" applyBorder="1"/>
    <xf numFmtId="191" fontId="6" fillId="13" borderId="9" xfId="1"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E39" sqref="E39"/>
    </sheetView>
  </sheetViews>
  <sheetFormatPr defaultRowHeight="13" x14ac:dyDescent="0.2"/>
  <cols>
    <col min="1" max="1" width="12.453125" customWidth="1"/>
    <col min="2" max="2" width="24" customWidth="1"/>
    <col min="3" max="3" width="17.36328125" customWidth="1"/>
  </cols>
  <sheetData>
    <row r="1" spans="1:3" x14ac:dyDescent="0.2">
      <c r="A1" s="15" t="s">
        <v>360</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365</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367</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368</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21" t="str">
        <f>最終需要_まとめ!A46</f>
        <v>2015年丹波篠山市産業連関表</v>
      </c>
      <c r="C45" s="464">
        <v>45158</v>
      </c>
    </row>
    <row r="46" spans="1:3" x14ac:dyDescent="0.2">
      <c r="A46" s="27" t="s">
        <v>190</v>
      </c>
      <c r="B46" s="237" t="str">
        <f>B45</f>
        <v>2015年丹波篠山市産業連関表</v>
      </c>
      <c r="C46" s="24"/>
    </row>
    <row r="47" spans="1:3" x14ac:dyDescent="0.2">
      <c r="A47" s="28" t="s">
        <v>110</v>
      </c>
      <c r="B47" s="422" t="str">
        <f>B45</f>
        <v>2015年丹波篠山市産業連関表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304</v>
      </c>
      <c r="S2" s="3" t="s">
        <v>153</v>
      </c>
      <c r="U2" s="64" t="s">
        <v>210</v>
      </c>
      <c r="W2" s="3" t="s">
        <v>130</v>
      </c>
      <c r="Y2" s="3" t="s">
        <v>154</v>
      </c>
    </row>
    <row r="3" spans="1:25" ht="44" x14ac:dyDescent="0.2">
      <c r="B3" s="65"/>
      <c r="C3" s="66" t="s">
        <v>228</v>
      </c>
      <c r="D3" s="66" t="s">
        <v>247</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8.5000000000000006E-3</v>
      </c>
      <c r="E5" s="77">
        <f t="shared" ref="E5:E38" si="0">$C$10*D5</f>
        <v>0.85000000000000009</v>
      </c>
      <c r="F5" s="76">
        <f>分析係数表!C8</f>
        <v>0.65037929495760816</v>
      </c>
      <c r="G5" s="77">
        <f t="shared" ref="G5:G38" si="1">E5*F5</f>
        <v>0.55282240071396704</v>
      </c>
      <c r="H5" s="77">
        <f t="array" ref="H5:H43">MMULT(逆行列係数!C5:AO43,'6'!G5:G43)</f>
        <v>0.61399011149808302</v>
      </c>
      <c r="I5" s="77">
        <f t="shared" ref="I5:I38" si="2">C5+H5</f>
        <v>0.61399011149808302</v>
      </c>
      <c r="J5" s="76">
        <f>分析係数表!G8</f>
        <v>0.11973575557390587</v>
      </c>
      <c r="K5" s="78">
        <f t="shared" ref="K5:K38" si="3">I5*J5</f>
        <v>7.3516569915129684E-2</v>
      </c>
      <c r="L5" s="79" t="s">
        <v>181</v>
      </c>
      <c r="M5" s="80" t="s">
        <v>181</v>
      </c>
      <c r="N5" s="81">
        <f>分析係数表!H8</f>
        <v>1.170751382505599E-2</v>
      </c>
      <c r="O5" s="82">
        <f t="shared" ref="O5:O43" si="4">$M$44*N5</f>
        <v>0.19718406195008664</v>
      </c>
      <c r="P5" s="76">
        <f>分析係数表!C8</f>
        <v>0.65037929495760816</v>
      </c>
      <c r="Q5" s="82">
        <f t="shared" ref="Q5:Q38" si="5">O5*P5</f>
        <v>0.12824443118797468</v>
      </c>
      <c r="R5" s="83">
        <f t="array" ref="R5:R43">MMULT(逆行列係数!C5:AO43,'6'!Q5:Q43)</f>
        <v>0.1691651433671382</v>
      </c>
      <c r="S5" s="84">
        <f t="shared" ref="S5:S38" si="6">I5+R5</f>
        <v>0.7831552548652212</v>
      </c>
      <c r="T5" s="85">
        <f>分析係数表!F8</f>
        <v>0.45169281585466559</v>
      </c>
      <c r="U5" s="86">
        <f t="shared" ref="U5:U43" si="7">S5*T5</f>
        <v>0.35374560232145003</v>
      </c>
      <c r="V5" s="87">
        <f>分析係数表!D8</f>
        <v>0.495458298926507</v>
      </c>
      <c r="W5" s="167">
        <f t="shared" ref="W5:W43" si="8">ROUND(S5*V5,0)</f>
        <v>0</v>
      </c>
      <c r="X5" s="76">
        <f>分析係数表!E8</f>
        <v>0.32782824112303882</v>
      </c>
      <c r="Y5" s="166">
        <f t="shared" ref="Y5:Y43" si="9">ROUND(S5*X5,0)</f>
        <v>0</v>
      </c>
    </row>
    <row r="6" spans="1:25" x14ac:dyDescent="0.2">
      <c r="A6" s="6" t="s">
        <v>220</v>
      </c>
      <c r="B6" s="5" t="s">
        <v>266</v>
      </c>
      <c r="C6" s="90"/>
      <c r="D6" s="76">
        <f>投入係数表!H6</f>
        <v>0</v>
      </c>
      <c r="E6" s="77">
        <f t="shared" si="0"/>
        <v>0</v>
      </c>
      <c r="F6" s="76">
        <f>分析係数表!C9</f>
        <v>0.72894736842105257</v>
      </c>
      <c r="G6" s="77">
        <f t="shared" si="1"/>
        <v>0</v>
      </c>
      <c r="H6" s="77">
        <v>4.1847455369390663E-3</v>
      </c>
      <c r="I6" s="77">
        <f t="shared" si="2"/>
        <v>4.1847455369390663E-3</v>
      </c>
      <c r="J6" s="76">
        <f>分析係数表!G9</f>
        <v>0.24749163879598662</v>
      </c>
      <c r="K6" s="78">
        <f t="shared" si="3"/>
        <v>1.0356895308812405E-3</v>
      </c>
      <c r="L6" s="79"/>
      <c r="M6" s="80"/>
      <c r="N6" s="81">
        <f>分析係数表!H9</f>
        <v>6.0501204716971121E-4</v>
      </c>
      <c r="O6" s="82">
        <f t="shared" si="4"/>
        <v>1.0189928858708015E-2</v>
      </c>
      <c r="P6" s="76">
        <f>分析係数表!C9</f>
        <v>0.72894736842105257</v>
      </c>
      <c r="Q6" s="82">
        <f t="shared" si="5"/>
        <v>7.4279218259529472E-3</v>
      </c>
      <c r="R6" s="83">
        <v>9.4814580713010414E-3</v>
      </c>
      <c r="S6" s="84">
        <f t="shared" si="6"/>
        <v>1.3666203608240108E-2</v>
      </c>
      <c r="T6" s="85">
        <f>分析係数表!F9</f>
        <v>0.67892976588628762</v>
      </c>
      <c r="U6" s="86">
        <f t="shared" si="7"/>
        <v>9.2783924162967955E-3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投入係数表!H7</f>
        <v>0</v>
      </c>
      <c r="E7" s="77">
        <f t="shared" si="0"/>
        <v>0</v>
      </c>
      <c r="F7" s="76">
        <f>分析係数表!C10</f>
        <v>1.0504201680672232E-2</v>
      </c>
      <c r="G7" s="77">
        <f t="shared" si="1"/>
        <v>0</v>
      </c>
      <c r="H7" s="77">
        <v>2.7818240008554687E-5</v>
      </c>
      <c r="I7" s="77">
        <f t="shared" si="2"/>
        <v>2.7818240008554687E-5</v>
      </c>
      <c r="J7" s="76">
        <f>分析係数表!G10</f>
        <v>0.2857142857142857</v>
      </c>
      <c r="K7" s="78">
        <f t="shared" si="3"/>
        <v>7.9480685738727671E-6</v>
      </c>
      <c r="L7" s="79"/>
      <c r="M7" s="80"/>
      <c r="N7" s="81">
        <f>分析係数表!H10</f>
        <v>1.1887956014562746E-3</v>
      </c>
      <c r="O7" s="82">
        <f t="shared" si="4"/>
        <v>2.0022316353952591E-2</v>
      </c>
      <c r="P7" s="76">
        <f>分析係数表!C10</f>
        <v>1.0504201680672232E-2</v>
      </c>
      <c r="Q7" s="82">
        <f t="shared" si="5"/>
        <v>2.1031844909613992E-4</v>
      </c>
      <c r="R7" s="83">
        <v>2.8229835554097622E-4</v>
      </c>
      <c r="S7" s="84">
        <f t="shared" si="6"/>
        <v>3.101165955495309E-4</v>
      </c>
      <c r="T7" s="85">
        <f>分析係数表!F10</f>
        <v>0.5714285714285714</v>
      </c>
      <c r="U7" s="86">
        <f t="shared" si="7"/>
        <v>1.772094831711605E-4</v>
      </c>
      <c r="V7" s="87">
        <f>分析係数表!D10</f>
        <v>0</v>
      </c>
      <c r="W7" s="167">
        <f t="shared" si="8"/>
        <v>0</v>
      </c>
      <c r="X7" s="76">
        <f>分析係数表!E10</f>
        <v>0</v>
      </c>
      <c r="Y7" s="166">
        <f t="shared" si="9"/>
        <v>0</v>
      </c>
    </row>
    <row r="8" spans="1:25" x14ac:dyDescent="0.2">
      <c r="A8" s="6" t="s">
        <v>222</v>
      </c>
      <c r="B8" s="5" t="s">
        <v>27</v>
      </c>
      <c r="C8" s="90"/>
      <c r="D8" s="76">
        <f>投入係数表!H8</f>
        <v>5.0000000000000001E-4</v>
      </c>
      <c r="E8" s="77">
        <f t="shared" si="0"/>
        <v>0.05</v>
      </c>
      <c r="F8" s="76">
        <f>分析係数表!C11</f>
        <v>1.4320902789711765E-3</v>
      </c>
      <c r="G8" s="77">
        <f t="shared" si="1"/>
        <v>7.1604513948558829E-5</v>
      </c>
      <c r="H8" s="77">
        <v>7.9027414772126707E-4</v>
      </c>
      <c r="I8" s="77">
        <f t="shared" si="2"/>
        <v>7.9027414772126707E-4</v>
      </c>
      <c r="J8" s="76">
        <f>分析係数表!G11</f>
        <v>0.36842105263157893</v>
      </c>
      <c r="K8" s="78">
        <f t="shared" si="3"/>
        <v>2.9115363337099313E-4</v>
      </c>
      <c r="L8" s="79"/>
      <c r="M8" s="80"/>
      <c r="N8" s="81">
        <f>分析係数表!H11</f>
        <v>-2.1228492883147762E-5</v>
      </c>
      <c r="O8" s="82">
        <f t="shared" si="4"/>
        <v>-3.575413634634391E-4</v>
      </c>
      <c r="P8" s="76">
        <f>分析係数表!C11</f>
        <v>1.4320902789711765E-3</v>
      </c>
      <c r="Q8" s="82">
        <f t="shared" si="5"/>
        <v>-5.1203151094609132E-7</v>
      </c>
      <c r="R8" s="83">
        <v>1.1916988089903201E-4</v>
      </c>
      <c r="S8" s="84">
        <f t="shared" si="6"/>
        <v>9.0944402862029909E-4</v>
      </c>
      <c r="T8" s="85">
        <f>分析係数表!F11</f>
        <v>0.57894736842105265</v>
      </c>
      <c r="U8" s="86">
        <f t="shared" si="7"/>
        <v>5.2652022709596263E-4</v>
      </c>
      <c r="V8" s="87">
        <f>分析係数表!D11</f>
        <v>2.6315789473684209E-2</v>
      </c>
      <c r="W8" s="167">
        <f t="shared" si="8"/>
        <v>0</v>
      </c>
      <c r="X8" s="76">
        <f>分析係数表!E11</f>
        <v>0</v>
      </c>
      <c r="Y8" s="166">
        <f t="shared" si="9"/>
        <v>0</v>
      </c>
    </row>
    <row r="9" spans="1:25" x14ac:dyDescent="0.2">
      <c r="A9" s="6" t="s">
        <v>223</v>
      </c>
      <c r="B9" s="5" t="s">
        <v>191</v>
      </c>
      <c r="C9" s="90"/>
      <c r="D9" s="76">
        <f>投入係数表!H9</f>
        <v>2.5000000000000001E-3</v>
      </c>
      <c r="E9" s="77">
        <f t="shared" si="0"/>
        <v>0.25</v>
      </c>
      <c r="F9" s="76">
        <f>分析係数表!C12</f>
        <v>8.2314002014678422E-2</v>
      </c>
      <c r="G9" s="77">
        <f t="shared" si="1"/>
        <v>2.0578500503669606E-2</v>
      </c>
      <c r="H9" s="77">
        <v>2.7758354979481249E-2</v>
      </c>
      <c r="I9" s="77">
        <f t="shared" si="2"/>
        <v>2.7758354979481249E-2</v>
      </c>
      <c r="J9" s="76">
        <f>分析係数表!G12</f>
        <v>0.12801312223648553</v>
      </c>
      <c r="K9" s="78">
        <f t="shared" si="3"/>
        <v>3.5534336890720901E-3</v>
      </c>
      <c r="L9" s="79"/>
      <c r="M9" s="80"/>
      <c r="N9" s="81">
        <f>分析係数表!H12</f>
        <v>9.0942863511405014E-2</v>
      </c>
      <c r="O9" s="82">
        <f t="shared" si="4"/>
        <v>1.5317072010773731</v>
      </c>
      <c r="P9" s="76">
        <f>分析係数表!C12</f>
        <v>8.2314002014678422E-2</v>
      </c>
      <c r="Q9" s="82">
        <f t="shared" si="5"/>
        <v>0.12608094963538033</v>
      </c>
      <c r="R9" s="83">
        <v>0.14047020228407378</v>
      </c>
      <c r="S9" s="84">
        <f t="shared" si="6"/>
        <v>0.16822855726355504</v>
      </c>
      <c r="T9" s="85">
        <f>分析係数表!F12</f>
        <v>0.39723291969761804</v>
      </c>
      <c r="U9" s="86">
        <f t="shared" si="7"/>
        <v>6.6825920978319894E-2</v>
      </c>
      <c r="V9" s="87">
        <f>分析係数表!D12</f>
        <v>4.0436456996148909E-2</v>
      </c>
      <c r="W9" s="167">
        <f t="shared" si="8"/>
        <v>0</v>
      </c>
      <c r="X9" s="76">
        <f>分析係数表!E12</f>
        <v>4.0507773498787619E-2</v>
      </c>
      <c r="Y9" s="166">
        <f t="shared" si="9"/>
        <v>0</v>
      </c>
    </row>
    <row r="10" spans="1:25" x14ac:dyDescent="0.2">
      <c r="A10" s="6" t="s">
        <v>224</v>
      </c>
      <c r="B10" s="5" t="s">
        <v>28</v>
      </c>
      <c r="C10" s="75">
        <f>最終需要_まとめ!C11</f>
        <v>100</v>
      </c>
      <c r="D10" s="76">
        <f>投入係数表!H10</f>
        <v>0.2455</v>
      </c>
      <c r="E10" s="77">
        <f t="shared" si="0"/>
        <v>24.55</v>
      </c>
      <c r="F10" s="76">
        <f>分析係数表!C13</f>
        <v>0</v>
      </c>
      <c r="G10" s="77">
        <f t="shared" si="1"/>
        <v>0</v>
      </c>
      <c r="H10" s="77">
        <v>0</v>
      </c>
      <c r="I10" s="77">
        <f t="shared" si="2"/>
        <v>100</v>
      </c>
      <c r="J10" s="76">
        <f>分析係数表!G13</f>
        <v>0.2445</v>
      </c>
      <c r="K10" s="78">
        <f t="shared" si="3"/>
        <v>24.45</v>
      </c>
      <c r="L10" s="79"/>
      <c r="M10" s="80"/>
      <c r="N10" s="81">
        <f>分析係数表!H13</f>
        <v>1.389404859202021E-2</v>
      </c>
      <c r="O10" s="82">
        <f t="shared" si="4"/>
        <v>0.23401082238682089</v>
      </c>
      <c r="P10" s="76">
        <f>分析係数表!C13</f>
        <v>0</v>
      </c>
      <c r="Q10" s="82">
        <f t="shared" si="5"/>
        <v>0</v>
      </c>
      <c r="R10" s="83">
        <v>0</v>
      </c>
      <c r="S10" s="84">
        <f t="shared" si="6"/>
        <v>100</v>
      </c>
      <c r="T10" s="85">
        <f>分析係数表!F13</f>
        <v>0.38300000000000001</v>
      </c>
      <c r="U10" s="86">
        <f t="shared" si="7"/>
        <v>38.299999999999997</v>
      </c>
      <c r="V10" s="87">
        <f>分析係数表!D13</f>
        <v>4.5499999999999999E-2</v>
      </c>
      <c r="W10" s="167">
        <f t="shared" si="8"/>
        <v>5</v>
      </c>
      <c r="X10" s="76">
        <f>分析係数表!E13</f>
        <v>0.02</v>
      </c>
      <c r="Y10" s="166">
        <f t="shared" si="9"/>
        <v>2</v>
      </c>
    </row>
    <row r="11" spans="1:25" x14ac:dyDescent="0.2">
      <c r="A11" s="6" t="s">
        <v>225</v>
      </c>
      <c r="B11" s="5" t="s">
        <v>268</v>
      </c>
      <c r="C11" s="90"/>
      <c r="D11" s="76">
        <f>投入係数表!H11</f>
        <v>6.4999999999999997E-3</v>
      </c>
      <c r="E11" s="77">
        <f t="shared" si="0"/>
        <v>0.65</v>
      </c>
      <c r="F11" s="76">
        <f>分析係数表!C14</f>
        <v>0.20214395099540583</v>
      </c>
      <c r="G11" s="77">
        <f t="shared" si="1"/>
        <v>0.13139356814701381</v>
      </c>
      <c r="H11" s="77">
        <v>0.18848632855834835</v>
      </c>
      <c r="I11" s="77">
        <f t="shared" si="2"/>
        <v>0.18848632855834835</v>
      </c>
      <c r="J11" s="76">
        <f>分析係数表!G14</f>
        <v>0.19479400103430444</v>
      </c>
      <c r="K11" s="78">
        <f t="shared" si="3"/>
        <v>3.6716006080147155E-2</v>
      </c>
      <c r="L11" s="79"/>
      <c r="M11" s="80"/>
      <c r="N11" s="81">
        <f>分析係数表!H14</f>
        <v>1.146338615689979E-3</v>
      </c>
      <c r="O11" s="82">
        <f t="shared" si="4"/>
        <v>1.9307233627025709E-2</v>
      </c>
      <c r="P11" s="76">
        <f>分析係数表!C14</f>
        <v>0.20214395099540583</v>
      </c>
      <c r="Q11" s="82">
        <f t="shared" si="5"/>
        <v>3.9028404881583365E-3</v>
      </c>
      <c r="R11" s="83">
        <v>1.655346163506894E-2</v>
      </c>
      <c r="S11" s="84">
        <f t="shared" si="6"/>
        <v>0.20503979019341728</v>
      </c>
      <c r="T11" s="85">
        <f>分析係数表!F14</f>
        <v>0.33787278055507669</v>
      </c>
      <c r="U11" s="86">
        <f t="shared" si="7"/>
        <v>6.9277364037079445E-2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投入係数表!H12</f>
        <v>0.114</v>
      </c>
      <c r="E12" s="77">
        <f t="shared" si="0"/>
        <v>11.4</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0.14158637993152187</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投入係数表!H13</f>
        <v>6.0000000000000001E-3</v>
      </c>
      <c r="E13" s="77">
        <f t="shared" si="0"/>
        <v>0.6</v>
      </c>
      <c r="F13" s="76">
        <f>分析係数表!C16</f>
        <v>5.244101845363236E-2</v>
      </c>
      <c r="G13" s="77">
        <f t="shared" si="1"/>
        <v>3.1464611072179412E-2</v>
      </c>
      <c r="H13" s="77">
        <v>3.5820908167717942E-2</v>
      </c>
      <c r="I13" s="77">
        <f t="shared" si="2"/>
        <v>3.5820908167717942E-2</v>
      </c>
      <c r="J13" s="76">
        <f>分析係数表!G16</f>
        <v>3.3400809716599193E-2</v>
      </c>
      <c r="K13" s="78">
        <f t="shared" si="3"/>
        <v>1.1964473375857209E-3</v>
      </c>
      <c r="L13" s="79"/>
      <c r="M13" s="80"/>
      <c r="N13" s="81">
        <f>分析係数表!H16</f>
        <v>1.6473310477322662E-2</v>
      </c>
      <c r="O13" s="82">
        <f t="shared" si="4"/>
        <v>0.27745209804762871</v>
      </c>
      <c r="P13" s="76">
        <f>分析係数表!C16</f>
        <v>5.244101845363236E-2</v>
      </c>
      <c r="Q13" s="82">
        <f t="shared" si="5"/>
        <v>1.4549870593714712E-2</v>
      </c>
      <c r="R13" s="83">
        <v>1.6359112498457052E-2</v>
      </c>
      <c r="S13" s="84">
        <f t="shared" si="6"/>
        <v>5.2180020666174998E-2</v>
      </c>
      <c r="T13" s="85">
        <f>分析係数表!F16</f>
        <v>0.2874493927125506</v>
      </c>
      <c r="U13" s="86">
        <f t="shared" si="7"/>
        <v>1.4999115252220344E-2</v>
      </c>
      <c r="V13" s="87">
        <f>分析係数表!D16</f>
        <v>0</v>
      </c>
      <c r="W13" s="167">
        <f t="shared" si="8"/>
        <v>0</v>
      </c>
      <c r="X13" s="76">
        <f>分析係数表!E16</f>
        <v>0</v>
      </c>
      <c r="Y13" s="166">
        <f t="shared" si="9"/>
        <v>0</v>
      </c>
    </row>
    <row r="14" spans="1:25" x14ac:dyDescent="0.2">
      <c r="A14" s="6" t="s">
        <v>2</v>
      </c>
      <c r="B14" s="5" t="s">
        <v>365</v>
      </c>
      <c r="C14" s="90"/>
      <c r="D14" s="76">
        <f>投入係数表!H14</f>
        <v>1.0999999999999999E-2</v>
      </c>
      <c r="E14" s="77">
        <f t="shared" si="0"/>
        <v>1.0999999999999999</v>
      </c>
      <c r="F14" s="76">
        <f>分析係数表!C17</f>
        <v>0.30047739399045215</v>
      </c>
      <c r="G14" s="77">
        <f t="shared" si="1"/>
        <v>0.33052513338949729</v>
      </c>
      <c r="H14" s="77">
        <v>0.39681489884019872</v>
      </c>
      <c r="I14" s="77">
        <f t="shared" si="2"/>
        <v>0.39681489884019872</v>
      </c>
      <c r="J14" s="76">
        <f>分析係数表!G17</f>
        <v>0.21582733812949639</v>
      </c>
      <c r="K14" s="78">
        <f t="shared" si="3"/>
        <v>8.5643503346805469E-2</v>
      </c>
      <c r="L14" s="79"/>
      <c r="M14" s="80"/>
      <c r="N14" s="81">
        <f>分析係数表!H17</f>
        <v>2.8021610605755043E-3</v>
      </c>
      <c r="O14" s="82">
        <f t="shared" si="4"/>
        <v>4.7195459977173955E-2</v>
      </c>
      <c r="P14" s="76">
        <f>分析係数表!C17</f>
        <v>0.30047739399045215</v>
      </c>
      <c r="Q14" s="82">
        <f t="shared" si="5"/>
        <v>1.4181168822121915E-2</v>
      </c>
      <c r="R14" s="83">
        <v>2.9610514424181725E-2</v>
      </c>
      <c r="S14" s="84">
        <f t="shared" si="6"/>
        <v>0.42642541326438044</v>
      </c>
      <c r="T14" s="85">
        <f>分析係数表!F17</f>
        <v>0.33413269384492406</v>
      </c>
      <c r="U14" s="86">
        <f t="shared" si="7"/>
        <v>0.14248267205796245</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投入係数表!H15</f>
        <v>5.0000000000000001E-4</v>
      </c>
      <c r="E15" s="77">
        <f t="shared" si="0"/>
        <v>0.05</v>
      </c>
      <c r="F15" s="76">
        <f>分析係数表!C18</f>
        <v>0.17062500000000003</v>
      </c>
      <c r="G15" s="77">
        <f t="shared" si="1"/>
        <v>8.5312500000000024E-3</v>
      </c>
      <c r="H15" s="77">
        <v>1.3661749320568024E-2</v>
      </c>
      <c r="I15" s="77">
        <f t="shared" si="2"/>
        <v>1.3661749320568024E-2</v>
      </c>
      <c r="J15" s="76">
        <f>分析係数表!G18</f>
        <v>0.21515892420537897</v>
      </c>
      <c r="K15" s="78">
        <f t="shared" si="3"/>
        <v>2.939447286576983E-3</v>
      </c>
      <c r="L15" s="79"/>
      <c r="M15" s="80"/>
      <c r="N15" s="81">
        <f>分析係数表!H18</f>
        <v>4.4579835054610296E-4</v>
      </c>
      <c r="O15" s="82">
        <f t="shared" si="4"/>
        <v>7.5083686327322204E-3</v>
      </c>
      <c r="P15" s="76">
        <f>分析係数表!C18</f>
        <v>0.17062500000000003</v>
      </c>
      <c r="Q15" s="82">
        <f t="shared" si="5"/>
        <v>1.2811153979599354E-3</v>
      </c>
      <c r="R15" s="83">
        <v>3.0939508988348328E-3</v>
      </c>
      <c r="S15" s="84">
        <f t="shared" si="6"/>
        <v>1.6755700219402855E-2</v>
      </c>
      <c r="T15" s="85">
        <f>分析係数表!F18</f>
        <v>0.45904645476772615</v>
      </c>
      <c r="U15" s="86">
        <f t="shared" si="7"/>
        <v>7.6916447828676918E-3</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投入係数表!H16</f>
        <v>0</v>
      </c>
      <c r="E16" s="77">
        <f t="shared" si="0"/>
        <v>0</v>
      </c>
      <c r="F16" s="76">
        <f>分析係数表!C19</f>
        <v>0.1185035016586804</v>
      </c>
      <c r="G16" s="77">
        <f t="shared" si="1"/>
        <v>0</v>
      </c>
      <c r="H16" s="77">
        <v>4.6341327411424773E-3</v>
      </c>
      <c r="I16" s="77">
        <f t="shared" si="2"/>
        <v>4.6341327411424773E-3</v>
      </c>
      <c r="J16" s="76">
        <f>分析係数表!G19</f>
        <v>5.7564057564057566E-2</v>
      </c>
      <c r="K16" s="78">
        <f t="shared" si="3"/>
        <v>2.6675948387060942E-4</v>
      </c>
      <c r="L16" s="79"/>
      <c r="M16" s="80"/>
      <c r="N16" s="81">
        <f>分析係数表!H19</f>
        <v>-1.1675671085731269E-4</v>
      </c>
      <c r="O16" s="82">
        <f t="shared" si="4"/>
        <v>-1.9664774990489149E-3</v>
      </c>
      <c r="P16" s="76">
        <f>分析係数表!C19</f>
        <v>0.1185035016586804</v>
      </c>
      <c r="Q16" s="82">
        <f t="shared" si="5"/>
        <v>-2.3303446957030077E-4</v>
      </c>
      <c r="R16" s="83">
        <v>1.378400154985937E-3</v>
      </c>
      <c r="S16" s="84">
        <f t="shared" si="6"/>
        <v>6.0125328961284138E-3</v>
      </c>
      <c r="T16" s="85">
        <f>分析係数表!F19</f>
        <v>0.24008424008424009</v>
      </c>
      <c r="U16" s="86">
        <f t="shared" si="7"/>
        <v>1.4435143913484854E-3</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投入係数表!H17</f>
        <v>0</v>
      </c>
      <c r="E17" s="77">
        <f t="shared" si="0"/>
        <v>0</v>
      </c>
      <c r="F17" s="76">
        <f>分析係数表!C20</f>
        <v>0.1515527950310559</v>
      </c>
      <c r="G17" s="77">
        <f t="shared" si="1"/>
        <v>0</v>
      </c>
      <c r="H17" s="77">
        <v>3.1261569098196547E-3</v>
      </c>
      <c r="I17" s="77">
        <f t="shared" si="2"/>
        <v>3.1261569098196547E-3</v>
      </c>
      <c r="J17" s="76">
        <f>分析係数表!G20</f>
        <v>0.10025273799494525</v>
      </c>
      <c r="K17" s="78">
        <f t="shared" si="3"/>
        <v>3.134057896112375E-4</v>
      </c>
      <c r="L17" s="79"/>
      <c r="M17" s="80"/>
      <c r="N17" s="81">
        <f>分析係数表!H20</f>
        <v>5.5194081496184183E-4</v>
      </c>
      <c r="O17" s="82">
        <f t="shared" si="4"/>
        <v>9.296075450049417E-3</v>
      </c>
      <c r="P17" s="76">
        <f>分析係数表!C20</f>
        <v>0.1515527950310559</v>
      </c>
      <c r="Q17" s="82">
        <f t="shared" si="5"/>
        <v>1.4088462172745699E-3</v>
      </c>
      <c r="R17" s="83">
        <v>3.5911876000957218E-3</v>
      </c>
      <c r="S17" s="84">
        <f t="shared" si="6"/>
        <v>6.7173445099153765E-3</v>
      </c>
      <c r="T17" s="85">
        <f>分析係数表!F20</f>
        <v>0.22325189553496208</v>
      </c>
      <c r="U17" s="86">
        <f t="shared" si="7"/>
        <v>1.4996598947999787E-3</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投入係数表!H18</f>
        <v>2.5000000000000001E-3</v>
      </c>
      <c r="E18" s="77">
        <f t="shared" si="0"/>
        <v>0.25</v>
      </c>
      <c r="F18" s="76">
        <f>分析係数表!C21</f>
        <v>0.26288951841359776</v>
      </c>
      <c r="G18" s="77">
        <f t="shared" si="1"/>
        <v>6.5722379603399439E-2</v>
      </c>
      <c r="H18" s="77">
        <v>8.2117870444787772E-2</v>
      </c>
      <c r="I18" s="77">
        <f t="shared" si="2"/>
        <v>8.2117870444787772E-2</v>
      </c>
      <c r="J18" s="76">
        <f>分析係数表!G21</f>
        <v>0.28500292911540714</v>
      </c>
      <c r="K18" s="78">
        <f t="shared" si="3"/>
        <v>2.3403833609484035E-2</v>
      </c>
      <c r="L18" s="79"/>
      <c r="M18" s="80"/>
      <c r="N18" s="81">
        <f>分析係数表!H21</f>
        <v>9.1282519397535371E-4</v>
      </c>
      <c r="O18" s="82">
        <f t="shared" si="4"/>
        <v>1.537427862892788E-2</v>
      </c>
      <c r="P18" s="76">
        <f>分析係数表!C21</f>
        <v>0.26288951841359776</v>
      </c>
      <c r="Q18" s="82">
        <f t="shared" si="5"/>
        <v>4.041736704715318E-3</v>
      </c>
      <c r="R18" s="83">
        <v>9.6231139525960255E-3</v>
      </c>
      <c r="S18" s="84">
        <f t="shared" si="6"/>
        <v>9.174098439738379E-2</v>
      </c>
      <c r="T18" s="85">
        <f>分析係数表!F21</f>
        <v>0.4257469244288225</v>
      </c>
      <c r="U18" s="86">
        <f t="shared" si="7"/>
        <v>3.9058441951258738E-2</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投入係数表!H19</f>
        <v>0</v>
      </c>
      <c r="E19" s="77">
        <f t="shared" si="0"/>
        <v>0</v>
      </c>
      <c r="F19" s="76">
        <f>分析係数表!C22</f>
        <v>7.7430972388955577E-2</v>
      </c>
      <c r="G19" s="77">
        <f t="shared" si="1"/>
        <v>0</v>
      </c>
      <c r="H19" s="77">
        <v>1.755773280679755E-3</v>
      </c>
      <c r="I19" s="77">
        <f t="shared" si="2"/>
        <v>1.755773280679755E-3</v>
      </c>
      <c r="J19" s="76">
        <f>分析係数表!G22</f>
        <v>0.1947935368043088</v>
      </c>
      <c r="K19" s="78">
        <f t="shared" si="3"/>
        <v>3.4201328717011387E-4</v>
      </c>
      <c r="L19" s="79"/>
      <c r="M19" s="80"/>
      <c r="N19" s="81">
        <f>分析係数表!H22</f>
        <v>4.2456985766295524E-5</v>
      </c>
      <c r="O19" s="82">
        <f t="shared" si="4"/>
        <v>7.150827269268782E-4</v>
      </c>
      <c r="P19" s="76">
        <f>分析係数表!C22</f>
        <v>7.7430972388955577E-2</v>
      </c>
      <c r="Q19" s="82">
        <f t="shared" si="5"/>
        <v>5.5369550884494168E-5</v>
      </c>
      <c r="R19" s="83">
        <v>6.9967375813459248E-4</v>
      </c>
      <c r="S19" s="84">
        <f t="shared" si="6"/>
        <v>2.4554470388143475E-3</v>
      </c>
      <c r="T19" s="85">
        <f>分析係数表!F22</f>
        <v>0.41382405745062839</v>
      </c>
      <c r="U19" s="86">
        <f t="shared" si="7"/>
        <v>1.0161230564572838E-3</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3.575413634634391E-4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投入係数表!H21</f>
        <v>0</v>
      </c>
      <c r="E21" s="77">
        <f t="shared" si="0"/>
        <v>0</v>
      </c>
      <c r="F21" s="76">
        <f>分析係数表!C24</f>
        <v>0.63487099296325256</v>
      </c>
      <c r="G21" s="77">
        <f t="shared" si="1"/>
        <v>0</v>
      </c>
      <c r="H21" s="77">
        <v>9.5815290514521412E-3</v>
      </c>
      <c r="I21" s="77">
        <f t="shared" si="2"/>
        <v>9.5815290514521412E-3</v>
      </c>
      <c r="J21" s="76">
        <f>分析係数表!G24</f>
        <v>0.20715350223546944</v>
      </c>
      <c r="K21" s="78">
        <f t="shared" si="3"/>
        <v>1.9848472997792063E-3</v>
      </c>
      <c r="L21" s="79"/>
      <c r="M21" s="80"/>
      <c r="N21" s="81">
        <f>分析係数表!H24</f>
        <v>3.5027013257193804E-4</v>
      </c>
      <c r="O21" s="82">
        <f t="shared" si="4"/>
        <v>5.8994324971467444E-3</v>
      </c>
      <c r="P21" s="76">
        <f>分析係数表!C24</f>
        <v>0.63487099296325256</v>
      </c>
      <c r="Q21" s="82">
        <f t="shared" si="5"/>
        <v>3.7453785673832343E-3</v>
      </c>
      <c r="R21" s="83">
        <v>1.2653300825459658E-2</v>
      </c>
      <c r="S21" s="84">
        <f t="shared" si="6"/>
        <v>2.2234829876911798E-2</v>
      </c>
      <c r="T21" s="85">
        <f>分析係数表!F24</f>
        <v>0.39046199701937406</v>
      </c>
      <c r="U21" s="86">
        <f t="shared" si="7"/>
        <v>8.6818560771250233E-3</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投入係数表!H22</f>
        <v>0</v>
      </c>
      <c r="E22" s="77">
        <f t="shared" si="0"/>
        <v>0</v>
      </c>
      <c r="F22" s="76">
        <f>分析係数表!C25</f>
        <v>2.5195482189400487E-2</v>
      </c>
      <c r="G22" s="77">
        <f t="shared" si="1"/>
        <v>0</v>
      </c>
      <c r="H22" s="77">
        <v>8.6260694599294221E-4</v>
      </c>
      <c r="I22" s="77">
        <f t="shared" si="2"/>
        <v>8.6260694599294221E-4</v>
      </c>
      <c r="J22" s="76">
        <f>分析係数表!G25</f>
        <v>0.19667590027700832</v>
      </c>
      <c r="K22" s="78">
        <f t="shared" si="3"/>
        <v>1.6965399768836261E-4</v>
      </c>
      <c r="L22" s="79"/>
      <c r="M22" s="80"/>
      <c r="N22" s="81">
        <f>分析係数表!H25</f>
        <v>5.0948382919554624E-4</v>
      </c>
      <c r="O22" s="82">
        <f t="shared" si="4"/>
        <v>8.5809927231225384E-3</v>
      </c>
      <c r="P22" s="76">
        <f>分析係数表!C25</f>
        <v>2.5195482189400487E-2</v>
      </c>
      <c r="Q22" s="82">
        <f t="shared" si="5"/>
        <v>2.1620224932280909E-4</v>
      </c>
      <c r="R22" s="83">
        <v>9.1212676604595321E-4</v>
      </c>
      <c r="S22" s="84">
        <f t="shared" si="6"/>
        <v>1.7747337120388954E-3</v>
      </c>
      <c r="T22" s="85">
        <f>分析係数表!F25</f>
        <v>0.34903047091412742</v>
      </c>
      <c r="U22" s="86">
        <f t="shared" si="7"/>
        <v>6.1943614326011309E-4</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投入係数表!H23</f>
        <v>0</v>
      </c>
      <c r="E23" s="77">
        <f t="shared" si="0"/>
        <v>0</v>
      </c>
      <c r="F23" s="76">
        <f>分析係数表!C26</f>
        <v>0.4930888575458392</v>
      </c>
      <c r="G23" s="77">
        <f t="shared" si="1"/>
        <v>0</v>
      </c>
      <c r="H23" s="77">
        <v>9.819946603660791E-3</v>
      </c>
      <c r="I23" s="77">
        <f t="shared" si="2"/>
        <v>9.819946603660791E-3</v>
      </c>
      <c r="J23" s="76">
        <f>分析係数表!G26</f>
        <v>0.19639217284957194</v>
      </c>
      <c r="K23" s="78">
        <f t="shared" si="3"/>
        <v>1.9285606507597171E-3</v>
      </c>
      <c r="L23" s="79"/>
      <c r="M23" s="80"/>
      <c r="N23" s="81">
        <f>分析係数表!H26</f>
        <v>1.0815917123963785E-2</v>
      </c>
      <c r="O23" s="82">
        <f t="shared" si="4"/>
        <v>0.18216732468462224</v>
      </c>
      <c r="P23" s="76">
        <f>分析係数表!C26</f>
        <v>0.4930888575458392</v>
      </c>
      <c r="Q23" s="82">
        <f t="shared" si="5"/>
        <v>8.9824678010922338E-2</v>
      </c>
      <c r="R23" s="83">
        <v>9.9279140509919428E-2</v>
      </c>
      <c r="S23" s="84">
        <f t="shared" si="6"/>
        <v>0.10909908711358021</v>
      </c>
      <c r="T23" s="85">
        <f>分析係数表!F26</f>
        <v>0.33499796167957602</v>
      </c>
      <c r="U23" s="86">
        <f t="shared" si="7"/>
        <v>3.6547971804151869E-2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投入係数表!H24</f>
        <v>0</v>
      </c>
      <c r="E24" s="77">
        <f t="shared" si="0"/>
        <v>0</v>
      </c>
      <c r="F24" s="76">
        <f>分析係数表!C27</f>
        <v>2.3319615912208547E-2</v>
      </c>
      <c r="G24" s="77">
        <f t="shared" si="1"/>
        <v>0</v>
      </c>
      <c r="H24" s="77">
        <v>5.9322504853190969E-5</v>
      </c>
      <c r="I24" s="77">
        <f t="shared" si="2"/>
        <v>5.9322504853190969E-5</v>
      </c>
      <c r="J24" s="76">
        <f>分析係数表!G27</f>
        <v>0.17692307692307693</v>
      </c>
      <c r="K24" s="78">
        <f t="shared" si="3"/>
        <v>1.049552008941071E-5</v>
      </c>
      <c r="L24" s="79"/>
      <c r="M24" s="80"/>
      <c r="N24" s="81">
        <f>分析係数表!H27</f>
        <v>1.0773460138197489E-2</v>
      </c>
      <c r="O24" s="82">
        <f t="shared" si="4"/>
        <v>0.18145224195769533</v>
      </c>
      <c r="P24" s="76">
        <f>分析係数表!C27</f>
        <v>2.3319615912208547E-2</v>
      </c>
      <c r="Q24" s="82">
        <f t="shared" si="5"/>
        <v>4.2313965888625873E-3</v>
      </c>
      <c r="R24" s="83">
        <v>4.2644094121652831E-3</v>
      </c>
      <c r="S24" s="84">
        <f t="shared" si="6"/>
        <v>4.3237319170184741E-3</v>
      </c>
      <c r="T24" s="85">
        <f>分析係数表!F27</f>
        <v>0.33076923076923076</v>
      </c>
      <c r="U24" s="86">
        <f t="shared" si="7"/>
        <v>1.4301574802445722E-3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投入係数表!H25</f>
        <v>0</v>
      </c>
      <c r="E25" s="77">
        <f t="shared" si="0"/>
        <v>0</v>
      </c>
      <c r="F25" s="76">
        <f>分析係数表!C28</f>
        <v>0.14672910458351074</v>
      </c>
      <c r="G25" s="77">
        <f t="shared" si="1"/>
        <v>0</v>
      </c>
      <c r="H25" s="77">
        <v>1.3308013423252361E-2</v>
      </c>
      <c r="I25" s="77">
        <f t="shared" si="2"/>
        <v>1.3308013423252361E-2</v>
      </c>
      <c r="J25" s="76">
        <f>分析係数表!G28</f>
        <v>0.12492997198879552</v>
      </c>
      <c r="K25" s="78">
        <f t="shared" si="3"/>
        <v>1.6625697441934322E-3</v>
      </c>
      <c r="L25" s="79"/>
      <c r="M25" s="80"/>
      <c r="N25" s="81">
        <f>分析係数表!H28</f>
        <v>2.0262596456964536E-2</v>
      </c>
      <c r="O25" s="82">
        <f t="shared" si="4"/>
        <v>0.34127323142585259</v>
      </c>
      <c r="P25" s="76">
        <f>分析係数表!C28</f>
        <v>0.14672910458351074</v>
      </c>
      <c r="Q25" s="82">
        <f t="shared" si="5"/>
        <v>5.0074715665436587E-2</v>
      </c>
      <c r="R25" s="83">
        <v>5.8061241806984069E-2</v>
      </c>
      <c r="S25" s="84">
        <f t="shared" si="6"/>
        <v>7.1369255230236434E-2</v>
      </c>
      <c r="T25" s="85">
        <f>分析係数表!F28</f>
        <v>0.21372549019607842</v>
      </c>
      <c r="U25" s="86">
        <f t="shared" si="7"/>
        <v>1.5253429059011316E-2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投入係数表!H26</f>
        <v>1.7500000000000002E-2</v>
      </c>
      <c r="E26" s="77">
        <f t="shared" si="0"/>
        <v>1.7500000000000002</v>
      </c>
      <c r="F26" s="76">
        <f>分析係数表!C29</f>
        <v>0.36751332706177486</v>
      </c>
      <c r="G26" s="77">
        <f t="shared" si="1"/>
        <v>0.64314832235810604</v>
      </c>
      <c r="H26" s="77">
        <v>0.67840715123818618</v>
      </c>
      <c r="I26" s="77">
        <f t="shared" si="2"/>
        <v>0.67840715123818618</v>
      </c>
      <c r="J26" s="76">
        <f>分析係数表!G29</f>
        <v>0.26226333907056798</v>
      </c>
      <c r="K26" s="78">
        <f t="shared" si="3"/>
        <v>0.17792132473307851</v>
      </c>
      <c r="L26" s="79"/>
      <c r="M26" s="80"/>
      <c r="N26" s="81">
        <f>分析係数表!H29</f>
        <v>9.6908070011569522E-3</v>
      </c>
      <c r="O26" s="82">
        <f t="shared" si="4"/>
        <v>0.16321763242105994</v>
      </c>
      <c r="P26" s="76">
        <f>分析係数表!C29</f>
        <v>0.36751332706177486</v>
      </c>
      <c r="Q26" s="82">
        <f t="shared" si="5"/>
        <v>5.9984655126209548E-2</v>
      </c>
      <c r="R26" s="83">
        <v>7.606659748029948E-2</v>
      </c>
      <c r="S26" s="84">
        <f t="shared" si="6"/>
        <v>0.7544737487184856</v>
      </c>
      <c r="T26" s="85">
        <f>分析係数表!F29</f>
        <v>0.47117039586919107</v>
      </c>
      <c r="U26" s="86">
        <f t="shared" si="7"/>
        <v>0.35548569485660148</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投入係数表!H27</f>
        <v>2.5000000000000001E-3</v>
      </c>
      <c r="E27" s="77">
        <f t="shared" si="0"/>
        <v>0.25</v>
      </c>
      <c r="F27" s="76">
        <f>分析係数表!C30</f>
        <v>1</v>
      </c>
      <c r="G27" s="77">
        <f t="shared" si="1"/>
        <v>0.25</v>
      </c>
      <c r="H27" s="77">
        <v>0.30818295233490478</v>
      </c>
      <c r="I27" s="77">
        <f t="shared" si="2"/>
        <v>0.30818295233490478</v>
      </c>
      <c r="J27" s="76">
        <f>分析係数表!G30</f>
        <v>0.34487899988530796</v>
      </c>
      <c r="K27" s="78">
        <f t="shared" si="3"/>
        <v>0.10628582838296349</v>
      </c>
      <c r="L27" s="79"/>
      <c r="M27" s="80"/>
      <c r="N27" s="81">
        <f>分析係数表!H30</f>
        <v>0</v>
      </c>
      <c r="O27" s="82">
        <f t="shared" si="4"/>
        <v>0</v>
      </c>
      <c r="P27" s="76">
        <f>分析係数表!C30</f>
        <v>1</v>
      </c>
      <c r="Q27" s="82">
        <f t="shared" si="5"/>
        <v>0</v>
      </c>
      <c r="R27" s="83">
        <v>4.9332264353863557E-2</v>
      </c>
      <c r="S27" s="84">
        <f t="shared" si="6"/>
        <v>0.35751521668876834</v>
      </c>
      <c r="T27" s="85">
        <f>分析係数表!F30</f>
        <v>0.44087624727606378</v>
      </c>
      <c r="U27" s="86">
        <f t="shared" si="7"/>
        <v>0.15761996707783296</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投入係数表!H28</f>
        <v>3.0499999999999999E-2</v>
      </c>
      <c r="E28" s="77">
        <f t="shared" si="0"/>
        <v>3.05</v>
      </c>
      <c r="F28" s="76">
        <f>分析係数表!C31</f>
        <v>0.30951028292239513</v>
      </c>
      <c r="G28" s="77">
        <f t="shared" si="1"/>
        <v>0.94400636291330509</v>
      </c>
      <c r="H28" s="77">
        <v>0.99935326249774703</v>
      </c>
      <c r="I28" s="77">
        <f t="shared" si="2"/>
        <v>0.99935326249774703</v>
      </c>
      <c r="J28" s="76">
        <f>分析係数表!G31</f>
        <v>7.0092194960809637E-2</v>
      </c>
      <c r="K28" s="78">
        <f t="shared" si="3"/>
        <v>7.0046863709713261E-2</v>
      </c>
      <c r="L28" s="79"/>
      <c r="M28" s="80"/>
      <c r="N28" s="81">
        <f>分析係数表!H31</f>
        <v>2.261895916699394E-2</v>
      </c>
      <c r="O28" s="82">
        <f t="shared" si="4"/>
        <v>0.3809603227702944</v>
      </c>
      <c r="P28" s="76">
        <f>分析係数表!C31</f>
        <v>0.30951028292239513</v>
      </c>
      <c r="Q28" s="82">
        <f t="shared" si="5"/>
        <v>0.11791113728284079</v>
      </c>
      <c r="R28" s="83">
        <v>0.152512281656454</v>
      </c>
      <c r="S28" s="84">
        <f t="shared" si="6"/>
        <v>1.1518655441542009</v>
      </c>
      <c r="T28" s="85">
        <f>分析係数表!F31</f>
        <v>0.24334064086008589</v>
      </c>
      <c r="U28" s="86">
        <f t="shared" si="7"/>
        <v>0.28029569969913481</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投入係数表!H29</f>
        <v>2E-3</v>
      </c>
      <c r="E29" s="77">
        <f t="shared" si="0"/>
        <v>0.2</v>
      </c>
      <c r="F29" s="76">
        <f>分析係数表!C32</f>
        <v>0.85225718194254441</v>
      </c>
      <c r="G29" s="77">
        <f t="shared" si="1"/>
        <v>0.1704514363885089</v>
      </c>
      <c r="H29" s="77">
        <v>0.19953159947622767</v>
      </c>
      <c r="I29" s="77">
        <f t="shared" si="2"/>
        <v>0.19953159947622767</v>
      </c>
      <c r="J29" s="76">
        <f>分析係数表!G32</f>
        <v>0.14035087719298245</v>
      </c>
      <c r="K29" s="78">
        <f t="shared" si="3"/>
        <v>2.800443501420739E-2</v>
      </c>
      <c r="L29" s="79"/>
      <c r="M29" s="80"/>
      <c r="N29" s="81">
        <f>分析係数表!H32</f>
        <v>6.442847590035345E-3</v>
      </c>
      <c r="O29" s="82">
        <f t="shared" si="4"/>
        <v>0.10851380381115376</v>
      </c>
      <c r="P29" s="76">
        <f>分析係数表!C32</f>
        <v>0.85225718194254441</v>
      </c>
      <c r="Q29" s="82">
        <f t="shared" si="5"/>
        <v>9.2481668637960035E-2</v>
      </c>
      <c r="R29" s="83">
        <v>0.1209322775688534</v>
      </c>
      <c r="S29" s="84">
        <f t="shared" si="6"/>
        <v>0.32046387704508106</v>
      </c>
      <c r="T29" s="85">
        <f>分析係数表!F32</f>
        <v>0.48405103668261562</v>
      </c>
      <c r="U29" s="86">
        <f t="shared" si="7"/>
        <v>0.15512087190300175</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投入係数表!H30</f>
        <v>5.0000000000000001E-4</v>
      </c>
      <c r="E30" s="77">
        <f t="shared" si="0"/>
        <v>0.05</v>
      </c>
      <c r="F30" s="76">
        <f>分析係数表!C33</f>
        <v>1</v>
      </c>
      <c r="G30" s="77">
        <f t="shared" si="1"/>
        <v>0.05</v>
      </c>
      <c r="H30" s="77">
        <v>7.2363370187802784E-2</v>
      </c>
      <c r="I30" s="77">
        <f t="shared" si="2"/>
        <v>7.2363370187802784E-2</v>
      </c>
      <c r="J30" s="76">
        <f>分析係数表!G33</f>
        <v>0.50645624103299858</v>
      </c>
      <c r="K30" s="78">
        <f t="shared" si="3"/>
        <v>3.6648880453793949E-2</v>
      </c>
      <c r="L30" s="79"/>
      <c r="M30" s="80"/>
      <c r="N30" s="81">
        <f>分析係数表!H33</f>
        <v>9.552821797416492E-4</v>
      </c>
      <c r="O30" s="82">
        <f t="shared" si="4"/>
        <v>1.6089361355854759E-2</v>
      </c>
      <c r="P30" s="76">
        <f>分析係数表!C33</f>
        <v>1</v>
      </c>
      <c r="Q30" s="82">
        <f t="shared" si="5"/>
        <v>1.6089361355854759E-2</v>
      </c>
      <c r="R30" s="83">
        <v>4.8704755040105491E-2</v>
      </c>
      <c r="S30" s="84">
        <f t="shared" si="6"/>
        <v>0.12106812522790827</v>
      </c>
      <c r="T30" s="85">
        <f>分析係数表!F33</f>
        <v>0.6449067431850789</v>
      </c>
      <c r="U30" s="86">
        <f t="shared" si="7"/>
        <v>7.807765034425361E-2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投入係数表!H31</f>
        <v>7.6499999999999999E-2</v>
      </c>
      <c r="E31" s="77">
        <f t="shared" si="0"/>
        <v>7.6499999999999995</v>
      </c>
      <c r="F31" s="76">
        <f>分析係数表!C34</f>
        <v>0.24772063858157056</v>
      </c>
      <c r="G31" s="77">
        <f t="shared" si="1"/>
        <v>1.8950628851490148</v>
      </c>
      <c r="H31" s="77">
        <v>1.964165772428434</v>
      </c>
      <c r="I31" s="77">
        <f t="shared" si="2"/>
        <v>1.964165772428434</v>
      </c>
      <c r="J31" s="76">
        <f>分析係数表!G34</f>
        <v>0.4248649605950589</v>
      </c>
      <c r="K31" s="78">
        <f t="shared" si="3"/>
        <v>0.83450521350497009</v>
      </c>
      <c r="L31" s="79"/>
      <c r="M31" s="80"/>
      <c r="N31" s="81">
        <f>分析係数表!H34</f>
        <v>0.15963826648127116</v>
      </c>
      <c r="O31" s="82">
        <f t="shared" si="4"/>
        <v>2.6887110532450622</v>
      </c>
      <c r="P31" s="76">
        <f>分析係数表!C34</f>
        <v>0.24772063858157056</v>
      </c>
      <c r="Q31" s="82">
        <f t="shared" si="5"/>
        <v>0.66604921907119397</v>
      </c>
      <c r="R31" s="83">
        <v>0.71532776153435018</v>
      </c>
      <c r="S31" s="84">
        <f t="shared" si="6"/>
        <v>2.6794935339627841</v>
      </c>
      <c r="T31" s="85">
        <f>分析係数表!F34</f>
        <v>0.69972549366864434</v>
      </c>
      <c r="U31" s="86">
        <f t="shared" si="7"/>
        <v>1.8749099358340495</v>
      </c>
      <c r="V31" s="87">
        <f>分析係数表!D34</f>
        <v>0.30222261577968651</v>
      </c>
      <c r="W31" s="167">
        <f t="shared" si="8"/>
        <v>1</v>
      </c>
      <c r="X31" s="76">
        <f>分析係数表!E34</f>
        <v>0.2069423536704153</v>
      </c>
      <c r="Y31" s="166">
        <f t="shared" si="9"/>
        <v>1</v>
      </c>
    </row>
    <row r="32" spans="1:25" x14ac:dyDescent="0.2">
      <c r="A32" s="6" t="s">
        <v>20</v>
      </c>
      <c r="B32" s="5" t="s">
        <v>37</v>
      </c>
      <c r="C32" s="90"/>
      <c r="D32" s="76">
        <f>投入係数表!H32</f>
        <v>1.7999999999999999E-2</v>
      </c>
      <c r="E32" s="77">
        <f t="shared" si="0"/>
        <v>1.7999999999999998</v>
      </c>
      <c r="F32" s="76">
        <f>分析係数表!C35</f>
        <v>0.40037672666387614</v>
      </c>
      <c r="G32" s="77">
        <f t="shared" si="1"/>
        <v>0.720678107994977</v>
      </c>
      <c r="H32" s="77">
        <v>0.78547392584618136</v>
      </c>
      <c r="I32" s="77">
        <f t="shared" si="2"/>
        <v>0.78547392584618136</v>
      </c>
      <c r="J32" s="76">
        <f>分析係数表!G35</f>
        <v>0.31413869149718204</v>
      </c>
      <c r="K32" s="78">
        <f t="shared" si="3"/>
        <v>0.24674775127047402</v>
      </c>
      <c r="L32" s="79"/>
      <c r="M32" s="80"/>
      <c r="N32" s="81">
        <f>分析係数表!H35</f>
        <v>6.0278305541698066E-2</v>
      </c>
      <c r="O32" s="82">
        <f t="shared" si="4"/>
        <v>1.0152387015544353</v>
      </c>
      <c r="P32" s="76">
        <f>分析係数表!C35</f>
        <v>0.40037672666387614</v>
      </c>
      <c r="Q32" s="82">
        <f t="shared" si="5"/>
        <v>0.40647794811084864</v>
      </c>
      <c r="R32" s="83">
        <v>0.52142254144168609</v>
      </c>
      <c r="S32" s="84">
        <f t="shared" si="6"/>
        <v>1.3068964672878676</v>
      </c>
      <c r="T32" s="85">
        <f>分析係数表!F35</f>
        <v>0.64444988973290862</v>
      </c>
      <c r="U32" s="86">
        <f t="shared" si="7"/>
        <v>0.84222928423599408</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投入係数表!H33</f>
        <v>3.0000000000000001E-3</v>
      </c>
      <c r="E33" s="77">
        <f t="shared" si="0"/>
        <v>0.3</v>
      </c>
      <c r="F33" s="76">
        <f>分析係数表!C36</f>
        <v>0.81884274474653918</v>
      </c>
      <c r="G33" s="77">
        <f t="shared" si="1"/>
        <v>0.24565282342396175</v>
      </c>
      <c r="H33" s="77">
        <v>0.32369335199749832</v>
      </c>
      <c r="I33" s="77">
        <f t="shared" si="2"/>
        <v>0.32369335199749832</v>
      </c>
      <c r="J33" s="76">
        <f>分析係数表!G36</f>
        <v>1.667576253714147E-2</v>
      </c>
      <c r="K33" s="78">
        <f t="shared" si="3"/>
        <v>5.3978334727616296E-3</v>
      </c>
      <c r="L33" s="79"/>
      <c r="M33" s="80"/>
      <c r="N33" s="81">
        <f>分析係数表!H36</f>
        <v>0.19381614002313904</v>
      </c>
      <c r="O33" s="82">
        <f t="shared" si="4"/>
        <v>3.2643526484211987</v>
      </c>
      <c r="P33" s="76">
        <f>分析係数表!C36</f>
        <v>0.81884274474653918</v>
      </c>
      <c r="Q33" s="82">
        <f t="shared" si="5"/>
        <v>2.6729914824538485</v>
      </c>
      <c r="R33" s="83">
        <v>2.7523664827459591</v>
      </c>
      <c r="S33" s="84">
        <f t="shared" si="6"/>
        <v>3.0760598347434573</v>
      </c>
      <c r="T33" s="85">
        <f>分析係数表!F36</f>
        <v>0.88527075374446673</v>
      </c>
      <c r="U33" s="86">
        <f t="shared" si="7"/>
        <v>2.7231458084664202</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投入係数表!H34</f>
        <v>1.7500000000000002E-2</v>
      </c>
      <c r="E34" s="77">
        <f t="shared" si="0"/>
        <v>1.7500000000000002</v>
      </c>
      <c r="F34" s="76">
        <f>分析係数表!C37</f>
        <v>0.43300400097983183</v>
      </c>
      <c r="G34" s="77">
        <f t="shared" si="1"/>
        <v>0.75775700171470584</v>
      </c>
      <c r="H34" s="77">
        <v>0.87859150981282486</v>
      </c>
      <c r="I34" s="77">
        <f t="shared" si="2"/>
        <v>0.87859150981282486</v>
      </c>
      <c r="J34" s="76">
        <f>分析係数表!G37</f>
        <v>0.37467899332306109</v>
      </c>
      <c r="K34" s="78">
        <f t="shared" si="3"/>
        <v>0.32918978243885755</v>
      </c>
      <c r="L34" s="79"/>
      <c r="M34" s="80"/>
      <c r="N34" s="81">
        <f>分析係数表!H37</f>
        <v>4.7689809261991442E-2</v>
      </c>
      <c r="O34" s="82">
        <f t="shared" si="4"/>
        <v>0.80321667302061583</v>
      </c>
      <c r="P34" s="76">
        <f>分析係数表!C37</f>
        <v>0.43300400097983183</v>
      </c>
      <c r="Q34" s="82">
        <f t="shared" si="5"/>
        <v>0.34779603307163598</v>
      </c>
      <c r="R34" s="83">
        <v>0.40462928138514703</v>
      </c>
      <c r="S34" s="84">
        <f t="shared" si="6"/>
        <v>1.2832207911979718</v>
      </c>
      <c r="T34" s="85">
        <f>分析係数表!F37</f>
        <v>0.6925184043828112</v>
      </c>
      <c r="U34" s="86">
        <f t="shared" si="7"/>
        <v>0.88865401479126804</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投入係数表!H35</f>
        <v>4.4999999999999997E-3</v>
      </c>
      <c r="E35" s="77">
        <f t="shared" si="0"/>
        <v>0.44999999999999996</v>
      </c>
      <c r="F35" s="76">
        <f>分析係数表!C38</f>
        <v>7.9651941097724221E-2</v>
      </c>
      <c r="G35" s="77">
        <f t="shared" si="1"/>
        <v>3.5843373493975893E-2</v>
      </c>
      <c r="H35" s="77">
        <v>5.1618948255505517E-2</v>
      </c>
      <c r="I35" s="77">
        <f t="shared" si="2"/>
        <v>5.1618948255505517E-2</v>
      </c>
      <c r="J35" s="76">
        <f>分析係数表!G38</f>
        <v>0.16009852216748768</v>
      </c>
      <c r="K35" s="78">
        <f t="shared" si="3"/>
        <v>8.2641173315464497E-3</v>
      </c>
      <c r="L35" s="79"/>
      <c r="M35" s="80"/>
      <c r="N35" s="81">
        <f>分析係数表!H38</f>
        <v>4.2106715633723583E-2</v>
      </c>
      <c r="O35" s="82">
        <f t="shared" si="4"/>
        <v>0.70918329442973149</v>
      </c>
      <c r="P35" s="76">
        <f>分析係数表!C38</f>
        <v>7.9651941097724221E-2</v>
      </c>
      <c r="Q35" s="82">
        <f t="shared" si="5"/>
        <v>5.6487825995406984E-2</v>
      </c>
      <c r="R35" s="83">
        <v>6.7498835772516377E-2</v>
      </c>
      <c r="S35" s="84">
        <f t="shared" si="6"/>
        <v>0.11911778402802189</v>
      </c>
      <c r="T35" s="85">
        <f>分析係数表!F38</f>
        <v>0.48891625615763545</v>
      </c>
      <c r="U35" s="86">
        <f t="shared" si="7"/>
        <v>5.823862100877425E-2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投入係数表!H36</f>
        <v>0</v>
      </c>
      <c r="E36" s="77">
        <f t="shared" si="0"/>
        <v>0</v>
      </c>
      <c r="F36" s="76">
        <f>分析係数表!C39</f>
        <v>1</v>
      </c>
      <c r="G36" s="77">
        <f t="shared" si="1"/>
        <v>0</v>
      </c>
      <c r="H36" s="77">
        <v>1.5775034641236561E-2</v>
      </c>
      <c r="I36" s="77">
        <f t="shared" si="2"/>
        <v>1.5775034641236561E-2</v>
      </c>
      <c r="J36" s="76">
        <f>分析係数表!G39</f>
        <v>0.35152969406118778</v>
      </c>
      <c r="K36" s="78">
        <f t="shared" si="3"/>
        <v>5.5453931012385271E-3</v>
      </c>
      <c r="L36" s="79"/>
      <c r="M36" s="80"/>
      <c r="N36" s="81">
        <f>分析係数表!H39</f>
        <v>3.7892859796418753E-3</v>
      </c>
      <c r="O36" s="82">
        <f t="shared" si="4"/>
        <v>6.3821133378223885E-2</v>
      </c>
      <c r="P36" s="76">
        <f>分析係数表!C39</f>
        <v>1</v>
      </c>
      <c r="Q36" s="82">
        <f t="shared" si="5"/>
        <v>6.3821133378223885E-2</v>
      </c>
      <c r="R36" s="83">
        <v>7.9760671226719496E-2</v>
      </c>
      <c r="S36" s="84">
        <f t="shared" si="6"/>
        <v>9.5535705867956053E-2</v>
      </c>
      <c r="T36" s="85">
        <f>分析係数表!F39</f>
        <v>0.70235952809438107</v>
      </c>
      <c r="U36" s="86">
        <f t="shared" si="7"/>
        <v>6.7100413289581204E-2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投入係数表!H37</f>
        <v>0</v>
      </c>
      <c r="E37" s="77">
        <f t="shared" si="0"/>
        <v>0</v>
      </c>
      <c r="F37" s="76">
        <f>分析係数表!C40</f>
        <v>0.95328673803415021</v>
      </c>
      <c r="G37" s="77">
        <f t="shared" si="1"/>
        <v>0</v>
      </c>
      <c r="H37" s="77">
        <v>4.2669668024979809E-3</v>
      </c>
      <c r="I37" s="77">
        <f t="shared" si="2"/>
        <v>4.2669668024979809E-3</v>
      </c>
      <c r="J37" s="76">
        <f>分析係数表!G40</f>
        <v>0.53898804366660891</v>
      </c>
      <c r="K37" s="78">
        <f t="shared" si="3"/>
        <v>2.2998440892687522E-3</v>
      </c>
      <c r="L37" s="79"/>
      <c r="M37" s="80"/>
      <c r="N37" s="81">
        <f>分析係数表!H40</f>
        <v>2.9093649496354006E-2</v>
      </c>
      <c r="O37" s="82">
        <f t="shared" si="4"/>
        <v>0.49001043862664329</v>
      </c>
      <c r="P37" s="76">
        <f>分析係数表!C40</f>
        <v>0.95328673803415021</v>
      </c>
      <c r="Q37" s="82">
        <f t="shared" si="5"/>
        <v>0.46712045264107593</v>
      </c>
      <c r="R37" s="83">
        <v>0.4695463470527606</v>
      </c>
      <c r="S37" s="84">
        <f t="shared" si="6"/>
        <v>0.4738133138552586</v>
      </c>
      <c r="T37" s="85">
        <f>分析係数表!F40</f>
        <v>0.73566106394039166</v>
      </c>
      <c r="U37" s="86">
        <f t="shared" si="7"/>
        <v>0.34856600657988224</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投入係数表!H38</f>
        <v>0</v>
      </c>
      <c r="E38" s="77">
        <f t="shared" si="0"/>
        <v>0</v>
      </c>
      <c r="F38" s="76">
        <f>分析係数表!C41</f>
        <v>0.71785008836677411</v>
      </c>
      <c r="G38" s="77">
        <f t="shared" si="1"/>
        <v>0</v>
      </c>
      <c r="H38" s="77">
        <v>4.7054066933865783E-4</v>
      </c>
      <c r="I38" s="77">
        <f t="shared" si="2"/>
        <v>4.7054066933865783E-4</v>
      </c>
      <c r="J38" s="76">
        <f>分析係数表!G41</f>
        <v>0.45415256068573073</v>
      </c>
      <c r="K38" s="78">
        <f t="shared" si="3"/>
        <v>2.1369724988692915E-4</v>
      </c>
      <c r="L38" s="79"/>
      <c r="M38" s="80"/>
      <c r="N38" s="81">
        <f>分析係数表!H41</f>
        <v>4.9982486493371406E-2</v>
      </c>
      <c r="O38" s="82">
        <f t="shared" si="4"/>
        <v>0.84183114027466743</v>
      </c>
      <c r="P38" s="76">
        <f>分析係数表!C41</f>
        <v>0.71785008836677411</v>
      </c>
      <c r="Q38" s="82">
        <f t="shared" si="5"/>
        <v>0.60430855843607223</v>
      </c>
      <c r="R38" s="83">
        <v>0.61356933502922728</v>
      </c>
      <c r="S38" s="84">
        <f t="shared" si="6"/>
        <v>0.61403987569856588</v>
      </c>
      <c r="T38" s="85">
        <f>分析係数表!F41</f>
        <v>0.55751638694806593</v>
      </c>
      <c r="U38" s="86">
        <f t="shared" si="7"/>
        <v>0.34233729294150395</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投入係数表!H39</f>
        <v>5.0000000000000001E-4</v>
      </c>
      <c r="E39" s="77">
        <f>$C$10*D39</f>
        <v>0.05</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0.22578737102716179</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195</v>
      </c>
      <c r="B40" s="5" t="s">
        <v>41</v>
      </c>
      <c r="C40" s="90"/>
      <c r="D40" s="76">
        <f>投入係数表!H40</f>
        <v>3.0499999999999999E-2</v>
      </c>
      <c r="E40" s="77">
        <f>$C$10*D40</f>
        <v>3.05</v>
      </c>
      <c r="F40" s="76">
        <f>分析係数表!C43</f>
        <v>0.24416011268928273</v>
      </c>
      <c r="G40" s="77">
        <f>E40*F40</f>
        <v>0.74468834370231229</v>
      </c>
      <c r="H40" s="77">
        <v>0.88747224162437433</v>
      </c>
      <c r="I40" s="77">
        <f>C40+H40</f>
        <v>0.88747224162437433</v>
      </c>
      <c r="J40" s="76">
        <f>分析係数表!G43</f>
        <v>0.34972426470588236</v>
      </c>
      <c r="K40" s="78">
        <f>I40*J40</f>
        <v>0.31037057714896549</v>
      </c>
      <c r="L40" s="79"/>
      <c r="M40" s="80"/>
      <c r="N40" s="81">
        <f>分析係数表!H43</f>
        <v>3.6258265844416375E-2</v>
      </c>
      <c r="O40" s="82">
        <f t="shared" si="4"/>
        <v>0.61068064879555395</v>
      </c>
      <c r="P40" s="76">
        <f>分析係数表!C43</f>
        <v>0.24416011268928273</v>
      </c>
      <c r="Q40" s="82">
        <f>O40*P40</f>
        <v>0.14910385602708673</v>
      </c>
      <c r="R40" s="83">
        <v>0.23469827664845033</v>
      </c>
      <c r="S40" s="84">
        <f>I40+R40</f>
        <v>1.1221705182728248</v>
      </c>
      <c r="T40" s="85">
        <f>分析係数表!F43</f>
        <v>0.55514705882352944</v>
      </c>
      <c r="U40" s="86">
        <f t="shared" si="7"/>
        <v>0.62296966271763432</v>
      </c>
      <c r="V40" s="87">
        <f>分析係数表!D43</f>
        <v>0.23460477941176472</v>
      </c>
      <c r="W40" s="167">
        <f t="shared" si="8"/>
        <v>0</v>
      </c>
      <c r="X40" s="76">
        <f>分析係数表!E43</f>
        <v>0.17325367647058823</v>
      </c>
      <c r="Y40" s="166">
        <f t="shared" si="9"/>
        <v>0</v>
      </c>
    </row>
    <row r="41" spans="1:25" x14ac:dyDescent="0.2">
      <c r="A41" s="6" t="s">
        <v>341</v>
      </c>
      <c r="B41" s="5" t="s">
        <v>42</v>
      </c>
      <c r="C41" s="90"/>
      <c r="D41" s="76">
        <f>投入係数表!H41</f>
        <v>0</v>
      </c>
      <c r="E41" s="77">
        <f>$C$10*D41</f>
        <v>0</v>
      </c>
      <c r="F41" s="76">
        <f>分析係数表!C44</f>
        <v>0.44352059925093634</v>
      </c>
      <c r="G41" s="77">
        <f>E41*F41</f>
        <v>0</v>
      </c>
      <c r="H41" s="77">
        <v>2.123727170710243E-3</v>
      </c>
      <c r="I41" s="77">
        <f>C41+H41</f>
        <v>2.123727170710243E-3</v>
      </c>
      <c r="J41" s="76">
        <f>分析係数表!G44</f>
        <v>0.26743054804885957</v>
      </c>
      <c r="K41" s="78">
        <f>I41*J41</f>
        <v>5.6794952116929424E-4</v>
      </c>
      <c r="L41" s="79"/>
      <c r="M41" s="80"/>
      <c r="N41" s="81">
        <f>分析係数表!H44</f>
        <v>0.11044123422457623</v>
      </c>
      <c r="O41" s="82">
        <f t="shared" si="4"/>
        <v>1.860108943418542</v>
      </c>
      <c r="P41" s="76">
        <f>分析係数表!C44</f>
        <v>0.44352059925093634</v>
      </c>
      <c r="Q41" s="82">
        <f>O41*P41</f>
        <v>0.82499663325701778</v>
      </c>
      <c r="R41" s="83">
        <v>0.83667537419874249</v>
      </c>
      <c r="S41" s="84">
        <f>I41+R41</f>
        <v>0.83879910136945268</v>
      </c>
      <c r="T41" s="85">
        <f>分析係数表!F44</f>
        <v>0.49983785536698733</v>
      </c>
      <c r="U41" s="86">
        <f t="shared" si="7"/>
        <v>0.41926354391226345</v>
      </c>
      <c r="V41" s="87">
        <f>分析係数表!D44</f>
        <v>0.31423629877851045</v>
      </c>
      <c r="W41" s="167">
        <f t="shared" si="8"/>
        <v>0</v>
      </c>
      <c r="X41" s="76">
        <f>分析係数表!E44</f>
        <v>0.23370446438222894</v>
      </c>
      <c r="Y41" s="166">
        <f t="shared" si="9"/>
        <v>0</v>
      </c>
    </row>
    <row r="42" spans="1:25" x14ac:dyDescent="0.2">
      <c r="A42" s="6" t="s">
        <v>342</v>
      </c>
      <c r="B42" s="5" t="s">
        <v>279</v>
      </c>
      <c r="C42" s="90"/>
      <c r="D42" s="76">
        <f>投入係数表!H42</f>
        <v>1.5E-3</v>
      </c>
      <c r="E42" s="77">
        <f>$C$10*D42</f>
        <v>0.15</v>
      </c>
      <c r="F42" s="76">
        <f>分析係数表!C45</f>
        <v>1</v>
      </c>
      <c r="G42" s="77">
        <f>E42*F42</f>
        <v>0.15</v>
      </c>
      <c r="H42" s="77">
        <v>0.17079905295963216</v>
      </c>
      <c r="I42" s="77">
        <f>C42+H42</f>
        <v>0.17079905295963216</v>
      </c>
      <c r="J42" s="76">
        <f>分析係数表!G45</f>
        <v>0</v>
      </c>
      <c r="K42" s="78">
        <f>I42*J42</f>
        <v>0</v>
      </c>
      <c r="L42" s="79"/>
      <c r="M42" s="80"/>
      <c r="N42" s="81">
        <f>分析係数表!H45</f>
        <v>0</v>
      </c>
      <c r="O42" s="82">
        <f t="shared" si="4"/>
        <v>0</v>
      </c>
      <c r="P42" s="76">
        <f>分析係数表!C45</f>
        <v>1</v>
      </c>
      <c r="Q42" s="82">
        <f>O42*P42</f>
        <v>0</v>
      </c>
      <c r="R42" s="83">
        <v>1.6499510837293462E-2</v>
      </c>
      <c r="S42" s="84">
        <f>I42+R42</f>
        <v>0.18729856379692561</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投入係数表!H43</f>
        <v>3.5000000000000001E-3</v>
      </c>
      <c r="E43" s="77">
        <f>$C$10*D43</f>
        <v>0.35000000000000003</v>
      </c>
      <c r="F43" s="76">
        <f>分析係数表!C46</f>
        <v>0.20394173093401891</v>
      </c>
      <c r="G43" s="77">
        <f>E43*F43</f>
        <v>7.1379605826906625E-2</v>
      </c>
      <c r="H43" s="77">
        <v>8.305091767003954E-2</v>
      </c>
      <c r="I43" s="77">
        <f>C43+H43</f>
        <v>8.305091767003954E-2</v>
      </c>
      <c r="J43" s="76">
        <f>分析係数表!G46</f>
        <v>9.7765363128491621E-3</v>
      </c>
      <c r="K43" s="78">
        <f>I43*J43</f>
        <v>8.1195031241658769E-4</v>
      </c>
      <c r="L43" s="79"/>
      <c r="M43" s="80"/>
      <c r="N43" s="81">
        <f>分析係数表!H46</f>
        <v>2.207763259847367E-2</v>
      </c>
      <c r="O43" s="82">
        <f t="shared" si="4"/>
        <v>0.37184301800197661</v>
      </c>
      <c r="P43" s="76">
        <f>分析係数表!C46</f>
        <v>0.20394173093401891</v>
      </c>
      <c r="Q43" s="82">
        <f>O43*P43</f>
        <v>7.5834308727052657E-2</v>
      </c>
      <c r="R43" s="83">
        <v>8.3916978672962092E-2</v>
      </c>
      <c r="S43" s="84">
        <f>I43+R43</f>
        <v>0.16696789634300163</v>
      </c>
      <c r="T43" s="85">
        <f>分析係数表!F46</f>
        <v>0.31424581005586594</v>
      </c>
      <c r="U43" s="86">
        <f t="shared" si="7"/>
        <v>5.2468961839630401E-2</v>
      </c>
      <c r="V43" s="87">
        <f>分析係数表!D46</f>
        <v>6.9832402234636867E-3</v>
      </c>
      <c r="W43" s="167">
        <f t="shared" si="8"/>
        <v>0</v>
      </c>
      <c r="X43" s="76">
        <f>分析係数表!E46</f>
        <v>1.9553072625698324E-2</v>
      </c>
      <c r="Y43" s="166">
        <f t="shared" si="9"/>
        <v>0</v>
      </c>
    </row>
    <row r="44" spans="1:25" x14ac:dyDescent="0.2">
      <c r="A44" s="192">
        <v>40</v>
      </c>
      <c r="B44" s="14" t="s">
        <v>151</v>
      </c>
      <c r="C44" s="197">
        <f>SUM(C5:C43)</f>
        <v>100</v>
      </c>
      <c r="D44" s="92">
        <f>投入係数表!H44</f>
        <v>0.60599999999999998</v>
      </c>
      <c r="E44" s="91">
        <f>SUM(E5:E43)</f>
        <v>60.599999999999987</v>
      </c>
      <c r="F44" s="92">
        <f>分析係数表!C47</f>
        <v>0.3565882023489878</v>
      </c>
      <c r="G44" s="91">
        <f>SUM(G5:G43)</f>
        <v>7.8197777109094488</v>
      </c>
      <c r="H44" s="91">
        <f>SUM(H5:H43)</f>
        <v>8.8321408668078494</v>
      </c>
      <c r="I44" s="91">
        <f>SUM(I5:I43)</f>
        <v>108.83214086680786</v>
      </c>
      <c r="J44" s="92">
        <f>分析係数表!G47</f>
        <v>0.20702938758024061</v>
      </c>
      <c r="K44" s="93">
        <f>SUM(K5:K43)</f>
        <v>26.8478037800061</v>
      </c>
      <c r="L44" s="94">
        <f>最終需要_まとめ!$L$33</f>
        <v>0.62733333333333341</v>
      </c>
      <c r="M44" s="91">
        <f>K44*L44</f>
        <v>16.842522237990494</v>
      </c>
      <c r="N44" s="95">
        <f>分析係数表!H47</f>
        <v>1</v>
      </c>
      <c r="O44" s="96">
        <f>SUM(O5:O43)</f>
        <v>16.842522237990494</v>
      </c>
      <c r="P44" s="92">
        <f>分析係数表!C47</f>
        <v>0.3565882023489878</v>
      </c>
      <c r="Q44" s="96">
        <f>SUM(Q5:Q43)</f>
        <v>7.0706976670264083</v>
      </c>
      <c r="R44" s="96">
        <f>SUM(R5:R43)</f>
        <v>7.8190574788472746</v>
      </c>
      <c r="S44" s="97">
        <f>SUM(S5:S43)</f>
        <v>116.6511983456551</v>
      </c>
      <c r="T44" s="98">
        <f>分析係数表!F47</f>
        <v>0.44699801687384694</v>
      </c>
      <c r="U44" s="99">
        <f>SUM(U5:U43)</f>
        <v>48.337038460911955</v>
      </c>
      <c r="V44" s="100">
        <f>分析係数表!D47</f>
        <v>7.3973369448801493E-2</v>
      </c>
      <c r="W44" s="164">
        <f>SUM(W5:W43)</f>
        <v>6</v>
      </c>
      <c r="X44" s="92">
        <f>分析係数表!E47</f>
        <v>5.841930334920295E-2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285</v>
      </c>
      <c r="S2" s="3" t="s">
        <v>153</v>
      </c>
      <c r="U2" s="64" t="s">
        <v>210</v>
      </c>
      <c r="W2" s="3" t="s">
        <v>130</v>
      </c>
      <c r="Y2" s="3" t="s">
        <v>154</v>
      </c>
    </row>
    <row r="3" spans="1:25" ht="44" x14ac:dyDescent="0.2">
      <c r="B3" s="65"/>
      <c r="C3" s="66" t="s">
        <v>228</v>
      </c>
      <c r="D3" s="66" t="s">
        <v>310</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1.7238407171177384E-4</v>
      </c>
      <c r="E5" s="77">
        <f t="shared" ref="E5:E38" si="0">$C$11*D5</f>
        <v>1.7238407171177385E-2</v>
      </c>
      <c r="F5" s="76">
        <f>分析係数表!C8</f>
        <v>0.65037929495760816</v>
      </c>
      <c r="G5" s="77">
        <f t="shared" ref="G5:G38" si="1">E5*F5</f>
        <v>1.1211503102182524E-2</v>
      </c>
      <c r="H5" s="77">
        <f t="array" ref="H5:H43">MMULT(逆行列係数!C5:AO43,'7'!G5:G43)</f>
        <v>1.9644919814088124E-2</v>
      </c>
      <c r="I5" s="77">
        <f t="shared" ref="I5:I38" si="2">C5+H5</f>
        <v>1.9644919814088124E-2</v>
      </c>
      <c r="J5" s="76">
        <f>分析係数表!G8</f>
        <v>0.11973575557390587</v>
      </c>
      <c r="K5" s="78">
        <f t="shared" ref="K5:K38" si="3">I5*J5</f>
        <v>2.352199317128636E-3</v>
      </c>
      <c r="L5" s="79" t="s">
        <v>183</v>
      </c>
      <c r="M5" s="80" t="s">
        <v>183</v>
      </c>
      <c r="N5" s="81">
        <f>分析係数表!H8</f>
        <v>1.170751382505599E-2</v>
      </c>
      <c r="O5" s="82">
        <f t="shared" ref="O5:O43" si="4">$M$44*N5</f>
        <v>0.17699859778449487</v>
      </c>
      <c r="P5" s="76">
        <f>分析係数表!C8</f>
        <v>0.65037929495760816</v>
      </c>
      <c r="Q5" s="82">
        <f t="shared" ref="Q5:Q38" si="5">O5*P5</f>
        <v>0.11511622323556503</v>
      </c>
      <c r="R5" s="83">
        <f t="array" ref="R5:R43">MMULT(逆行列係数!C5:AO43,'7'!Q5:Q43)</f>
        <v>0.15184793777894548</v>
      </c>
      <c r="S5" s="84">
        <f t="shared" ref="S5:S38" si="6">I5+R5</f>
        <v>0.17149285759303359</v>
      </c>
      <c r="T5" s="85">
        <f>分析係数表!F8</f>
        <v>0.45169281585466559</v>
      </c>
      <c r="U5" s="86">
        <f t="shared" ref="U5:U43" si="7">S5*T5</f>
        <v>7.7462091745160513E-2</v>
      </c>
      <c r="V5" s="87">
        <f>分析係数表!D8</f>
        <v>0.495458298926507</v>
      </c>
      <c r="W5" s="167">
        <f t="shared" ref="W5:W43" si="8">ROUND(S5*V5,0)</f>
        <v>0</v>
      </c>
      <c r="X5" s="76">
        <f>分析係数表!E8</f>
        <v>0.32782824112303882</v>
      </c>
      <c r="Y5" s="166">
        <f t="shared" ref="Y5:Y43" si="9">ROUND(S5*X5,0)</f>
        <v>0</v>
      </c>
    </row>
    <row r="6" spans="1:25" x14ac:dyDescent="0.2">
      <c r="A6" s="6" t="s">
        <v>220</v>
      </c>
      <c r="B6" s="5" t="s">
        <v>266</v>
      </c>
      <c r="C6" s="90"/>
      <c r="D6" s="76">
        <f>投入係数表!I6</f>
        <v>2.6891915187036718E-2</v>
      </c>
      <c r="E6" s="77">
        <f t="shared" si="0"/>
        <v>2.6891915187036717</v>
      </c>
      <c r="F6" s="76">
        <f>分析係数表!C9</f>
        <v>0.72894736842105257</v>
      </c>
      <c r="G6" s="77">
        <f t="shared" si="1"/>
        <v>1.9602790807392552</v>
      </c>
      <c r="H6" s="77">
        <v>2.2927441942703179</v>
      </c>
      <c r="I6" s="77">
        <f t="shared" si="2"/>
        <v>2.2927441942703179</v>
      </c>
      <c r="J6" s="76">
        <f>分析係数表!G9</f>
        <v>0.24749163879598662</v>
      </c>
      <c r="K6" s="78">
        <f t="shared" si="3"/>
        <v>0.56743501797994489</v>
      </c>
      <c r="L6" s="79"/>
      <c r="M6" s="80"/>
      <c r="N6" s="81">
        <f>分析係数表!H9</f>
        <v>6.0501204716971121E-4</v>
      </c>
      <c r="O6" s="82">
        <f t="shared" si="4"/>
        <v>9.1467997041851379E-3</v>
      </c>
      <c r="P6" s="76">
        <f>分析係数表!C9</f>
        <v>0.72894736842105257</v>
      </c>
      <c r="Q6" s="82">
        <f t="shared" si="5"/>
        <v>6.667535573840218E-3</v>
      </c>
      <c r="R6" s="83">
        <v>8.5108541074560614E-3</v>
      </c>
      <c r="S6" s="84">
        <f t="shared" si="6"/>
        <v>2.3012550483777741</v>
      </c>
      <c r="T6" s="85">
        <f>分析係数表!F9</f>
        <v>0.67892976588628762</v>
      </c>
      <c r="U6" s="86">
        <f t="shared" si="7"/>
        <v>1.5623905512397596</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投入係数表!I7</f>
        <v>0</v>
      </c>
      <c r="E7" s="77">
        <f t="shared" si="0"/>
        <v>0</v>
      </c>
      <c r="F7" s="76">
        <f>分析係数表!C10</f>
        <v>1.0504201680672232E-2</v>
      </c>
      <c r="G7" s="77">
        <f t="shared" si="1"/>
        <v>0</v>
      </c>
      <c r="H7" s="77">
        <v>2.2972340006901319E-5</v>
      </c>
      <c r="I7" s="77">
        <f t="shared" si="2"/>
        <v>2.2972340006901319E-5</v>
      </c>
      <c r="J7" s="76">
        <f>分析係数表!G10</f>
        <v>0.2857142857142857</v>
      </c>
      <c r="K7" s="78">
        <f t="shared" si="3"/>
        <v>6.5635257162575197E-6</v>
      </c>
      <c r="L7" s="79"/>
      <c r="M7" s="80"/>
      <c r="N7" s="81">
        <f>分析係数表!H10</f>
        <v>1.1887956014562746E-3</v>
      </c>
      <c r="O7" s="82">
        <f t="shared" si="4"/>
        <v>1.7972659067872553E-2</v>
      </c>
      <c r="P7" s="76">
        <f>分析係数表!C10</f>
        <v>1.0504201680672232E-2</v>
      </c>
      <c r="Q7" s="82">
        <f t="shared" si="5"/>
        <v>1.8878843558689591E-4</v>
      </c>
      <c r="R7" s="83">
        <v>2.5339985693300916E-4</v>
      </c>
      <c r="S7" s="84">
        <f t="shared" si="6"/>
        <v>2.763721969399105E-4</v>
      </c>
      <c r="T7" s="85">
        <f>分析係数表!F10</f>
        <v>0.5714285714285714</v>
      </c>
      <c r="U7" s="86">
        <f t="shared" si="7"/>
        <v>1.5792696967994885E-4</v>
      </c>
      <c r="V7" s="87">
        <f>分析係数表!D10</f>
        <v>0</v>
      </c>
      <c r="W7" s="167">
        <f t="shared" si="8"/>
        <v>0</v>
      </c>
      <c r="X7" s="76">
        <f>分析係数表!E10</f>
        <v>0</v>
      </c>
      <c r="Y7" s="166">
        <f t="shared" si="9"/>
        <v>0</v>
      </c>
    </row>
    <row r="8" spans="1:25" x14ac:dyDescent="0.2">
      <c r="A8" s="6" t="s">
        <v>222</v>
      </c>
      <c r="B8" s="5" t="s">
        <v>27</v>
      </c>
      <c r="C8" s="90"/>
      <c r="D8" s="76">
        <f>投入係数表!I8</f>
        <v>3.1029132908119289E-3</v>
      </c>
      <c r="E8" s="77">
        <f t="shared" si="0"/>
        <v>0.31029132908119289</v>
      </c>
      <c r="F8" s="76">
        <f>分析係数表!C11</f>
        <v>1.4320902789711765E-3</v>
      </c>
      <c r="G8" s="77">
        <f t="shared" si="1"/>
        <v>4.4436519602622266E-4</v>
      </c>
      <c r="H8" s="77">
        <v>1.3849830963434564E-3</v>
      </c>
      <c r="I8" s="77">
        <f t="shared" si="2"/>
        <v>1.3849830963434564E-3</v>
      </c>
      <c r="J8" s="76">
        <f>分析係数表!G11</f>
        <v>0.36842105263157893</v>
      </c>
      <c r="K8" s="78">
        <f t="shared" si="3"/>
        <v>5.1025693023179974E-4</v>
      </c>
      <c r="L8" s="79"/>
      <c r="M8" s="80"/>
      <c r="N8" s="81">
        <f>分析係数表!H11</f>
        <v>-2.1228492883147762E-5</v>
      </c>
      <c r="O8" s="82">
        <f t="shared" si="4"/>
        <v>-3.2094034049772417E-4</v>
      </c>
      <c r="P8" s="76">
        <f>分析係数表!C11</f>
        <v>1.4320902789711765E-3</v>
      </c>
      <c r="Q8" s="82">
        <f t="shared" si="5"/>
        <v>-4.5961554175649016E-7</v>
      </c>
      <c r="R8" s="83">
        <v>1.0697062231435916E-4</v>
      </c>
      <c r="S8" s="84">
        <f t="shared" si="6"/>
        <v>1.4919537186578156E-3</v>
      </c>
      <c r="T8" s="85">
        <f>分析係数表!F11</f>
        <v>0.57894736842105265</v>
      </c>
      <c r="U8" s="86">
        <f t="shared" si="7"/>
        <v>8.6376267922294591E-4</v>
      </c>
      <c r="V8" s="87">
        <f>分析係数表!D11</f>
        <v>2.6315789473684209E-2</v>
      </c>
      <c r="W8" s="167">
        <f t="shared" si="8"/>
        <v>0</v>
      </c>
      <c r="X8" s="76">
        <f>分析係数表!E11</f>
        <v>0</v>
      </c>
      <c r="Y8" s="166">
        <f t="shared" si="9"/>
        <v>0</v>
      </c>
    </row>
    <row r="9" spans="1:25" x14ac:dyDescent="0.2">
      <c r="A9" s="6" t="s">
        <v>223</v>
      </c>
      <c r="B9" s="5" t="s">
        <v>191</v>
      </c>
      <c r="C9" s="90"/>
      <c r="D9" s="76">
        <f>投入係数表!I9</f>
        <v>1.3790725736941907E-3</v>
      </c>
      <c r="E9" s="77">
        <f t="shared" si="0"/>
        <v>0.13790725736941908</v>
      </c>
      <c r="F9" s="76">
        <f>分析係数表!C12</f>
        <v>8.2314002014678422E-2</v>
      </c>
      <c r="G9" s="77">
        <f t="shared" si="1"/>
        <v>1.1351698260945137E-2</v>
      </c>
      <c r="H9" s="77">
        <v>1.8250509939704868E-2</v>
      </c>
      <c r="I9" s="77">
        <f t="shared" si="2"/>
        <v>1.8250509939704868E-2</v>
      </c>
      <c r="J9" s="76">
        <f>分析係数表!G12</f>
        <v>0.12801312223648553</v>
      </c>
      <c r="K9" s="78">
        <f t="shared" si="3"/>
        <v>2.3363047597896335E-3</v>
      </c>
      <c r="L9" s="79"/>
      <c r="M9" s="80"/>
      <c r="N9" s="81">
        <f>分析係数表!H12</f>
        <v>9.0942863511405014E-2</v>
      </c>
      <c r="O9" s="82">
        <f t="shared" si="4"/>
        <v>1.3749084186922502</v>
      </c>
      <c r="P9" s="76">
        <f>分析係数表!C12</f>
        <v>8.2314002014678422E-2</v>
      </c>
      <c r="Q9" s="82">
        <f t="shared" si="5"/>
        <v>0.1131742143462322</v>
      </c>
      <c r="R9" s="83">
        <v>0.12609045877693192</v>
      </c>
      <c r="S9" s="84">
        <f t="shared" si="6"/>
        <v>0.14434096871663679</v>
      </c>
      <c r="T9" s="85">
        <f>分析係数表!F12</f>
        <v>0.39723291969761804</v>
      </c>
      <c r="U9" s="86">
        <f t="shared" si="7"/>
        <v>5.7336984435292178E-2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投入係数表!I10</f>
        <v>8.2744354421651432E-3</v>
      </c>
      <c r="E10" s="77">
        <f t="shared" si="0"/>
        <v>0.82744354421651434</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0.21005545285576044</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75">
        <f>最終需要_まとめ!C12</f>
        <v>100</v>
      </c>
      <c r="D11" s="76">
        <f>投入係数表!I11</f>
        <v>0.25771418720910189</v>
      </c>
      <c r="E11" s="77">
        <f t="shared" si="0"/>
        <v>25.771418720910187</v>
      </c>
      <c r="F11" s="76">
        <f>分析係数表!C14</f>
        <v>0.20214395099540583</v>
      </c>
      <c r="G11" s="77">
        <f t="shared" si="1"/>
        <v>5.2095364030017537</v>
      </c>
      <c r="H11" s="77">
        <v>5.5538567517715105</v>
      </c>
      <c r="I11" s="77">
        <f t="shared" si="2"/>
        <v>105.55385675177151</v>
      </c>
      <c r="J11" s="76">
        <f>分析係数表!G14</f>
        <v>0.19479400103430444</v>
      </c>
      <c r="K11" s="78">
        <f t="shared" si="3"/>
        <v>20.561258081279401</v>
      </c>
      <c r="L11" s="79"/>
      <c r="M11" s="80"/>
      <c r="N11" s="81">
        <f>分析係数表!H14</f>
        <v>1.146338615689979E-3</v>
      </c>
      <c r="O11" s="82">
        <f t="shared" si="4"/>
        <v>1.7330778386877101E-2</v>
      </c>
      <c r="P11" s="76">
        <f>分析係数表!C14</f>
        <v>0.20214395099540583</v>
      </c>
      <c r="Q11" s="82">
        <f t="shared" si="5"/>
        <v>3.5033120169491233E-3</v>
      </c>
      <c r="R11" s="83">
        <v>1.4858906287407197E-2</v>
      </c>
      <c r="S11" s="84">
        <f t="shared" si="6"/>
        <v>105.56871565805891</v>
      </c>
      <c r="T11" s="85">
        <f>分析係数表!F14</f>
        <v>0.33787278055507669</v>
      </c>
      <c r="U11" s="86">
        <f t="shared" si="7"/>
        <v>35.668795499016625</v>
      </c>
      <c r="V11" s="87">
        <f>分析係数表!D14</f>
        <v>4.5164626788484742E-2</v>
      </c>
      <c r="W11" s="167">
        <f t="shared" si="8"/>
        <v>5</v>
      </c>
      <c r="X11" s="76">
        <f>分析係数表!E14</f>
        <v>4.2234097569384586E-2</v>
      </c>
      <c r="Y11" s="166">
        <f t="shared" si="9"/>
        <v>4</v>
      </c>
    </row>
    <row r="12" spans="1:25" x14ac:dyDescent="0.2">
      <c r="A12" s="6" t="s">
        <v>226</v>
      </c>
      <c r="B12" s="5" t="s">
        <v>29</v>
      </c>
      <c r="C12" s="90"/>
      <c r="D12" s="76">
        <f>投入係数表!I12</f>
        <v>3.4649198414066537E-2</v>
      </c>
      <c r="E12" s="77">
        <f t="shared" si="0"/>
        <v>3.4649198414066538</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0.12709237483709876</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投入係数表!I13</f>
        <v>3.2752973625237028E-3</v>
      </c>
      <c r="E13" s="77">
        <f t="shared" si="0"/>
        <v>0.32752973625237031</v>
      </c>
      <c r="F13" s="76">
        <f>分析係数表!C16</f>
        <v>5.244101845363236E-2</v>
      </c>
      <c r="G13" s="77">
        <f t="shared" si="1"/>
        <v>1.7175992942923889E-2</v>
      </c>
      <c r="H13" s="77">
        <v>2.573970444671746E-2</v>
      </c>
      <c r="I13" s="77">
        <f t="shared" si="2"/>
        <v>2.573970444671746E-2</v>
      </c>
      <c r="J13" s="76">
        <f>分析係数表!G16</f>
        <v>3.3400809716599193E-2</v>
      </c>
      <c r="K13" s="78">
        <f t="shared" si="3"/>
        <v>8.59726970386312E-4</v>
      </c>
      <c r="L13" s="79"/>
      <c r="M13" s="80"/>
      <c r="N13" s="81">
        <f>分析係数表!H16</f>
        <v>1.6473310477322662E-2</v>
      </c>
      <c r="O13" s="82">
        <f t="shared" si="4"/>
        <v>0.24904970422623393</v>
      </c>
      <c r="P13" s="76">
        <f>分析係数表!C16</f>
        <v>5.244101845363236E-2</v>
      </c>
      <c r="Q13" s="82">
        <f t="shared" si="5"/>
        <v>1.3060420135199615E-2</v>
      </c>
      <c r="R13" s="83">
        <v>1.4684452407510771E-2</v>
      </c>
      <c r="S13" s="84">
        <f t="shared" si="6"/>
        <v>4.0424156854228233E-2</v>
      </c>
      <c r="T13" s="85">
        <f>分析係数表!F16</f>
        <v>0.2874493927125506</v>
      </c>
      <c r="U13" s="86">
        <f t="shared" si="7"/>
        <v>1.1619899338664795E-2</v>
      </c>
      <c r="V13" s="87">
        <f>分析係数表!D16</f>
        <v>0</v>
      </c>
      <c r="W13" s="167">
        <f t="shared" si="8"/>
        <v>0</v>
      </c>
      <c r="X13" s="76">
        <f>分析係数表!E16</f>
        <v>0</v>
      </c>
      <c r="Y13" s="166">
        <f t="shared" si="9"/>
        <v>0</v>
      </c>
    </row>
    <row r="14" spans="1:25" x14ac:dyDescent="0.2">
      <c r="A14" s="6" t="s">
        <v>2</v>
      </c>
      <c r="B14" s="5" t="s">
        <v>365</v>
      </c>
      <c r="C14" s="90"/>
      <c r="D14" s="76">
        <f>投入係数表!I14</f>
        <v>2.5857610756766077E-2</v>
      </c>
      <c r="E14" s="77">
        <f t="shared" si="0"/>
        <v>2.5857610756766078</v>
      </c>
      <c r="F14" s="76">
        <f>分析係数表!C17</f>
        <v>0.30047739399045215</v>
      </c>
      <c r="G14" s="77">
        <f t="shared" si="1"/>
        <v>0.77696274950125543</v>
      </c>
      <c r="H14" s="77">
        <v>0.93639874411771684</v>
      </c>
      <c r="I14" s="77">
        <f t="shared" si="2"/>
        <v>0.93639874411771684</v>
      </c>
      <c r="J14" s="76">
        <f>分析係数表!G17</f>
        <v>0.21582733812949639</v>
      </c>
      <c r="K14" s="78">
        <f t="shared" si="3"/>
        <v>0.20210044837073024</v>
      </c>
      <c r="L14" s="79"/>
      <c r="M14" s="80"/>
      <c r="N14" s="81">
        <f>分析係数表!H17</f>
        <v>2.8021610605755043E-3</v>
      </c>
      <c r="O14" s="82">
        <f t="shared" si="4"/>
        <v>4.2364124945699584E-2</v>
      </c>
      <c r="P14" s="76">
        <f>分析係数表!C17</f>
        <v>0.30047739399045215</v>
      </c>
      <c r="Q14" s="82">
        <f t="shared" si="5"/>
        <v>1.2729461862369717E-2</v>
      </c>
      <c r="R14" s="83">
        <v>2.6579326345779346E-2</v>
      </c>
      <c r="S14" s="84">
        <f t="shared" si="6"/>
        <v>0.96297807046349615</v>
      </c>
      <c r="T14" s="85">
        <f>分析係数表!F17</f>
        <v>0.33413269384492406</v>
      </c>
      <c r="U14" s="86">
        <f t="shared" si="7"/>
        <v>0.32176245679755505</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投入係数表!I15</f>
        <v>7.4125150836062744E-3</v>
      </c>
      <c r="E15" s="77">
        <f t="shared" si="0"/>
        <v>0.74125150836062748</v>
      </c>
      <c r="F15" s="76">
        <f>分析係数表!C18</f>
        <v>0.17062500000000003</v>
      </c>
      <c r="G15" s="77">
        <f t="shared" si="1"/>
        <v>0.12647603861403209</v>
      </c>
      <c r="H15" s="77">
        <v>0.14200977043664215</v>
      </c>
      <c r="I15" s="77">
        <f t="shared" si="2"/>
        <v>0.14200977043664215</v>
      </c>
      <c r="J15" s="76">
        <f>分析係数表!G18</f>
        <v>0.21515892420537897</v>
      </c>
      <c r="K15" s="78">
        <f t="shared" si="3"/>
        <v>3.0554669433800755E-2</v>
      </c>
      <c r="L15" s="79"/>
      <c r="M15" s="80"/>
      <c r="N15" s="81">
        <f>分析係数表!H18</f>
        <v>4.4579835054610296E-4</v>
      </c>
      <c r="O15" s="82">
        <f t="shared" si="4"/>
        <v>6.7397471504522062E-3</v>
      </c>
      <c r="P15" s="76">
        <f>分析係数表!C18</f>
        <v>0.17062500000000003</v>
      </c>
      <c r="Q15" s="82">
        <f t="shared" si="5"/>
        <v>1.1499693575459078E-3</v>
      </c>
      <c r="R15" s="83">
        <v>2.7772273544423862E-3</v>
      </c>
      <c r="S15" s="84">
        <f t="shared" si="6"/>
        <v>0.14478699779108453</v>
      </c>
      <c r="T15" s="85">
        <f>分析係数表!F18</f>
        <v>0.45904645476772615</v>
      </c>
      <c r="U15" s="86">
        <f t="shared" si="7"/>
        <v>6.6463958032459955E-2</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投入係数表!I16</f>
        <v>2.5857610756766077E-2</v>
      </c>
      <c r="E16" s="77">
        <f t="shared" si="0"/>
        <v>2.5857610756766078</v>
      </c>
      <c r="F16" s="76">
        <f>分析係数表!C19</f>
        <v>0.1185035016586804</v>
      </c>
      <c r="G16" s="77">
        <f t="shared" si="1"/>
        <v>0.30642174192039412</v>
      </c>
      <c r="H16" s="77">
        <v>0.37178805168864215</v>
      </c>
      <c r="I16" s="77">
        <f t="shared" si="2"/>
        <v>0.37178805168864215</v>
      </c>
      <c r="J16" s="76">
        <f>分析係数表!G19</f>
        <v>5.7564057564057566E-2</v>
      </c>
      <c r="K16" s="78">
        <f t="shared" si="3"/>
        <v>2.1401628809033808E-2</v>
      </c>
      <c r="L16" s="79"/>
      <c r="M16" s="80"/>
      <c r="N16" s="81">
        <f>分析係数表!H19</f>
        <v>-1.1675671085731269E-4</v>
      </c>
      <c r="O16" s="82">
        <f t="shared" si="4"/>
        <v>-1.7651718727374828E-3</v>
      </c>
      <c r="P16" s="76">
        <f>分析係数表!C19</f>
        <v>0.1185035016586804</v>
      </c>
      <c r="Q16" s="82">
        <f t="shared" si="5"/>
        <v>-2.0917904794880227E-4</v>
      </c>
      <c r="R16" s="83">
        <v>1.237295206344815E-3</v>
      </c>
      <c r="S16" s="84">
        <f t="shared" si="6"/>
        <v>0.37302534689498695</v>
      </c>
      <c r="T16" s="85">
        <f>分析係数表!F19</f>
        <v>0.24008424008424009</v>
      </c>
      <c r="U16" s="86">
        <f t="shared" si="7"/>
        <v>8.9557506941442988E-2</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投入係数表!I17</f>
        <v>6.0334425099120839E-3</v>
      </c>
      <c r="E17" s="77">
        <f t="shared" si="0"/>
        <v>0.60334425099120836</v>
      </c>
      <c r="F17" s="76">
        <f>分析係数表!C20</f>
        <v>0.1515527950310559</v>
      </c>
      <c r="G17" s="77">
        <f t="shared" si="1"/>
        <v>9.1438507603636546E-2</v>
      </c>
      <c r="H17" s="77">
        <v>0.11519182118208392</v>
      </c>
      <c r="I17" s="77">
        <f t="shared" si="2"/>
        <v>0.11519182118208392</v>
      </c>
      <c r="J17" s="76">
        <f>分析係数表!G20</f>
        <v>0.10025273799494525</v>
      </c>
      <c r="K17" s="78">
        <f t="shared" si="3"/>
        <v>1.1548295468128043E-2</v>
      </c>
      <c r="L17" s="79"/>
      <c r="M17" s="80"/>
      <c r="N17" s="81">
        <f>分析係数表!H20</f>
        <v>5.5194081496184183E-4</v>
      </c>
      <c r="O17" s="82">
        <f t="shared" si="4"/>
        <v>8.3444488529408282E-3</v>
      </c>
      <c r="P17" s="76">
        <f>分析係数表!C20</f>
        <v>0.1515527950310559</v>
      </c>
      <c r="Q17" s="82">
        <f t="shared" si="5"/>
        <v>1.2646245466568708E-3</v>
      </c>
      <c r="R17" s="83">
        <v>3.223562611053762E-3</v>
      </c>
      <c r="S17" s="84">
        <f t="shared" si="6"/>
        <v>0.11841538379313768</v>
      </c>
      <c r="T17" s="85">
        <f>分析係数表!F20</f>
        <v>0.22325189553496208</v>
      </c>
      <c r="U17" s="86">
        <f t="shared" si="7"/>
        <v>2.6436458892318014E-2</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投入係数表!I18</f>
        <v>2.7581451473883814E-2</v>
      </c>
      <c r="E18" s="77">
        <f t="shared" si="0"/>
        <v>2.7581451473883813</v>
      </c>
      <c r="F18" s="76">
        <f>分析係数表!C21</f>
        <v>0.26288951841359776</v>
      </c>
      <c r="G18" s="77">
        <f t="shared" si="1"/>
        <v>0.72508744951173321</v>
      </c>
      <c r="H18" s="77">
        <v>0.79766688044683254</v>
      </c>
      <c r="I18" s="77">
        <f t="shared" si="2"/>
        <v>0.79766688044683254</v>
      </c>
      <c r="J18" s="76">
        <f>分析係数表!G21</f>
        <v>0.28500292911540714</v>
      </c>
      <c r="K18" s="78">
        <f t="shared" si="3"/>
        <v>0.22733739738569655</v>
      </c>
      <c r="L18" s="79"/>
      <c r="M18" s="80"/>
      <c r="N18" s="81">
        <f>分析係数表!H21</f>
        <v>9.1282519397535371E-4</v>
      </c>
      <c r="O18" s="82">
        <f t="shared" si="4"/>
        <v>1.3800434641402138E-2</v>
      </c>
      <c r="P18" s="76">
        <f>分析係数表!C21</f>
        <v>0.26288951841359776</v>
      </c>
      <c r="Q18" s="82">
        <f t="shared" si="5"/>
        <v>3.6279896167765399E-3</v>
      </c>
      <c r="R18" s="83">
        <v>8.6380088688965979E-3</v>
      </c>
      <c r="S18" s="84">
        <f t="shared" si="6"/>
        <v>0.80630488931572919</v>
      </c>
      <c r="T18" s="85">
        <f>分析係数表!F21</f>
        <v>0.4257469244288225</v>
      </c>
      <c r="U18" s="86">
        <f t="shared" si="7"/>
        <v>0.34328182677809382</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投入係数表!I19</f>
        <v>2.930529219100155E-3</v>
      </c>
      <c r="E19" s="77">
        <f t="shared" si="0"/>
        <v>0.29305292191001547</v>
      </c>
      <c r="F19" s="76">
        <f>分析係数表!C22</f>
        <v>7.7430972388955577E-2</v>
      </c>
      <c r="G19" s="77">
        <f t="shared" si="1"/>
        <v>2.2691372704917164E-2</v>
      </c>
      <c r="H19" s="77">
        <v>2.5940567156190735E-2</v>
      </c>
      <c r="I19" s="77">
        <f t="shared" si="2"/>
        <v>2.5940567156190735E-2</v>
      </c>
      <c r="J19" s="76">
        <f>分析係数表!G22</f>
        <v>0.1947935368043088</v>
      </c>
      <c r="K19" s="78">
        <f t="shared" si="3"/>
        <v>5.0530548230640843E-3</v>
      </c>
      <c r="L19" s="79"/>
      <c r="M19" s="80"/>
      <c r="N19" s="81">
        <f>分析係数表!H22</f>
        <v>4.2456985766295524E-5</v>
      </c>
      <c r="O19" s="82">
        <f t="shared" si="4"/>
        <v>6.4188068099544835E-4</v>
      </c>
      <c r="P19" s="76">
        <f>分析係数表!C22</f>
        <v>7.7430972388955577E-2</v>
      </c>
      <c r="Q19" s="82">
        <f t="shared" si="5"/>
        <v>4.9701445287162561E-5</v>
      </c>
      <c r="R19" s="83">
        <v>6.2804910737551743E-4</v>
      </c>
      <c r="S19" s="84">
        <f t="shared" si="6"/>
        <v>2.6568616263566252E-2</v>
      </c>
      <c r="T19" s="85">
        <f>分析係数表!F22</f>
        <v>0.41382405745062839</v>
      </c>
      <c r="U19" s="86">
        <f t="shared" si="7"/>
        <v>1.099473258303774E-2</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投入係数表!I20</f>
        <v>1.7238407171177384E-4</v>
      </c>
      <c r="E20" s="77">
        <f t="shared" si="0"/>
        <v>1.7238407171177385E-2</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3.2094034049772417E-4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投入係数表!I21</f>
        <v>0</v>
      </c>
      <c r="E21" s="77">
        <f t="shared" si="0"/>
        <v>0</v>
      </c>
      <c r="F21" s="76">
        <f>分析係数表!C24</f>
        <v>0.63487099296325256</v>
      </c>
      <c r="G21" s="77">
        <f t="shared" si="1"/>
        <v>0</v>
      </c>
      <c r="H21" s="77">
        <v>9.3537505097593121E-3</v>
      </c>
      <c r="I21" s="77">
        <f t="shared" si="2"/>
        <v>9.3537505097593121E-3</v>
      </c>
      <c r="J21" s="76">
        <f>分析係数表!G24</f>
        <v>0.20715350223546944</v>
      </c>
      <c r="K21" s="78">
        <f t="shared" si="3"/>
        <v>1.9376621771334491E-3</v>
      </c>
      <c r="L21" s="79"/>
      <c r="M21" s="80"/>
      <c r="N21" s="81">
        <f>分析係数表!H24</f>
        <v>3.5027013257193804E-4</v>
      </c>
      <c r="O21" s="82">
        <f t="shared" si="4"/>
        <v>5.295515618212448E-3</v>
      </c>
      <c r="P21" s="76">
        <f>分析係数表!C24</f>
        <v>0.63487099296325256</v>
      </c>
      <c r="Q21" s="82">
        <f t="shared" si="5"/>
        <v>3.3619692587869491E-3</v>
      </c>
      <c r="R21" s="83">
        <v>1.1357999633959597E-2</v>
      </c>
      <c r="S21" s="84">
        <f t="shared" si="6"/>
        <v>2.0711750143718909E-2</v>
      </c>
      <c r="T21" s="85">
        <f>分析係数表!F24</f>
        <v>0.39046199701937406</v>
      </c>
      <c r="U21" s="86">
        <f t="shared" si="7"/>
        <v>8.0871513228827924E-3</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投入係数表!I22</f>
        <v>0</v>
      </c>
      <c r="E22" s="77">
        <f t="shared" si="0"/>
        <v>0</v>
      </c>
      <c r="F22" s="76">
        <f>分析係数表!C25</f>
        <v>2.5195482189400487E-2</v>
      </c>
      <c r="G22" s="77">
        <f t="shared" si="1"/>
        <v>0</v>
      </c>
      <c r="H22" s="77">
        <v>8.9985255583828309E-4</v>
      </c>
      <c r="I22" s="77">
        <f t="shared" si="2"/>
        <v>8.9985255583828309E-4</v>
      </c>
      <c r="J22" s="76">
        <f>分析係数表!G25</f>
        <v>0.19667590027700832</v>
      </c>
      <c r="K22" s="78">
        <f t="shared" si="3"/>
        <v>1.7697931153606123E-4</v>
      </c>
      <c r="L22" s="79"/>
      <c r="M22" s="80"/>
      <c r="N22" s="81">
        <f>分析係数表!H25</f>
        <v>5.0948382919554624E-4</v>
      </c>
      <c r="O22" s="82">
        <f t="shared" si="4"/>
        <v>7.7025681719453789E-3</v>
      </c>
      <c r="P22" s="76">
        <f>分析係数表!C25</f>
        <v>2.5195482189400487E-2</v>
      </c>
      <c r="Q22" s="82">
        <f t="shared" si="5"/>
        <v>1.9406991918889286E-4</v>
      </c>
      <c r="R22" s="83">
        <v>8.1875358989565009E-4</v>
      </c>
      <c r="S22" s="84">
        <f t="shared" si="6"/>
        <v>1.7186061457339333E-3</v>
      </c>
      <c r="T22" s="85">
        <f>分析係数表!F25</f>
        <v>0.34903047091412742</v>
      </c>
      <c r="U22" s="86">
        <f t="shared" si="7"/>
        <v>5.9984591236142827E-4</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投入係数表!I23</f>
        <v>3.4476814342354769E-4</v>
      </c>
      <c r="E23" s="77">
        <f t="shared" si="0"/>
        <v>3.4476814342354771E-2</v>
      </c>
      <c r="F23" s="76">
        <f>分析係数表!C26</f>
        <v>0.4930888575458392</v>
      </c>
      <c r="G23" s="77">
        <f t="shared" si="1"/>
        <v>1.7000132995891717E-2</v>
      </c>
      <c r="H23" s="77">
        <v>2.8821090254007271E-2</v>
      </c>
      <c r="I23" s="77">
        <f t="shared" si="2"/>
        <v>2.8821090254007271E-2</v>
      </c>
      <c r="J23" s="76">
        <f>分析係数表!G26</f>
        <v>0.19639217284957194</v>
      </c>
      <c r="K23" s="78">
        <f t="shared" si="3"/>
        <v>5.6602365388781096E-3</v>
      </c>
      <c r="L23" s="79"/>
      <c r="M23" s="80"/>
      <c r="N23" s="81">
        <f>分析係数表!H26</f>
        <v>1.0815917123963785E-2</v>
      </c>
      <c r="O23" s="82">
        <f t="shared" si="4"/>
        <v>0.16351910348359044</v>
      </c>
      <c r="P23" s="76">
        <f>分析係数表!C26</f>
        <v>0.4930888575458392</v>
      </c>
      <c r="Q23" s="82">
        <f t="shared" si="5"/>
        <v>8.062944792364346E-2</v>
      </c>
      <c r="R23" s="83">
        <v>8.9116069958806596E-2</v>
      </c>
      <c r="S23" s="84">
        <f t="shared" si="6"/>
        <v>0.11793716021281386</v>
      </c>
      <c r="T23" s="85">
        <f>分析係数表!F26</f>
        <v>0.33499796167957602</v>
      </c>
      <c r="U23" s="86">
        <f t="shared" si="7"/>
        <v>3.9508708277570234E-2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投入係数表!I24</f>
        <v>0</v>
      </c>
      <c r="E24" s="77">
        <f t="shared" si="0"/>
        <v>0</v>
      </c>
      <c r="F24" s="76">
        <f>分析係数表!C27</f>
        <v>2.3319615912208547E-2</v>
      </c>
      <c r="G24" s="77">
        <f t="shared" si="1"/>
        <v>0</v>
      </c>
      <c r="H24" s="77">
        <v>6.3454041627825447E-5</v>
      </c>
      <c r="I24" s="77">
        <f t="shared" si="2"/>
        <v>6.3454041627825447E-5</v>
      </c>
      <c r="J24" s="76">
        <f>分析係数表!G27</f>
        <v>0.17692307692307693</v>
      </c>
      <c r="K24" s="78">
        <f t="shared" si="3"/>
        <v>1.1226484287999887E-5</v>
      </c>
      <c r="L24" s="79"/>
      <c r="M24" s="80"/>
      <c r="N24" s="81">
        <f>分析係数表!H27</f>
        <v>1.0773460138197489E-2</v>
      </c>
      <c r="O24" s="82">
        <f t="shared" si="4"/>
        <v>0.16287722280259501</v>
      </c>
      <c r="P24" s="76">
        <f>分析係数表!C27</f>
        <v>2.3319615912208547E-2</v>
      </c>
      <c r="Q24" s="82">
        <f t="shared" si="5"/>
        <v>3.7982342766037314E-3</v>
      </c>
      <c r="R24" s="83">
        <v>3.827867622096753E-3</v>
      </c>
      <c r="S24" s="84">
        <f t="shared" si="6"/>
        <v>3.8913216637245784E-3</v>
      </c>
      <c r="T24" s="85">
        <f>分析係数表!F27</f>
        <v>0.33076923076923076</v>
      </c>
      <c r="U24" s="86">
        <f t="shared" si="7"/>
        <v>1.287129473385822E-3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投入係数表!I25</f>
        <v>0</v>
      </c>
      <c r="E25" s="77">
        <f t="shared" si="0"/>
        <v>0</v>
      </c>
      <c r="F25" s="76">
        <f>分析係数表!C28</f>
        <v>0.14672910458351074</v>
      </c>
      <c r="G25" s="77">
        <f t="shared" si="1"/>
        <v>0</v>
      </c>
      <c r="H25" s="77">
        <v>1.4933189134703663E-2</v>
      </c>
      <c r="I25" s="77">
        <f t="shared" si="2"/>
        <v>1.4933189134703663E-2</v>
      </c>
      <c r="J25" s="76">
        <f>分析係数表!G28</f>
        <v>0.12492997198879552</v>
      </c>
      <c r="K25" s="78">
        <f t="shared" si="3"/>
        <v>1.8656029003019142E-3</v>
      </c>
      <c r="L25" s="79"/>
      <c r="M25" s="80"/>
      <c r="N25" s="81">
        <f>分析係数表!H28</f>
        <v>2.0262596456964536E-2</v>
      </c>
      <c r="O25" s="82">
        <f t="shared" si="4"/>
        <v>0.30633755500507764</v>
      </c>
      <c r="P25" s="76">
        <f>分析係数表!C28</f>
        <v>0.14672910458351074</v>
      </c>
      <c r="Q25" s="82">
        <f t="shared" si="5"/>
        <v>4.4948635146197014E-2</v>
      </c>
      <c r="R25" s="83">
        <v>5.2117591471789612E-2</v>
      </c>
      <c r="S25" s="84">
        <f t="shared" si="6"/>
        <v>6.7050780606493277E-2</v>
      </c>
      <c r="T25" s="85">
        <f>分析係数表!F28</f>
        <v>0.21372549019607842</v>
      </c>
      <c r="U25" s="86">
        <f t="shared" si="7"/>
        <v>1.4330460953152484E-2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投入係数表!I26</f>
        <v>1.4135493880365455E-2</v>
      </c>
      <c r="E26" s="77">
        <f t="shared" si="0"/>
        <v>1.4135493880365455</v>
      </c>
      <c r="F26" s="76">
        <f>分析係数表!C29</f>
        <v>0.36751332706177486</v>
      </c>
      <c r="G26" s="77">
        <f t="shared" si="1"/>
        <v>0.51949823856344668</v>
      </c>
      <c r="H26" s="77">
        <v>0.59159885380458344</v>
      </c>
      <c r="I26" s="77">
        <f t="shared" si="2"/>
        <v>0.59159885380458344</v>
      </c>
      <c r="J26" s="76">
        <f>分析係数表!G29</f>
        <v>0.26226333907056798</v>
      </c>
      <c r="K26" s="78">
        <f t="shared" si="3"/>
        <v>0.15515469078911084</v>
      </c>
      <c r="L26" s="79"/>
      <c r="M26" s="80"/>
      <c r="N26" s="81">
        <f>分析係数表!H29</f>
        <v>9.6908070011569522E-3</v>
      </c>
      <c r="O26" s="82">
        <f t="shared" si="4"/>
        <v>0.14650926543721104</v>
      </c>
      <c r="P26" s="76">
        <f>分析係数表!C29</f>
        <v>0.36751332706177486</v>
      </c>
      <c r="Q26" s="82">
        <f t="shared" si="5"/>
        <v>5.3844107586206127E-2</v>
      </c>
      <c r="R26" s="83">
        <v>6.8279763379956518E-2</v>
      </c>
      <c r="S26" s="84">
        <f t="shared" si="6"/>
        <v>0.65987861718454</v>
      </c>
      <c r="T26" s="85">
        <f>分析係数表!F29</f>
        <v>0.47117039586919107</v>
      </c>
      <c r="U26" s="86">
        <f t="shared" si="7"/>
        <v>0.31091526928445412</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投入係数表!I27</f>
        <v>2.930529219100155E-3</v>
      </c>
      <c r="E27" s="77">
        <f t="shared" si="0"/>
        <v>0.29305292191001547</v>
      </c>
      <c r="F27" s="76">
        <f>分析係数表!C30</f>
        <v>1</v>
      </c>
      <c r="G27" s="77">
        <f t="shared" si="1"/>
        <v>0.29305292191001547</v>
      </c>
      <c r="H27" s="77">
        <v>0.38334467927274846</v>
      </c>
      <c r="I27" s="77">
        <f t="shared" si="2"/>
        <v>0.38334467927274846</v>
      </c>
      <c r="J27" s="76">
        <f>分析係数表!G30</f>
        <v>0.34487899988530796</v>
      </c>
      <c r="K27" s="78">
        <f t="shared" si="3"/>
        <v>0.13220752959893964</v>
      </c>
      <c r="L27" s="79"/>
      <c r="M27" s="80"/>
      <c r="N27" s="81">
        <f>分析係数表!H30</f>
        <v>0</v>
      </c>
      <c r="O27" s="82">
        <f t="shared" si="4"/>
        <v>0</v>
      </c>
      <c r="P27" s="76">
        <f>分析係数表!C30</f>
        <v>1</v>
      </c>
      <c r="Q27" s="82">
        <f t="shared" si="5"/>
        <v>0</v>
      </c>
      <c r="R27" s="83">
        <v>4.4282187565332441E-2</v>
      </c>
      <c r="S27" s="84">
        <f t="shared" si="6"/>
        <v>0.42762686683808088</v>
      </c>
      <c r="T27" s="85">
        <f>分析係数表!F30</f>
        <v>0.44087624727606378</v>
      </c>
      <c r="U27" s="86">
        <f t="shared" si="7"/>
        <v>0.18853052828599415</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投入係数表!I28</f>
        <v>3.4304430270642991E-2</v>
      </c>
      <c r="E28" s="77">
        <f t="shared" si="0"/>
        <v>3.4304430270642992</v>
      </c>
      <c r="F28" s="76">
        <f>分析係数表!C31</f>
        <v>0.30951028292239513</v>
      </c>
      <c r="G28" s="77">
        <f t="shared" si="1"/>
        <v>1.0617573918558287</v>
      </c>
      <c r="H28" s="77">
        <v>1.2074454838332314</v>
      </c>
      <c r="I28" s="77">
        <f t="shared" si="2"/>
        <v>1.2074454838332314</v>
      </c>
      <c r="J28" s="76">
        <f>分析係数表!G31</f>
        <v>7.0092194960809637E-2</v>
      </c>
      <c r="K28" s="78">
        <f t="shared" si="3"/>
        <v>8.4632504257387969E-2</v>
      </c>
      <c r="L28" s="79"/>
      <c r="M28" s="80"/>
      <c r="N28" s="81">
        <f>分析係数表!H31</f>
        <v>2.261895916699394E-2</v>
      </c>
      <c r="O28" s="82">
        <f t="shared" si="4"/>
        <v>0.34196193280032511</v>
      </c>
      <c r="P28" s="76">
        <f>分析係数表!C31</f>
        <v>0.30951028292239513</v>
      </c>
      <c r="Q28" s="82">
        <f t="shared" si="5"/>
        <v>0.1058407345697177</v>
      </c>
      <c r="R28" s="83">
        <v>0.13689980686643641</v>
      </c>
      <c r="S28" s="84">
        <f t="shared" si="6"/>
        <v>1.3443452906996678</v>
      </c>
      <c r="T28" s="85">
        <f>分析係数表!F31</f>
        <v>0.24334064086008589</v>
      </c>
      <c r="U28" s="86">
        <f t="shared" si="7"/>
        <v>0.32713384457609562</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投入係数表!I29</f>
        <v>1.7238407171177384E-3</v>
      </c>
      <c r="E29" s="77">
        <f t="shared" si="0"/>
        <v>0.17238407171177383</v>
      </c>
      <c r="F29" s="76">
        <f>分析係数表!C32</f>
        <v>0.85225718194254441</v>
      </c>
      <c r="G29" s="77">
        <f t="shared" si="1"/>
        <v>0.14691556316885784</v>
      </c>
      <c r="H29" s="77">
        <v>0.18750472048051917</v>
      </c>
      <c r="I29" s="77">
        <f t="shared" si="2"/>
        <v>0.18750472048051917</v>
      </c>
      <c r="J29" s="76">
        <f>分析係数表!G32</f>
        <v>0.14035087719298245</v>
      </c>
      <c r="K29" s="78">
        <f t="shared" si="3"/>
        <v>2.6316451997265847E-2</v>
      </c>
      <c r="L29" s="79"/>
      <c r="M29" s="80"/>
      <c r="N29" s="81">
        <f>分析係数表!H32</f>
        <v>6.442847590035345E-3</v>
      </c>
      <c r="O29" s="82">
        <f t="shared" si="4"/>
        <v>9.7405393341059271E-2</v>
      </c>
      <c r="P29" s="76">
        <f>分析係数表!C32</f>
        <v>0.85225718194254441</v>
      </c>
      <c r="Q29" s="82">
        <f t="shared" si="5"/>
        <v>8.3014446034856249E-2</v>
      </c>
      <c r="R29" s="83">
        <v>0.10855260483471829</v>
      </c>
      <c r="S29" s="84">
        <f t="shared" si="6"/>
        <v>0.29605732531523743</v>
      </c>
      <c r="T29" s="85">
        <f>分析係数表!F32</f>
        <v>0.48405103668261562</v>
      </c>
      <c r="U29" s="86">
        <f t="shared" si="7"/>
        <v>0.14330685523632306</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投入係数表!I30</f>
        <v>6.8953628684709537E-4</v>
      </c>
      <c r="E30" s="77">
        <f t="shared" si="0"/>
        <v>6.8953628684709542E-2</v>
      </c>
      <c r="F30" s="76">
        <f>分析係数表!C33</f>
        <v>1</v>
      </c>
      <c r="G30" s="77">
        <f t="shared" si="1"/>
        <v>6.8953628684709542E-2</v>
      </c>
      <c r="H30" s="77">
        <v>0.10500692882452375</v>
      </c>
      <c r="I30" s="77">
        <f t="shared" si="2"/>
        <v>0.10500692882452375</v>
      </c>
      <c r="J30" s="76">
        <f>分析係数表!G33</f>
        <v>0.50645624103299858</v>
      </c>
      <c r="K30" s="78">
        <f t="shared" si="3"/>
        <v>5.3181414454887929E-2</v>
      </c>
      <c r="L30" s="79"/>
      <c r="M30" s="80"/>
      <c r="N30" s="81">
        <f>分析係数表!H33</f>
        <v>9.552821797416492E-4</v>
      </c>
      <c r="O30" s="82">
        <f t="shared" si="4"/>
        <v>1.4442315322397585E-2</v>
      </c>
      <c r="P30" s="76">
        <f>分析係数表!C33</f>
        <v>1</v>
      </c>
      <c r="Q30" s="82">
        <f t="shared" si="5"/>
        <v>1.4442315322397585E-2</v>
      </c>
      <c r="R30" s="83">
        <v>4.3718915526337707E-2</v>
      </c>
      <c r="S30" s="84">
        <f t="shared" si="6"/>
        <v>0.14872584435086145</v>
      </c>
      <c r="T30" s="85">
        <f>分析係数表!F33</f>
        <v>0.6449067431850789</v>
      </c>
      <c r="U30" s="86">
        <f t="shared" si="7"/>
        <v>9.5914299907765024E-2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投入係数表!I31</f>
        <v>8.0503361489398378E-2</v>
      </c>
      <c r="E31" s="77">
        <f t="shared" si="0"/>
        <v>8.050336148939838</v>
      </c>
      <c r="F31" s="76">
        <f>分析係数表!C34</f>
        <v>0.24772063858157056</v>
      </c>
      <c r="G31" s="77">
        <f t="shared" si="1"/>
        <v>1.9942344116116781</v>
      </c>
      <c r="H31" s="77">
        <v>2.1985360783524595</v>
      </c>
      <c r="I31" s="77">
        <f t="shared" si="2"/>
        <v>2.1985360783524595</v>
      </c>
      <c r="J31" s="76">
        <f>分析係数表!G34</f>
        <v>0.4248649605950589</v>
      </c>
      <c r="K31" s="78">
        <f t="shared" si="3"/>
        <v>0.93408094429603306</v>
      </c>
      <c r="L31" s="79"/>
      <c r="M31" s="80"/>
      <c r="N31" s="81">
        <f>分析係数表!H34</f>
        <v>0.15963826648127116</v>
      </c>
      <c r="O31" s="82">
        <f t="shared" si="4"/>
        <v>2.4134713605428857</v>
      </c>
      <c r="P31" s="76">
        <f>分析係数表!C34</f>
        <v>0.24772063858157056</v>
      </c>
      <c r="Q31" s="82">
        <f t="shared" si="5"/>
        <v>0.5978666666320156</v>
      </c>
      <c r="R31" s="83">
        <v>0.64210063174350729</v>
      </c>
      <c r="S31" s="84">
        <f t="shared" si="6"/>
        <v>2.8406367100959669</v>
      </c>
      <c r="T31" s="85">
        <f>分析係数表!F34</f>
        <v>0.69972549366864434</v>
      </c>
      <c r="U31" s="86">
        <f t="shared" si="7"/>
        <v>1.9876659243051742</v>
      </c>
      <c r="V31" s="87">
        <f>分析係数表!D34</f>
        <v>0.30222261577968651</v>
      </c>
      <c r="W31" s="167">
        <f t="shared" si="8"/>
        <v>1</v>
      </c>
      <c r="X31" s="76">
        <f>分析係数表!E34</f>
        <v>0.2069423536704153</v>
      </c>
      <c r="Y31" s="166">
        <f t="shared" si="9"/>
        <v>1</v>
      </c>
    </row>
    <row r="32" spans="1:25" x14ac:dyDescent="0.2">
      <c r="A32" s="6" t="s">
        <v>20</v>
      </c>
      <c r="B32" s="5" t="s">
        <v>37</v>
      </c>
      <c r="C32" s="90"/>
      <c r="D32" s="76">
        <f>投入係数表!I32</f>
        <v>1.034304430270643E-2</v>
      </c>
      <c r="E32" s="77">
        <f t="shared" si="0"/>
        <v>1.034304430270643</v>
      </c>
      <c r="F32" s="76">
        <f>分析係数表!C35</f>
        <v>0.40037672666387614</v>
      </c>
      <c r="G32" s="77">
        <f t="shared" si="1"/>
        <v>0.41411142216570535</v>
      </c>
      <c r="H32" s="77">
        <v>0.51838613787905496</v>
      </c>
      <c r="I32" s="77">
        <f t="shared" si="2"/>
        <v>0.51838613787905496</v>
      </c>
      <c r="J32" s="76">
        <f>分析係数表!G35</f>
        <v>0.31413869149718204</v>
      </c>
      <c r="K32" s="78">
        <f t="shared" si="3"/>
        <v>0.16284514304360412</v>
      </c>
      <c r="L32" s="79"/>
      <c r="M32" s="80"/>
      <c r="N32" s="81">
        <f>分析係数表!H35</f>
        <v>6.0278305541698066E-2</v>
      </c>
      <c r="O32" s="82">
        <f t="shared" si="4"/>
        <v>0.91131009684328768</v>
      </c>
      <c r="P32" s="76">
        <f>分析係数表!C35</f>
        <v>0.40037672666387614</v>
      </c>
      <c r="Q32" s="82">
        <f t="shared" si="5"/>
        <v>0.3648673535498555</v>
      </c>
      <c r="R32" s="83">
        <v>0.46804522523614422</v>
      </c>
      <c r="S32" s="84">
        <f t="shared" si="6"/>
        <v>0.98643136311519919</v>
      </c>
      <c r="T32" s="85">
        <f>分析係数表!F35</f>
        <v>0.64444988973290862</v>
      </c>
      <c r="U32" s="86">
        <f t="shared" si="7"/>
        <v>0.63570558318867287</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投入係数表!I33</f>
        <v>2.0686088605412858E-3</v>
      </c>
      <c r="E33" s="77">
        <f t="shared" si="0"/>
        <v>0.20686088605412858</v>
      </c>
      <c r="F33" s="76">
        <f>分析係数表!C36</f>
        <v>0.81884274474653918</v>
      </c>
      <c r="G33" s="77">
        <f t="shared" si="1"/>
        <v>0.16938653571726373</v>
      </c>
      <c r="H33" s="77">
        <v>0.26662513671229265</v>
      </c>
      <c r="I33" s="77">
        <f t="shared" si="2"/>
        <v>0.26662513671229265</v>
      </c>
      <c r="J33" s="76">
        <f>分析係数表!G36</f>
        <v>1.667576253714147E-2</v>
      </c>
      <c r="K33" s="78">
        <f t="shared" si="3"/>
        <v>4.446177466247073E-3</v>
      </c>
      <c r="L33" s="79"/>
      <c r="M33" s="80"/>
      <c r="N33" s="81">
        <f>分析係数表!H36</f>
        <v>0.19381614002313904</v>
      </c>
      <c r="O33" s="82">
        <f t="shared" si="4"/>
        <v>2.9301853087442211</v>
      </c>
      <c r="P33" s="76">
        <f>分析係数表!C36</f>
        <v>0.81884274474653918</v>
      </c>
      <c r="Q33" s="82">
        <f t="shared" si="5"/>
        <v>2.3993609808281033</v>
      </c>
      <c r="R33" s="83">
        <v>2.4706104703248961</v>
      </c>
      <c r="S33" s="84">
        <f t="shared" si="6"/>
        <v>2.7372356070371886</v>
      </c>
      <c r="T33" s="85">
        <f>分析係数表!F36</f>
        <v>0.88527075374446673</v>
      </c>
      <c r="U33" s="86">
        <f t="shared" si="7"/>
        <v>2.4231946290180049</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投入係数表!I34</f>
        <v>3.1546285123254608E-2</v>
      </c>
      <c r="E34" s="77">
        <f t="shared" si="0"/>
        <v>3.1546285123254609</v>
      </c>
      <c r="F34" s="76">
        <f>分析係数表!C37</f>
        <v>0.43300400097983183</v>
      </c>
      <c r="G34" s="77">
        <f t="shared" si="1"/>
        <v>1.3659667674419793</v>
      </c>
      <c r="H34" s="77">
        <v>1.6205651689472504</v>
      </c>
      <c r="I34" s="77">
        <f t="shared" si="2"/>
        <v>1.6205651689472504</v>
      </c>
      <c r="J34" s="76">
        <f>分析係数表!G37</f>
        <v>0.37467899332306109</v>
      </c>
      <c r="K34" s="78">
        <f t="shared" si="3"/>
        <v>0.60719172611557226</v>
      </c>
      <c r="L34" s="79"/>
      <c r="M34" s="80"/>
      <c r="N34" s="81">
        <f>分析係数表!H37</f>
        <v>4.7689809261991442E-2</v>
      </c>
      <c r="O34" s="82">
        <f t="shared" si="4"/>
        <v>0.72099247492813723</v>
      </c>
      <c r="P34" s="76">
        <f>分析係数表!C37</f>
        <v>0.43300400097983183</v>
      </c>
      <c r="Q34" s="82">
        <f t="shared" si="5"/>
        <v>0.31219262632023448</v>
      </c>
      <c r="R34" s="83">
        <v>0.36320793232187171</v>
      </c>
      <c r="S34" s="84">
        <f t="shared" si="6"/>
        <v>1.9837731012691222</v>
      </c>
      <c r="T34" s="85">
        <f>分析係数表!F37</f>
        <v>0.6925184043828112</v>
      </c>
      <c r="U34" s="86">
        <f t="shared" si="7"/>
        <v>1.3737993827484334</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投入係数表!I35</f>
        <v>6.0334425099120839E-3</v>
      </c>
      <c r="E35" s="77">
        <f t="shared" si="0"/>
        <v>0.60334425099120836</v>
      </c>
      <c r="F35" s="76">
        <f>分析係数表!C38</f>
        <v>7.9651941097724221E-2</v>
      </c>
      <c r="G35" s="77">
        <f t="shared" si="1"/>
        <v>4.8057540741602268E-2</v>
      </c>
      <c r="H35" s="77">
        <v>6.7159016367331154E-2</v>
      </c>
      <c r="I35" s="77">
        <f t="shared" si="2"/>
        <v>6.7159016367331154E-2</v>
      </c>
      <c r="J35" s="76">
        <f>分析係数表!G38</f>
        <v>0.16009852216748768</v>
      </c>
      <c r="K35" s="78">
        <f t="shared" si="3"/>
        <v>1.0752059270631834E-2</v>
      </c>
      <c r="L35" s="79"/>
      <c r="M35" s="80"/>
      <c r="N35" s="81">
        <f>分析係数表!H38</f>
        <v>4.2106715633723583E-2</v>
      </c>
      <c r="O35" s="82">
        <f t="shared" si="4"/>
        <v>0.63658516537723586</v>
      </c>
      <c r="P35" s="76">
        <f>分析係数表!C38</f>
        <v>7.9651941097724221E-2</v>
      </c>
      <c r="Q35" s="82">
        <f t="shared" si="5"/>
        <v>5.0705244096312621E-2</v>
      </c>
      <c r="R35" s="83">
        <v>6.0589071782310197E-2</v>
      </c>
      <c r="S35" s="84">
        <f t="shared" si="6"/>
        <v>0.12774808814964134</v>
      </c>
      <c r="T35" s="85">
        <f>分析係数表!F38</f>
        <v>0.48891625615763545</v>
      </c>
      <c r="U35" s="86">
        <f t="shared" si="7"/>
        <v>6.2458116989418236E-2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投入係数表!I36</f>
        <v>0</v>
      </c>
      <c r="E36" s="77">
        <f t="shared" si="0"/>
        <v>0</v>
      </c>
      <c r="F36" s="76">
        <f>分析係数表!C39</f>
        <v>1</v>
      </c>
      <c r="G36" s="77">
        <f t="shared" si="1"/>
        <v>0</v>
      </c>
      <c r="H36" s="77">
        <v>1.9573688749093859E-2</v>
      </c>
      <c r="I36" s="77">
        <f t="shared" si="2"/>
        <v>1.9573688749093859E-2</v>
      </c>
      <c r="J36" s="76">
        <f>分析係数表!G39</f>
        <v>0.35152969406118778</v>
      </c>
      <c r="K36" s="78">
        <f t="shared" si="3"/>
        <v>6.8807328176178776E-3</v>
      </c>
      <c r="L36" s="79"/>
      <c r="M36" s="80"/>
      <c r="N36" s="81">
        <f>分析係数表!H39</f>
        <v>3.7892859796418753E-3</v>
      </c>
      <c r="O36" s="82">
        <f t="shared" si="4"/>
        <v>5.7287850778843755E-2</v>
      </c>
      <c r="P36" s="76">
        <f>分析係数表!C39</f>
        <v>1</v>
      </c>
      <c r="Q36" s="82">
        <f t="shared" si="5"/>
        <v>5.7287850778843755E-2</v>
      </c>
      <c r="R36" s="83">
        <v>7.1595679822505282E-2</v>
      </c>
      <c r="S36" s="84">
        <f t="shared" si="6"/>
        <v>9.1169368571599144E-2</v>
      </c>
      <c r="T36" s="85">
        <f>分析係数表!F39</f>
        <v>0.70235952809438107</v>
      </c>
      <c r="U36" s="86">
        <f t="shared" si="7"/>
        <v>6.4033674686611072E-2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投入係数表!I37</f>
        <v>1.7238407171177384E-4</v>
      </c>
      <c r="E37" s="77">
        <f t="shared" si="0"/>
        <v>1.7238407171177385E-2</v>
      </c>
      <c r="F37" s="76">
        <f>分析係数表!C40</f>
        <v>0.95328673803415021</v>
      </c>
      <c r="G37" s="77">
        <f t="shared" si="1"/>
        <v>1.6433144941116192E-2</v>
      </c>
      <c r="H37" s="77">
        <v>2.4594315353414782E-2</v>
      </c>
      <c r="I37" s="77">
        <f t="shared" si="2"/>
        <v>2.4594315353414782E-2</v>
      </c>
      <c r="J37" s="76">
        <f>分析係数表!G40</f>
        <v>0.53898804366660891</v>
      </c>
      <c r="K37" s="78">
        <f t="shared" si="3"/>
        <v>1.3256041917656676E-2</v>
      </c>
      <c r="L37" s="79"/>
      <c r="M37" s="80"/>
      <c r="N37" s="81">
        <f>分析係数表!H40</f>
        <v>2.9093649496354006E-2</v>
      </c>
      <c r="O37" s="82">
        <f t="shared" si="4"/>
        <v>0.43984873665213092</v>
      </c>
      <c r="P37" s="76">
        <f>分析係数表!C40</f>
        <v>0.95328673803415021</v>
      </c>
      <c r="Q37" s="82">
        <f t="shared" si="5"/>
        <v>0.41930196739155184</v>
      </c>
      <c r="R37" s="83">
        <v>0.42147952629258573</v>
      </c>
      <c r="S37" s="84">
        <f t="shared" si="6"/>
        <v>0.4460738416460005</v>
      </c>
      <c r="T37" s="85">
        <f>分析係数表!F40</f>
        <v>0.73566106394039166</v>
      </c>
      <c r="U37" s="86">
        <f t="shared" si="7"/>
        <v>0.32815915694127451</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投入係数表!I38</f>
        <v>0</v>
      </c>
      <c r="E38" s="77">
        <f t="shared" si="0"/>
        <v>0</v>
      </c>
      <c r="F38" s="76">
        <f>分析係数表!C41</f>
        <v>0.71785008836677411</v>
      </c>
      <c r="G38" s="77">
        <f t="shared" si="1"/>
        <v>0</v>
      </c>
      <c r="H38" s="77">
        <v>4.1516866096762627E-4</v>
      </c>
      <c r="I38" s="77">
        <f t="shared" si="2"/>
        <v>4.1516866096762627E-4</v>
      </c>
      <c r="J38" s="76">
        <f>分析係数表!G41</f>
        <v>0.45415256068573073</v>
      </c>
      <c r="K38" s="78">
        <f t="shared" si="3"/>
        <v>1.8854991049491345E-4</v>
      </c>
      <c r="L38" s="79"/>
      <c r="M38" s="80"/>
      <c r="N38" s="81">
        <f>分析係数表!H41</f>
        <v>4.9982486493371406E-2</v>
      </c>
      <c r="O38" s="82">
        <f t="shared" si="4"/>
        <v>0.75565403170189149</v>
      </c>
      <c r="P38" s="76">
        <f>分析係数表!C41</f>
        <v>0.71785008836677411</v>
      </c>
      <c r="Q38" s="82">
        <f t="shared" si="5"/>
        <v>0.54244631343191196</v>
      </c>
      <c r="R38" s="83">
        <v>0.55075907692391679</v>
      </c>
      <c r="S38" s="84">
        <f t="shared" si="6"/>
        <v>0.55117424558488437</v>
      </c>
      <c r="T38" s="85">
        <f>分析係数表!F41</f>
        <v>0.55751638694806593</v>
      </c>
      <c r="U38" s="86">
        <f t="shared" si="7"/>
        <v>0.30728867397731069</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投入係数表!I39</f>
        <v>1.0343044302706429E-3</v>
      </c>
      <c r="E39" s="77">
        <f>$C$11*D39</f>
        <v>0.10343044302706429</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0.2026738250243128</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195</v>
      </c>
      <c r="B40" s="5" t="s">
        <v>41</v>
      </c>
      <c r="C40" s="90"/>
      <c r="D40" s="76">
        <f>投入係数表!I40</f>
        <v>2.2754697465954144E-2</v>
      </c>
      <c r="E40" s="77">
        <f>$C$11*D40</f>
        <v>2.2754697465954146</v>
      </c>
      <c r="F40" s="76">
        <f>分析係数表!C43</f>
        <v>0.24416011268928273</v>
      </c>
      <c r="G40" s="77">
        <f>E40*F40</f>
        <v>0.55557894974979005</v>
      </c>
      <c r="H40" s="77">
        <v>0.75530612259764884</v>
      </c>
      <c r="I40" s="77">
        <f>C40+H40</f>
        <v>0.75530612259764884</v>
      </c>
      <c r="J40" s="76">
        <f>分析係数表!G43</f>
        <v>0.34972426470588236</v>
      </c>
      <c r="K40" s="78">
        <f>I40*J40</f>
        <v>0.2641488783533138</v>
      </c>
      <c r="L40" s="79"/>
      <c r="M40" s="80"/>
      <c r="N40" s="81">
        <f>分析係数表!H43</f>
        <v>3.6258265844416375E-2</v>
      </c>
      <c r="O40" s="82">
        <f t="shared" si="4"/>
        <v>0.54816610157011281</v>
      </c>
      <c r="P40" s="76">
        <f>分析係数表!C43</f>
        <v>0.24416011268928273</v>
      </c>
      <c r="Q40" s="82">
        <f>O40*P40</f>
        <v>0.13384029713180354</v>
      </c>
      <c r="R40" s="83">
        <v>0.21067253335986422</v>
      </c>
      <c r="S40" s="84">
        <f>I40+R40</f>
        <v>0.96597865595751309</v>
      </c>
      <c r="T40" s="85">
        <f>分析係数表!F43</f>
        <v>0.55514705882352944</v>
      </c>
      <c r="U40" s="86">
        <f t="shared" si="7"/>
        <v>0.53626020974111943</v>
      </c>
      <c r="V40" s="87">
        <f>分析係数表!D43</f>
        <v>0.23460477941176472</v>
      </c>
      <c r="W40" s="167">
        <f t="shared" si="8"/>
        <v>0</v>
      </c>
      <c r="X40" s="76">
        <f>分析係数表!E43</f>
        <v>0.17325367647058823</v>
      </c>
      <c r="Y40" s="166">
        <f t="shared" si="9"/>
        <v>0</v>
      </c>
    </row>
    <row r="41" spans="1:25" x14ac:dyDescent="0.2">
      <c r="A41" s="6" t="s">
        <v>341</v>
      </c>
      <c r="B41" s="5" t="s">
        <v>42</v>
      </c>
      <c r="C41" s="90"/>
      <c r="D41" s="76">
        <f>投入係数表!I41</f>
        <v>0</v>
      </c>
      <c r="E41" s="77">
        <f>$C$11*D41</f>
        <v>0</v>
      </c>
      <c r="F41" s="76">
        <f>分析係数表!C44</f>
        <v>0.44352059925093634</v>
      </c>
      <c r="G41" s="77">
        <f>E41*F41</f>
        <v>0</v>
      </c>
      <c r="H41" s="77">
        <v>2.7482489764857499E-3</v>
      </c>
      <c r="I41" s="77">
        <f>C41+H41</f>
        <v>2.7482489764857499E-3</v>
      </c>
      <c r="J41" s="76">
        <f>分析係数表!G44</f>
        <v>0.26743054804885957</v>
      </c>
      <c r="K41" s="78">
        <f>I41*J41</f>
        <v>7.3496572995630153E-4</v>
      </c>
      <c r="L41" s="79"/>
      <c r="M41" s="80"/>
      <c r="N41" s="81">
        <f>分析係数表!H44</f>
        <v>0.11044123422457623</v>
      </c>
      <c r="O41" s="82">
        <f t="shared" si="4"/>
        <v>1.6696921214394098</v>
      </c>
      <c r="P41" s="76">
        <f>分析係数表!C44</f>
        <v>0.44352059925093634</v>
      </c>
      <c r="Q41" s="82">
        <f>O41*P41</f>
        <v>0.74054285026537425</v>
      </c>
      <c r="R41" s="83">
        <v>0.75102605438507075</v>
      </c>
      <c r="S41" s="84">
        <f>I41+R41</f>
        <v>0.75377430336155649</v>
      </c>
      <c r="T41" s="85">
        <f>分析係数表!F44</f>
        <v>0.49983785536698733</v>
      </c>
      <c r="U41" s="86">
        <f t="shared" si="7"/>
        <v>0.37676493122298532</v>
      </c>
      <c r="V41" s="87">
        <f>分析係数表!D44</f>
        <v>0.31423629877851045</v>
      </c>
      <c r="W41" s="167">
        <f t="shared" si="8"/>
        <v>0</v>
      </c>
      <c r="X41" s="76">
        <f>分析係数表!E44</f>
        <v>0.23370446438222894</v>
      </c>
      <c r="Y41" s="166">
        <f t="shared" si="9"/>
        <v>0</v>
      </c>
    </row>
    <row r="42" spans="1:25" x14ac:dyDescent="0.2">
      <c r="A42" s="6" t="s">
        <v>342</v>
      </c>
      <c r="B42" s="5" t="s">
        <v>279</v>
      </c>
      <c r="C42" s="90"/>
      <c r="D42" s="76">
        <f>投入係数表!I42</f>
        <v>1.7238407171177384E-3</v>
      </c>
      <c r="E42" s="77">
        <f>$C$11*D42</f>
        <v>0.17238407171177383</v>
      </c>
      <c r="F42" s="76">
        <f>分析係数表!C45</f>
        <v>1</v>
      </c>
      <c r="G42" s="77">
        <f>E42*F42</f>
        <v>0.17238407171177383</v>
      </c>
      <c r="H42" s="77">
        <v>0.20430127070020271</v>
      </c>
      <c r="I42" s="77">
        <f>C42+H42</f>
        <v>0.20430127070020271</v>
      </c>
      <c r="J42" s="76">
        <f>分析係数表!G45</f>
        <v>0</v>
      </c>
      <c r="K42" s="78">
        <f>I42*J42</f>
        <v>0</v>
      </c>
      <c r="L42" s="79"/>
      <c r="M42" s="80"/>
      <c r="N42" s="81">
        <f>分析係数表!H45</f>
        <v>0</v>
      </c>
      <c r="O42" s="82">
        <f t="shared" si="4"/>
        <v>0</v>
      </c>
      <c r="P42" s="76">
        <f>分析係数表!C45</f>
        <v>1</v>
      </c>
      <c r="Q42" s="82">
        <f>O42*P42</f>
        <v>0</v>
      </c>
      <c r="R42" s="83">
        <v>1.4810478359403412E-2</v>
      </c>
      <c r="S42" s="84">
        <f>I42+R42</f>
        <v>0.21911174905960612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投入係数表!I43</f>
        <v>3.9648336493707985E-3</v>
      </c>
      <c r="E43" s="77">
        <f>$C$11*D43</f>
        <v>0.39648336493707986</v>
      </c>
      <c r="F43" s="76">
        <f>分析係数表!C46</f>
        <v>0.20394173093401891</v>
      </c>
      <c r="G43" s="77">
        <f>E43*F43</f>
        <v>8.0859503731812374E-2</v>
      </c>
      <c r="H43" s="77">
        <v>0.10304971429670003</v>
      </c>
      <c r="I43" s="77">
        <f>C43+H43</f>
        <v>0.10304971429670003</v>
      </c>
      <c r="J43" s="76">
        <f>分析係数表!G46</f>
        <v>9.7765363128491621E-3</v>
      </c>
      <c r="K43" s="78">
        <f>I43*J43</f>
        <v>1.0074692738504193E-3</v>
      </c>
      <c r="L43" s="79"/>
      <c r="M43" s="80"/>
      <c r="N43" s="81">
        <f>分析係数表!H46</f>
        <v>2.207763259847367E-2</v>
      </c>
      <c r="O43" s="82">
        <f t="shared" si="4"/>
        <v>0.33377795411763306</v>
      </c>
      <c r="P43" s="76">
        <f>分析係数表!C46</f>
        <v>0.20394173093401891</v>
      </c>
      <c r="Q43" s="82">
        <f>O43*P43</f>
        <v>6.8071253710365626E-2</v>
      </c>
      <c r="R43" s="83">
        <v>7.5326511729865112E-2</v>
      </c>
      <c r="S43" s="84">
        <f>I43+R43</f>
        <v>0.17837622602656514</v>
      </c>
      <c r="T43" s="85">
        <f>分析係数表!F46</f>
        <v>0.31424581005586594</v>
      </c>
      <c r="U43" s="86">
        <f t="shared" si="7"/>
        <v>5.6053981642426198E-2</v>
      </c>
      <c r="V43" s="87">
        <f>分析係数表!D46</f>
        <v>6.9832402234636867E-3</v>
      </c>
      <c r="W43" s="167">
        <f t="shared" si="8"/>
        <v>0</v>
      </c>
      <c r="X43" s="76">
        <f>分析係数表!E46</f>
        <v>1.9553072625698324E-2</v>
      </c>
      <c r="Y43" s="166">
        <f t="shared" si="9"/>
        <v>0</v>
      </c>
    </row>
    <row r="44" spans="1:25" x14ac:dyDescent="0.2">
      <c r="A44" s="192">
        <v>40</v>
      </c>
      <c r="B44" s="14" t="s">
        <v>151</v>
      </c>
      <c r="C44" s="197">
        <f>SUM(C5:C43)</f>
        <v>100</v>
      </c>
      <c r="D44" s="92">
        <f>投入係数表!I44</f>
        <v>0.64557834856059304</v>
      </c>
      <c r="E44" s="91">
        <f>SUM(E5:E43)</f>
        <v>64.557834856059301</v>
      </c>
      <c r="F44" s="92">
        <f>分析係数表!C47</f>
        <v>0.3565882023489878</v>
      </c>
      <c r="G44" s="91">
        <f>SUM(G5:G43)</f>
        <v>16.183267128090524</v>
      </c>
      <c r="H44" s="91">
        <f>SUM(H5:H43)</f>
        <v>18.610871941011244</v>
      </c>
      <c r="I44" s="91">
        <f>SUM(I5:I43)</f>
        <v>118.6108719410112</v>
      </c>
      <c r="J44" s="92">
        <f>分析係数表!G47</f>
        <v>0.20702938758024061</v>
      </c>
      <c r="K44" s="93">
        <f>SUM(K5:K43)</f>
        <v>24.09943063175777</v>
      </c>
      <c r="L44" s="94">
        <f>最終需要_まとめ!$L$33</f>
        <v>0.62733333333333341</v>
      </c>
      <c r="M44" s="91">
        <f>K44*L44</f>
        <v>15.118376149656042</v>
      </c>
      <c r="N44" s="95">
        <f>分析係数表!H47</f>
        <v>1</v>
      </c>
      <c r="O44" s="96">
        <f>SUM(O5:O43)</f>
        <v>15.118376149656038</v>
      </c>
      <c r="P44" s="92">
        <f>分析係数表!C47</f>
        <v>0.3565882023489878</v>
      </c>
      <c r="Q44" s="96">
        <f>SUM(Q5:Q43)</f>
        <v>6.3468799660824882</v>
      </c>
      <c r="R44" s="91">
        <f>SUM(R5:R43)</f>
        <v>7.0186312020626627</v>
      </c>
      <c r="S44" s="97">
        <f>SUM(S5:S43)</f>
        <v>125.6295031430739</v>
      </c>
      <c r="T44" s="98">
        <f>分析係数表!F47</f>
        <v>0.44699801687384694</v>
      </c>
      <c r="U44" s="99">
        <f>SUM(U5:U43)</f>
        <v>47.518122013140754</v>
      </c>
      <c r="V44" s="100">
        <f>分析係数表!D47</f>
        <v>7.3973369448801493E-2</v>
      </c>
      <c r="W44" s="164">
        <f>SUM(W5:W43)</f>
        <v>6</v>
      </c>
      <c r="X44" s="92">
        <f>分析係数表!E47</f>
        <v>5.841930334920295E-2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245</v>
      </c>
      <c r="S2" s="3" t="s">
        <v>153</v>
      </c>
      <c r="U2" s="64" t="s">
        <v>210</v>
      </c>
      <c r="W2" s="3" t="s">
        <v>130</v>
      </c>
      <c r="Y2" s="3" t="s">
        <v>154</v>
      </c>
    </row>
    <row r="3" spans="1:25" ht="44" x14ac:dyDescent="0.2">
      <c r="B3" s="65"/>
      <c r="C3" s="66" t="s">
        <v>228</v>
      </c>
      <c r="D3" s="66" t="s">
        <v>246</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1.3042955945700115E-3</v>
      </c>
      <c r="E5" s="77">
        <f t="shared" ref="E5:E38" si="0">$C$12*D5</f>
        <v>0.13042955945700116</v>
      </c>
      <c r="F5" s="76">
        <f>分析係数表!C8</f>
        <v>0.65037929495760816</v>
      </c>
      <c r="G5" s="77">
        <f t="shared" ref="G5:G38" si="1">E5*F5</f>
        <v>8.4828684921275849E-2</v>
      </c>
      <c r="H5" s="77">
        <f t="array" ref="H5:H43">MMULT(逆行列係数!C5:AO43,'8'!G5:G43)</f>
        <v>0.10339379882736231</v>
      </c>
      <c r="I5" s="77">
        <f t="shared" ref="I5:I38" si="2">C5+H5</f>
        <v>0.10339379882736231</v>
      </c>
      <c r="J5" s="76">
        <f>分析係数表!G8</f>
        <v>0.11973575557390587</v>
      </c>
      <c r="K5" s="78">
        <f t="shared" ref="K5:K38" si="3">I5*J5</f>
        <v>1.2379934624250648E-2</v>
      </c>
      <c r="L5" s="79" t="s">
        <v>183</v>
      </c>
      <c r="M5" s="80" t="s">
        <v>183</v>
      </c>
      <c r="N5" s="81">
        <f>分析係数表!H8</f>
        <v>1.170751382505599E-2</v>
      </c>
      <c r="O5" s="82">
        <f t="shared" ref="O5:O43" si="4">$M$44*N5</f>
        <v>8.6155913846768337E-2</v>
      </c>
      <c r="P5" s="76">
        <f>分析係数表!C8</f>
        <v>0.65037929495760816</v>
      </c>
      <c r="Q5" s="82">
        <f t="shared" ref="Q5:Q38" si="5">O5*P5</f>
        <v>5.603402250408962E-2</v>
      </c>
      <c r="R5" s="83">
        <f t="array" ref="R5:R43">MMULT(逆行列係数!C5:AO43,'8'!Q5:Q43)</f>
        <v>7.3913567727926455E-2</v>
      </c>
      <c r="S5" s="84">
        <f t="shared" ref="S5:S38" si="6">I5+R5</f>
        <v>0.17730736655528878</v>
      </c>
      <c r="T5" s="85">
        <f>分析係数表!F8</f>
        <v>0.45169281585466559</v>
      </c>
      <c r="U5" s="86">
        <f t="shared" ref="U5:U43" si="7">S5*T5</f>
        <v>8.0088463671133744E-2</v>
      </c>
      <c r="V5" s="87">
        <f>分析係数表!D8</f>
        <v>0.495458298926507</v>
      </c>
      <c r="W5" s="88">
        <f t="shared" ref="W5:W43" si="8">ROUND(S5*V5,0)</f>
        <v>0</v>
      </c>
      <c r="X5" s="76">
        <f>分析係数表!E8</f>
        <v>0.32782824112303882</v>
      </c>
      <c r="Y5" s="89">
        <f t="shared" ref="Y5:Y43" si="9">ROUND(S5*X5,0)</f>
        <v>0</v>
      </c>
    </row>
    <row r="6" spans="1:25" x14ac:dyDescent="0.2">
      <c r="A6" s="6" t="s">
        <v>220</v>
      </c>
      <c r="B6" s="5" t="s">
        <v>266</v>
      </c>
      <c r="C6" s="90"/>
      <c r="D6" s="76">
        <f>投入係数表!J6</f>
        <v>2.0594140966894919E-4</v>
      </c>
      <c r="E6" s="77">
        <f t="shared" si="0"/>
        <v>2.0594140966894919E-2</v>
      </c>
      <c r="F6" s="76">
        <f>分析係数表!C9</f>
        <v>0.72894736842105257</v>
      </c>
      <c r="G6" s="77">
        <f t="shared" si="1"/>
        <v>1.5012044862710242E-2</v>
      </c>
      <c r="H6" s="77">
        <v>2.3892328682601733E-2</v>
      </c>
      <c r="I6" s="77">
        <f t="shared" si="2"/>
        <v>2.3892328682601733E-2</v>
      </c>
      <c r="J6" s="76">
        <f>分析係数表!G9</f>
        <v>0.24749163879598662</v>
      </c>
      <c r="K6" s="78">
        <f t="shared" si="3"/>
        <v>5.9131515803094586E-3</v>
      </c>
      <c r="L6" s="79"/>
      <c r="M6" s="80"/>
      <c r="N6" s="81">
        <f>分析係数表!H9</f>
        <v>6.0501204716971121E-4</v>
      </c>
      <c r="O6" s="82">
        <f t="shared" si="4"/>
        <v>4.4523001715918364E-3</v>
      </c>
      <c r="P6" s="76">
        <f>分析係数表!C9</f>
        <v>0.72894736842105257</v>
      </c>
      <c r="Q6" s="82">
        <f t="shared" si="5"/>
        <v>3.2454924935024698E-3</v>
      </c>
      <c r="R6" s="83">
        <v>4.1427470184661128E-3</v>
      </c>
      <c r="S6" s="84">
        <f t="shared" si="6"/>
        <v>2.8035075701067846E-2</v>
      </c>
      <c r="T6" s="85">
        <f>分析係数表!F9</f>
        <v>0.67892976588628762</v>
      </c>
      <c r="U6" s="86">
        <f t="shared" si="7"/>
        <v>1.9033847382330344E-2</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投入係数表!J7</f>
        <v>3.4323568278158197E-5</v>
      </c>
      <c r="E7" s="77">
        <f t="shared" si="0"/>
        <v>3.4323568278158195E-3</v>
      </c>
      <c r="F7" s="76">
        <f>分析係数表!C10</f>
        <v>1.0504201680672232E-2</v>
      </c>
      <c r="G7" s="77">
        <f t="shared" si="1"/>
        <v>3.6054168359409737E-5</v>
      </c>
      <c r="H7" s="77">
        <v>5.5682340963894603E-5</v>
      </c>
      <c r="I7" s="77">
        <f t="shared" si="2"/>
        <v>5.5682340963894603E-5</v>
      </c>
      <c r="J7" s="76">
        <f>分析係数表!G10</f>
        <v>0.2857142857142857</v>
      </c>
      <c r="K7" s="78">
        <f t="shared" si="3"/>
        <v>1.5909240275398458E-5</v>
      </c>
      <c r="L7" s="79"/>
      <c r="M7" s="80"/>
      <c r="N7" s="81">
        <f>分析係数表!H10</f>
        <v>1.1887956014562746E-3</v>
      </c>
      <c r="O7" s="82">
        <f t="shared" si="4"/>
        <v>8.7483792845313279E-3</v>
      </c>
      <c r="P7" s="76">
        <f>分析係数表!C10</f>
        <v>1.0504201680672232E-2</v>
      </c>
      <c r="Q7" s="82">
        <f t="shared" si="5"/>
        <v>9.1894740383732104E-5</v>
      </c>
      <c r="R7" s="83">
        <v>1.2334502372321184E-4</v>
      </c>
      <c r="S7" s="84">
        <f t="shared" si="6"/>
        <v>1.7902736468710645E-4</v>
      </c>
      <c r="T7" s="85">
        <f>分析係数表!F10</f>
        <v>0.5714285714285714</v>
      </c>
      <c r="U7" s="86">
        <f t="shared" si="7"/>
        <v>1.0230135124977511E-4</v>
      </c>
      <c r="V7" s="87">
        <f>分析係数表!D10</f>
        <v>0</v>
      </c>
      <c r="W7" s="88">
        <f t="shared" si="8"/>
        <v>0</v>
      </c>
      <c r="X7" s="76">
        <f>分析係数表!E10</f>
        <v>0</v>
      </c>
      <c r="Y7" s="89">
        <f t="shared" si="9"/>
        <v>0</v>
      </c>
    </row>
    <row r="8" spans="1:25" x14ac:dyDescent="0.2">
      <c r="A8" s="6" t="s">
        <v>222</v>
      </c>
      <c r="B8" s="5" t="s">
        <v>27</v>
      </c>
      <c r="C8" s="90"/>
      <c r="D8" s="76">
        <f>投入係数表!J8</f>
        <v>5.3373148672535998E-3</v>
      </c>
      <c r="E8" s="77">
        <f t="shared" si="0"/>
        <v>0.53373148672535997</v>
      </c>
      <c r="F8" s="76">
        <f>分析係数表!C11</f>
        <v>1.4320902789711765E-3</v>
      </c>
      <c r="G8" s="77">
        <f t="shared" si="1"/>
        <v>7.6435167372022157E-4</v>
      </c>
      <c r="H8" s="77">
        <v>1.8420446944351443E-3</v>
      </c>
      <c r="I8" s="77">
        <f t="shared" si="2"/>
        <v>1.8420446944351443E-3</v>
      </c>
      <c r="J8" s="76">
        <f>分析係数表!G11</f>
        <v>0.36842105263157893</v>
      </c>
      <c r="K8" s="78">
        <f t="shared" si="3"/>
        <v>6.78648045318211E-4</v>
      </c>
      <c r="L8" s="79"/>
      <c r="M8" s="80"/>
      <c r="N8" s="81">
        <f>分析係数表!H11</f>
        <v>-2.1228492883147762E-5</v>
      </c>
      <c r="O8" s="82">
        <f t="shared" si="4"/>
        <v>-1.5622105865234514E-4</v>
      </c>
      <c r="P8" s="76">
        <f>分析係数表!C11</f>
        <v>1.4320902789711765E-3</v>
      </c>
      <c r="Q8" s="82">
        <f t="shared" si="5"/>
        <v>-2.2372265946660946E-7</v>
      </c>
      <c r="R8" s="83">
        <v>5.2069066284198906E-5</v>
      </c>
      <c r="S8" s="84">
        <f t="shared" si="6"/>
        <v>1.8941137607193432E-3</v>
      </c>
      <c r="T8" s="85">
        <f>分析係数表!F11</f>
        <v>0.57894736842105265</v>
      </c>
      <c r="U8" s="86">
        <f t="shared" si="7"/>
        <v>1.0965921772585672E-3</v>
      </c>
      <c r="V8" s="87">
        <f>分析係数表!D11</f>
        <v>2.6315789473684209E-2</v>
      </c>
      <c r="W8" s="88">
        <f t="shared" si="8"/>
        <v>0</v>
      </c>
      <c r="X8" s="76">
        <f>分析係数表!E11</f>
        <v>0</v>
      </c>
      <c r="Y8" s="89">
        <f t="shared" si="9"/>
        <v>0</v>
      </c>
    </row>
    <row r="9" spans="1:25" x14ac:dyDescent="0.2">
      <c r="A9" s="6" t="s">
        <v>223</v>
      </c>
      <c r="B9" s="5" t="s">
        <v>191</v>
      </c>
      <c r="C9" s="90"/>
      <c r="D9" s="76">
        <f>投入係数表!J9</f>
        <v>7.4482143163603284E-3</v>
      </c>
      <c r="E9" s="77">
        <f t="shared" si="0"/>
        <v>0.74482143163603287</v>
      </c>
      <c r="F9" s="76">
        <f>分析係数表!C12</f>
        <v>8.2314002014678422E-2</v>
      </c>
      <c r="G9" s="77">
        <f t="shared" si="1"/>
        <v>6.1309232824264079E-2</v>
      </c>
      <c r="H9" s="77">
        <v>6.3551177372552906E-2</v>
      </c>
      <c r="I9" s="77">
        <f t="shared" si="2"/>
        <v>6.3551177372552906E-2</v>
      </c>
      <c r="J9" s="76">
        <f>分析係数表!G12</f>
        <v>0.12801312223648553</v>
      </c>
      <c r="K9" s="78">
        <f t="shared" si="3"/>
        <v>8.1353846372651892E-3</v>
      </c>
      <c r="L9" s="79"/>
      <c r="M9" s="80"/>
      <c r="N9" s="81">
        <f>分析係数表!H12</f>
        <v>9.0942863511405014E-2</v>
      </c>
      <c r="O9" s="82">
        <f t="shared" si="4"/>
        <v>0.66925101526664665</v>
      </c>
      <c r="P9" s="76">
        <f>分析係数表!C12</f>
        <v>8.2314002014678422E-2</v>
      </c>
      <c r="Q9" s="82">
        <f t="shared" si="5"/>
        <v>5.5088729418984329E-2</v>
      </c>
      <c r="R9" s="83">
        <v>6.1375846132474182E-2</v>
      </c>
      <c r="S9" s="84">
        <f t="shared" si="6"/>
        <v>0.12492702350502709</v>
      </c>
      <c r="T9" s="85">
        <f>分析係数表!F12</f>
        <v>0.39723291969761804</v>
      </c>
      <c r="U9" s="86">
        <f t="shared" si="7"/>
        <v>4.9625126296034869E-2</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投入係数表!J10</f>
        <v>1.0125452642056668E-3</v>
      </c>
      <c r="E10" s="77">
        <f t="shared" si="0"/>
        <v>0.10125452642056668</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0.10224668288795989</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投入係数表!J11</f>
        <v>1.4312927971991969E-2</v>
      </c>
      <c r="E11" s="77">
        <f t="shared" si="0"/>
        <v>1.4312927971991969</v>
      </c>
      <c r="F11" s="76">
        <f>分析係数表!C14</f>
        <v>0.20214395099540583</v>
      </c>
      <c r="G11" s="77">
        <f t="shared" si="1"/>
        <v>0.2893271810571118</v>
      </c>
      <c r="H11" s="77">
        <v>0.33250826998236926</v>
      </c>
      <c r="I11" s="77">
        <f t="shared" si="2"/>
        <v>0.33250826998236926</v>
      </c>
      <c r="J11" s="76">
        <f>分析係数表!G14</f>
        <v>0.19479400103430444</v>
      </c>
      <c r="K11" s="78">
        <f t="shared" si="3"/>
        <v>6.4770616286860414E-2</v>
      </c>
      <c r="L11" s="79"/>
      <c r="M11" s="80"/>
      <c r="N11" s="81">
        <f>分析係数表!H14</f>
        <v>1.146338615689979E-3</v>
      </c>
      <c r="O11" s="82">
        <f t="shared" si="4"/>
        <v>8.4359371672266363E-3</v>
      </c>
      <c r="P11" s="76">
        <f>分析係数表!C14</f>
        <v>0.20214395099540583</v>
      </c>
      <c r="Q11" s="82">
        <f t="shared" si="5"/>
        <v>1.7052736693321839E-3</v>
      </c>
      <c r="R11" s="83">
        <v>7.2327276372762513E-3</v>
      </c>
      <c r="S11" s="84">
        <f t="shared" si="6"/>
        <v>0.33974099761964549</v>
      </c>
      <c r="T11" s="85">
        <f>分析係数表!F14</f>
        <v>0.33787278055507669</v>
      </c>
      <c r="U11" s="86">
        <f t="shared" si="7"/>
        <v>0.11478923553430531</v>
      </c>
      <c r="V11" s="87">
        <f>分析係数表!D14</f>
        <v>4.5164626788484742E-2</v>
      </c>
      <c r="W11" s="88">
        <f t="shared" si="8"/>
        <v>0</v>
      </c>
      <c r="X11" s="76">
        <f>分析係数表!E14</f>
        <v>4.2234097569384586E-2</v>
      </c>
      <c r="Y11" s="89">
        <f t="shared" si="9"/>
        <v>0</v>
      </c>
    </row>
    <row r="12" spans="1:25" x14ac:dyDescent="0.2">
      <c r="A12" s="6" t="s">
        <v>226</v>
      </c>
      <c r="B12" s="5" t="s">
        <v>29</v>
      </c>
      <c r="C12" s="75">
        <f>最終需要_まとめ!C13</f>
        <v>100</v>
      </c>
      <c r="D12" s="76">
        <f>投入係数表!J12</f>
        <v>0.36068921725102543</v>
      </c>
      <c r="E12" s="77">
        <f t="shared" si="0"/>
        <v>36.068921725102541</v>
      </c>
      <c r="F12" s="76">
        <f>分析係数表!C15</f>
        <v>0</v>
      </c>
      <c r="G12" s="77">
        <f t="shared" si="1"/>
        <v>0</v>
      </c>
      <c r="H12" s="77">
        <v>0</v>
      </c>
      <c r="I12" s="77">
        <f t="shared" si="2"/>
        <v>100</v>
      </c>
      <c r="J12" s="76">
        <f>分析係数表!G15</f>
        <v>9.5608299438809663E-2</v>
      </c>
      <c r="K12" s="78">
        <f t="shared" si="3"/>
        <v>9.5608299438809663</v>
      </c>
      <c r="L12" s="79"/>
      <c r="M12" s="80"/>
      <c r="N12" s="81">
        <f>分析係数表!H15</f>
        <v>8.4064831817265134E-3</v>
      </c>
      <c r="O12" s="82">
        <f t="shared" si="4"/>
        <v>6.1863539226328673E-2</v>
      </c>
      <c r="P12" s="76">
        <f>分析係数表!C15</f>
        <v>0</v>
      </c>
      <c r="Q12" s="82">
        <f t="shared" si="5"/>
        <v>0</v>
      </c>
      <c r="R12" s="83">
        <v>0</v>
      </c>
      <c r="S12" s="84">
        <f t="shared" si="6"/>
        <v>100</v>
      </c>
      <c r="T12" s="85">
        <f>分析係数表!F15</f>
        <v>0.30378074104583913</v>
      </c>
      <c r="U12" s="86">
        <f t="shared" si="7"/>
        <v>30.378074104583913</v>
      </c>
      <c r="V12" s="87">
        <f>分析係数表!D15</f>
        <v>8.4435977964269163E-3</v>
      </c>
      <c r="W12" s="88">
        <f t="shared" si="8"/>
        <v>1</v>
      </c>
      <c r="X12" s="76">
        <f>分析係数表!E15</f>
        <v>7.8086117832809896E-3</v>
      </c>
      <c r="Y12" s="89">
        <f t="shared" si="9"/>
        <v>1</v>
      </c>
    </row>
    <row r="13" spans="1:25" x14ac:dyDescent="0.2">
      <c r="A13" s="6" t="s">
        <v>227</v>
      </c>
      <c r="B13" s="5" t="s">
        <v>30</v>
      </c>
      <c r="C13" s="90"/>
      <c r="D13" s="76">
        <f>投入係数表!J13</f>
        <v>8.1295371466817687E-2</v>
      </c>
      <c r="E13" s="77">
        <f t="shared" si="0"/>
        <v>8.1295371466817681</v>
      </c>
      <c r="F13" s="76">
        <f>分析係数表!C16</f>
        <v>5.244101845363236E-2</v>
      </c>
      <c r="G13" s="77">
        <f t="shared" si="1"/>
        <v>0.42632120752862834</v>
      </c>
      <c r="H13" s="77">
        <v>0.43233665247479497</v>
      </c>
      <c r="I13" s="77">
        <f t="shared" si="2"/>
        <v>0.43233665247479497</v>
      </c>
      <c r="J13" s="76">
        <f>分析係数表!G16</f>
        <v>3.3400809716599193E-2</v>
      </c>
      <c r="K13" s="78">
        <f t="shared" si="3"/>
        <v>1.44403942628221E-2</v>
      </c>
      <c r="L13" s="79"/>
      <c r="M13" s="80"/>
      <c r="N13" s="81">
        <f>分析係数表!H16</f>
        <v>1.6473310477322662E-2</v>
      </c>
      <c r="O13" s="82">
        <f t="shared" si="4"/>
        <v>0.12122754151421983</v>
      </c>
      <c r="P13" s="76">
        <f>分析係数表!C16</f>
        <v>5.244101845363236E-2</v>
      </c>
      <c r="Q13" s="82">
        <f t="shared" si="5"/>
        <v>6.3572957416356849E-3</v>
      </c>
      <c r="R13" s="83">
        <v>7.1478103914069313E-3</v>
      </c>
      <c r="S13" s="84">
        <f t="shared" si="6"/>
        <v>0.43948446286620191</v>
      </c>
      <c r="T13" s="85">
        <f>分析係数表!F16</f>
        <v>0.2874493927125506</v>
      </c>
      <c r="U13" s="86">
        <f t="shared" si="7"/>
        <v>0.12632954195749124</v>
      </c>
      <c r="V13" s="87">
        <f>分析係数表!D16</f>
        <v>0</v>
      </c>
      <c r="W13" s="88">
        <f t="shared" si="8"/>
        <v>0</v>
      </c>
      <c r="X13" s="76">
        <f>分析係数表!E16</f>
        <v>0</v>
      </c>
      <c r="Y13" s="89">
        <f t="shared" si="9"/>
        <v>0</v>
      </c>
    </row>
    <row r="14" spans="1:25" x14ac:dyDescent="0.2">
      <c r="A14" s="6" t="s">
        <v>2</v>
      </c>
      <c r="B14" s="5" t="s">
        <v>365</v>
      </c>
      <c r="C14" s="90"/>
      <c r="D14" s="76">
        <f>投入係数表!J14</f>
        <v>1.8843638984708852E-2</v>
      </c>
      <c r="E14" s="77">
        <f t="shared" si="0"/>
        <v>1.8843638984708853</v>
      </c>
      <c r="F14" s="76">
        <f>分析係数表!C17</f>
        <v>0.30047739399045215</v>
      </c>
      <c r="G14" s="77">
        <f t="shared" si="1"/>
        <v>0.56620875354222056</v>
      </c>
      <c r="H14" s="77">
        <v>0.64210071148283177</v>
      </c>
      <c r="I14" s="77">
        <f t="shared" si="2"/>
        <v>0.64210071148283177</v>
      </c>
      <c r="J14" s="76">
        <f>分析係数表!G17</f>
        <v>0.21582733812949639</v>
      </c>
      <c r="K14" s="78">
        <f t="shared" si="3"/>
        <v>0.13858288737039534</v>
      </c>
      <c r="L14" s="79"/>
      <c r="M14" s="80"/>
      <c r="N14" s="81">
        <f>分析係数表!H17</f>
        <v>2.8021610605755043E-3</v>
      </c>
      <c r="O14" s="82">
        <f t="shared" si="4"/>
        <v>2.0621179742109558E-2</v>
      </c>
      <c r="P14" s="76">
        <f>分析係数表!C17</f>
        <v>0.30047739399045215</v>
      </c>
      <c r="Q14" s="82">
        <f t="shared" si="5"/>
        <v>6.196198349917784E-3</v>
      </c>
      <c r="R14" s="83">
        <v>1.2937764363197156E-2</v>
      </c>
      <c r="S14" s="84">
        <f t="shared" si="6"/>
        <v>0.65503847584602892</v>
      </c>
      <c r="T14" s="85">
        <f>分析係数表!F17</f>
        <v>0.33413269384492406</v>
      </c>
      <c r="U14" s="86">
        <f t="shared" si="7"/>
        <v>0.21886977050650686</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投入係数表!J15</f>
        <v>6.8475518714925607E-3</v>
      </c>
      <c r="E15" s="77">
        <f t="shared" si="0"/>
        <v>0.68475518714925609</v>
      </c>
      <c r="F15" s="76">
        <f>分析係数表!C18</f>
        <v>0.17062500000000003</v>
      </c>
      <c r="G15" s="77">
        <f t="shared" si="1"/>
        <v>0.11683635380734184</v>
      </c>
      <c r="H15" s="77">
        <v>0.12460245374774126</v>
      </c>
      <c r="I15" s="77">
        <f t="shared" si="2"/>
        <v>0.12460245374774126</v>
      </c>
      <c r="J15" s="76">
        <f>分析係数表!G18</f>
        <v>0.21515892420537897</v>
      </c>
      <c r="K15" s="78">
        <f t="shared" si="3"/>
        <v>2.6809329901714501E-2</v>
      </c>
      <c r="L15" s="79"/>
      <c r="M15" s="80"/>
      <c r="N15" s="81">
        <f>分析係数表!H18</f>
        <v>4.4579835054610296E-4</v>
      </c>
      <c r="O15" s="82">
        <f t="shared" si="4"/>
        <v>3.2806422316992477E-3</v>
      </c>
      <c r="P15" s="76">
        <f>分析係数表!C18</f>
        <v>0.17062500000000003</v>
      </c>
      <c r="Q15" s="82">
        <f t="shared" si="5"/>
        <v>5.5975958078368423E-4</v>
      </c>
      <c r="R15" s="83">
        <v>1.3518443856462413E-3</v>
      </c>
      <c r="S15" s="84">
        <f t="shared" si="6"/>
        <v>0.12595429813338749</v>
      </c>
      <c r="T15" s="85">
        <f>分析係数表!F18</f>
        <v>0.45904645476772615</v>
      </c>
      <c r="U15" s="86">
        <f t="shared" si="7"/>
        <v>5.7818874020888755E-2</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投入係数表!J16</f>
        <v>3.4323568278158197E-5</v>
      </c>
      <c r="E16" s="77">
        <f t="shared" si="0"/>
        <v>3.4323568278158195E-3</v>
      </c>
      <c r="F16" s="76">
        <f>分析係数表!C19</f>
        <v>0.1185035016586804</v>
      </c>
      <c r="G16" s="77">
        <f t="shared" si="1"/>
        <v>4.0674630303825496E-4</v>
      </c>
      <c r="H16" s="77">
        <v>1.1288773034829502E-2</v>
      </c>
      <c r="I16" s="77">
        <f t="shared" si="2"/>
        <v>1.1288773034829502E-2</v>
      </c>
      <c r="J16" s="76">
        <f>分析係数表!G19</f>
        <v>5.7564057564057566E-2</v>
      </c>
      <c r="K16" s="78">
        <f t="shared" si="3"/>
        <v>6.4982758080450633E-4</v>
      </c>
      <c r="L16" s="79"/>
      <c r="M16" s="80"/>
      <c r="N16" s="81">
        <f>分析係数表!H19</f>
        <v>-1.1675671085731269E-4</v>
      </c>
      <c r="O16" s="82">
        <f t="shared" si="4"/>
        <v>-8.5921582258789827E-4</v>
      </c>
      <c r="P16" s="76">
        <f>分析係数表!C19</f>
        <v>0.1185035016586804</v>
      </c>
      <c r="Q16" s="82">
        <f t="shared" si="5"/>
        <v>-1.0182008365720945E-4</v>
      </c>
      <c r="R16" s="83">
        <v>6.0226634863319529E-4</v>
      </c>
      <c r="S16" s="84">
        <f t="shared" si="6"/>
        <v>1.1891039383462698E-2</v>
      </c>
      <c r="T16" s="85">
        <f>分析係数表!F19</f>
        <v>0.24008424008424009</v>
      </c>
      <c r="U16" s="86">
        <f t="shared" si="7"/>
        <v>2.8548511541904129E-3</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投入係数表!J17</f>
        <v>5.1485352417237297E-3</v>
      </c>
      <c r="E17" s="77">
        <f t="shared" si="0"/>
        <v>0.51485352417237296</v>
      </c>
      <c r="F17" s="76">
        <f>分析係数表!C20</f>
        <v>0.1515527950310559</v>
      </c>
      <c r="G17" s="77">
        <f t="shared" si="1"/>
        <v>7.8027490619912418E-2</v>
      </c>
      <c r="H17" s="77">
        <v>8.8408561925079981E-2</v>
      </c>
      <c r="I17" s="77">
        <f t="shared" si="2"/>
        <v>8.8408561925079981E-2</v>
      </c>
      <c r="J17" s="76">
        <f>分析係数表!G20</f>
        <v>0.10025273799494525</v>
      </c>
      <c r="K17" s="78">
        <f t="shared" si="3"/>
        <v>8.863200395184935E-3</v>
      </c>
      <c r="L17" s="79"/>
      <c r="M17" s="80"/>
      <c r="N17" s="81">
        <f>分析係数表!H20</f>
        <v>5.5194081496184183E-4</v>
      </c>
      <c r="O17" s="82">
        <f t="shared" si="4"/>
        <v>4.0617475249609741E-3</v>
      </c>
      <c r="P17" s="76">
        <f>分析係数表!C20</f>
        <v>0.1515527950310559</v>
      </c>
      <c r="Q17" s="82">
        <f t="shared" si="5"/>
        <v>6.1556919011830906E-4</v>
      </c>
      <c r="R17" s="83">
        <v>1.5691027277840992E-3</v>
      </c>
      <c r="S17" s="84">
        <f t="shared" si="6"/>
        <v>8.9977664652864081E-2</v>
      </c>
      <c r="T17" s="85">
        <f>分析係数表!F20</f>
        <v>0.22325189553496208</v>
      </c>
      <c r="U17" s="86">
        <f t="shared" si="7"/>
        <v>2.0087684189561063E-2</v>
      </c>
      <c r="V17" s="87">
        <f>分析係数表!D20</f>
        <v>3.7910699241786015E-3</v>
      </c>
      <c r="W17" s="88">
        <f t="shared" si="8"/>
        <v>0</v>
      </c>
      <c r="X17" s="76">
        <f>分析係数表!E20</f>
        <v>3.3698399326032012E-3</v>
      </c>
      <c r="Y17" s="89">
        <f t="shared" si="9"/>
        <v>0</v>
      </c>
    </row>
    <row r="18" spans="1:25" x14ac:dyDescent="0.2">
      <c r="A18" s="6" t="s">
        <v>6</v>
      </c>
      <c r="B18" s="5" t="s">
        <v>34</v>
      </c>
      <c r="C18" s="90"/>
      <c r="D18" s="76">
        <f>投入係数表!J18</f>
        <v>9.1815545144073186E-3</v>
      </c>
      <c r="E18" s="77">
        <f t="shared" si="0"/>
        <v>0.91815545144073185</v>
      </c>
      <c r="F18" s="76">
        <f>分析係数表!C21</f>
        <v>0.26288951841359776</v>
      </c>
      <c r="G18" s="77">
        <f t="shared" si="1"/>
        <v>0.24137344445807343</v>
      </c>
      <c r="H18" s="77">
        <v>0.26356422504590687</v>
      </c>
      <c r="I18" s="77">
        <f t="shared" si="2"/>
        <v>0.26356422504590687</v>
      </c>
      <c r="J18" s="76">
        <f>分析係数表!G21</f>
        <v>0.28500292911540714</v>
      </c>
      <c r="K18" s="78">
        <f t="shared" si="3"/>
        <v>7.5116576148115816E-2</v>
      </c>
      <c r="L18" s="79"/>
      <c r="M18" s="80"/>
      <c r="N18" s="81">
        <f>分析係数表!H21</f>
        <v>9.1282519397535371E-4</v>
      </c>
      <c r="O18" s="82">
        <f t="shared" si="4"/>
        <v>6.7175055220508404E-3</v>
      </c>
      <c r="P18" s="76">
        <f>分析係数表!C21</f>
        <v>0.26288951841359776</v>
      </c>
      <c r="Q18" s="82">
        <f t="shared" si="5"/>
        <v>1.7659617916326289E-3</v>
      </c>
      <c r="R18" s="83">
        <v>4.2046409250224561E-3</v>
      </c>
      <c r="S18" s="84">
        <f t="shared" si="6"/>
        <v>0.2677688659709293</v>
      </c>
      <c r="T18" s="85">
        <f>分析係数表!F21</f>
        <v>0.4257469244288225</v>
      </c>
      <c r="U18" s="86">
        <f t="shared" si="7"/>
        <v>0.11400177114491675</v>
      </c>
      <c r="V18" s="87">
        <f>分析係数表!D21</f>
        <v>5.0673696543643822E-2</v>
      </c>
      <c r="W18" s="88">
        <f t="shared" si="8"/>
        <v>0</v>
      </c>
      <c r="X18" s="76">
        <f>分析係数表!E21</f>
        <v>4.5987111892208554E-2</v>
      </c>
      <c r="Y18" s="89">
        <f t="shared" si="9"/>
        <v>0</v>
      </c>
    </row>
    <row r="19" spans="1:25" x14ac:dyDescent="0.2">
      <c r="A19" s="6" t="s">
        <v>7</v>
      </c>
      <c r="B19" s="5" t="s">
        <v>269</v>
      </c>
      <c r="C19" s="90"/>
      <c r="D19" s="76">
        <f>投入係数表!J19</f>
        <v>3.4323568278158197E-5</v>
      </c>
      <c r="E19" s="77">
        <f t="shared" si="0"/>
        <v>3.4323568278158195E-3</v>
      </c>
      <c r="F19" s="76">
        <f>分析係数表!C22</f>
        <v>7.7430972388955577E-2</v>
      </c>
      <c r="G19" s="77">
        <f t="shared" si="1"/>
        <v>2.6577072676364988E-4</v>
      </c>
      <c r="H19" s="77">
        <v>2.6729099353428082E-3</v>
      </c>
      <c r="I19" s="77">
        <f t="shared" si="2"/>
        <v>2.6729099353428082E-3</v>
      </c>
      <c r="J19" s="76">
        <f>分析係数表!G22</f>
        <v>0.1947935368043088</v>
      </c>
      <c r="K19" s="78">
        <f t="shared" si="3"/>
        <v>5.2066557986480203E-4</v>
      </c>
      <c r="L19" s="79"/>
      <c r="M19" s="80"/>
      <c r="N19" s="81">
        <f>分析係数表!H22</f>
        <v>4.2456985766295524E-5</v>
      </c>
      <c r="O19" s="82">
        <f t="shared" si="4"/>
        <v>3.1244211730469028E-4</v>
      </c>
      <c r="P19" s="76">
        <f>分析係数表!C22</f>
        <v>7.7430972388955577E-2</v>
      </c>
      <c r="Q19" s="82">
        <f t="shared" si="5"/>
        <v>2.4192696958166291E-5</v>
      </c>
      <c r="R19" s="83">
        <v>3.057094545600119E-4</v>
      </c>
      <c r="S19" s="84">
        <f t="shared" si="6"/>
        <v>2.9786193899028202E-3</v>
      </c>
      <c r="T19" s="85">
        <f>分析係数表!F22</f>
        <v>0.41382405745062839</v>
      </c>
      <c r="U19" s="86">
        <f t="shared" si="7"/>
        <v>1.2326243615307004E-3</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1.5622105865234514E-4</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90"/>
      <c r="D21" s="76">
        <f>投入係数表!J21</f>
        <v>0</v>
      </c>
      <c r="E21" s="77">
        <f t="shared" si="0"/>
        <v>0</v>
      </c>
      <c r="F21" s="76">
        <f>分析係数表!C24</f>
        <v>0.63487099296325256</v>
      </c>
      <c r="G21" s="77">
        <f t="shared" si="1"/>
        <v>0</v>
      </c>
      <c r="H21" s="77">
        <v>9.9920772757901774E-3</v>
      </c>
      <c r="I21" s="77">
        <f t="shared" si="2"/>
        <v>9.9920772757901774E-3</v>
      </c>
      <c r="J21" s="76">
        <f>分析係数表!G24</f>
        <v>0.20715350223546944</v>
      </c>
      <c r="K21" s="78">
        <f t="shared" si="3"/>
        <v>2.0698938022873838E-3</v>
      </c>
      <c r="L21" s="79"/>
      <c r="M21" s="80"/>
      <c r="N21" s="81">
        <f>分析係数表!H24</f>
        <v>3.5027013257193804E-4</v>
      </c>
      <c r="O21" s="82">
        <f t="shared" si="4"/>
        <v>2.5776474677636947E-3</v>
      </c>
      <c r="P21" s="76">
        <f>分析係数表!C24</f>
        <v>0.63487099296325256</v>
      </c>
      <c r="Q21" s="82">
        <f t="shared" si="5"/>
        <v>1.6364736073683503E-3</v>
      </c>
      <c r="R21" s="83">
        <v>5.5286248037201766E-3</v>
      </c>
      <c r="S21" s="84">
        <f t="shared" si="6"/>
        <v>1.5520702079510354E-2</v>
      </c>
      <c r="T21" s="85">
        <f>分析係数表!F24</f>
        <v>0.39046199701937406</v>
      </c>
      <c r="U21" s="86">
        <f t="shared" si="7"/>
        <v>6.0602443291083649E-3</v>
      </c>
      <c r="V21" s="87">
        <f>分析係数表!D24</f>
        <v>8.1222056631892692E-2</v>
      </c>
      <c r="W21" s="88">
        <f t="shared" si="8"/>
        <v>0</v>
      </c>
      <c r="X21" s="76">
        <f>分析係数表!E24</f>
        <v>8.3457526080476907E-2</v>
      </c>
      <c r="Y21" s="89">
        <f t="shared" si="9"/>
        <v>0</v>
      </c>
    </row>
    <row r="22" spans="1:25" x14ac:dyDescent="0.2">
      <c r="A22" s="6" t="s">
        <v>10</v>
      </c>
      <c r="B22" s="5" t="s">
        <v>272</v>
      </c>
      <c r="C22" s="90"/>
      <c r="D22" s="76">
        <f>投入係数表!J22</f>
        <v>0</v>
      </c>
      <c r="E22" s="77">
        <f t="shared" si="0"/>
        <v>0</v>
      </c>
      <c r="F22" s="76">
        <f>分析係数表!C25</f>
        <v>2.5195482189400487E-2</v>
      </c>
      <c r="G22" s="77">
        <f t="shared" si="1"/>
        <v>0</v>
      </c>
      <c r="H22" s="77">
        <v>1.0482728676922428E-3</v>
      </c>
      <c r="I22" s="77">
        <f t="shared" si="2"/>
        <v>1.0482728676922428E-3</v>
      </c>
      <c r="J22" s="76">
        <f>分析係数表!G25</f>
        <v>0.19667590027700832</v>
      </c>
      <c r="K22" s="78">
        <f t="shared" si="3"/>
        <v>2.0617000998933308E-4</v>
      </c>
      <c r="L22" s="79"/>
      <c r="M22" s="80"/>
      <c r="N22" s="81">
        <f>分析係数表!H25</f>
        <v>5.0948382919554624E-4</v>
      </c>
      <c r="O22" s="82">
        <f t="shared" si="4"/>
        <v>3.7493054076562829E-3</v>
      </c>
      <c r="P22" s="76">
        <f>分析係数表!C25</f>
        <v>2.5195482189400487E-2</v>
      </c>
      <c r="Q22" s="82">
        <f t="shared" si="5"/>
        <v>9.4465557621226806E-5</v>
      </c>
      <c r="R22" s="83">
        <v>3.9853685077589522E-4</v>
      </c>
      <c r="S22" s="84">
        <f t="shared" si="6"/>
        <v>1.4468097184681379E-3</v>
      </c>
      <c r="T22" s="85">
        <f>分析係数表!F25</f>
        <v>0.34903047091412742</v>
      </c>
      <c r="U22" s="86">
        <f t="shared" si="7"/>
        <v>5.049806773600703E-4</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投入係数表!J23</f>
        <v>0</v>
      </c>
      <c r="E23" s="77">
        <f t="shared" si="0"/>
        <v>0</v>
      </c>
      <c r="F23" s="76">
        <f>分析係数表!C26</f>
        <v>0.4930888575458392</v>
      </c>
      <c r="G23" s="77">
        <f t="shared" si="1"/>
        <v>0</v>
      </c>
      <c r="H23" s="77">
        <v>1.2790652282887172E-2</v>
      </c>
      <c r="I23" s="77">
        <f t="shared" si="2"/>
        <v>1.2790652282887172E-2</v>
      </c>
      <c r="J23" s="76">
        <f>分析係数表!G26</f>
        <v>0.19639217284957194</v>
      </c>
      <c r="K23" s="78">
        <f t="shared" si="3"/>
        <v>2.5119839939995495E-3</v>
      </c>
      <c r="L23" s="79"/>
      <c r="M23" s="80"/>
      <c r="N23" s="81">
        <f>分析係数表!H26</f>
        <v>1.0815917123963785E-2</v>
      </c>
      <c r="O23" s="82">
        <f t="shared" si="4"/>
        <v>7.959462938336985E-2</v>
      </c>
      <c r="P23" s="76">
        <f>分析係数表!C26</f>
        <v>0.4930888575458392</v>
      </c>
      <c r="Q23" s="82">
        <f t="shared" si="5"/>
        <v>3.9247224869430324E-2</v>
      </c>
      <c r="R23" s="83">
        <v>4.3378176673929042E-2</v>
      </c>
      <c r="S23" s="84">
        <f t="shared" si="6"/>
        <v>5.6168828956816214E-2</v>
      </c>
      <c r="T23" s="85">
        <f>分析係数表!F26</f>
        <v>0.33499796167957602</v>
      </c>
      <c r="U23" s="86">
        <f t="shared" si="7"/>
        <v>1.8816443210462178E-2</v>
      </c>
      <c r="V23" s="87">
        <f>分析係数表!D26</f>
        <v>2.4561761108846312E-2</v>
      </c>
      <c r="W23" s="88">
        <f t="shared" si="8"/>
        <v>0</v>
      </c>
      <c r="X23" s="76">
        <f>分析係数表!E26</f>
        <v>2.6498165511618425E-2</v>
      </c>
      <c r="Y23" s="89">
        <f t="shared" si="9"/>
        <v>0</v>
      </c>
    </row>
    <row r="24" spans="1:25" x14ac:dyDescent="0.2">
      <c r="A24" s="6" t="s">
        <v>12</v>
      </c>
      <c r="B24" s="5" t="s">
        <v>366</v>
      </c>
      <c r="C24" s="90"/>
      <c r="D24" s="76">
        <f>投入係数表!J24</f>
        <v>3.4323568278158197E-5</v>
      </c>
      <c r="E24" s="77">
        <f t="shared" si="0"/>
        <v>3.4323568278158195E-3</v>
      </c>
      <c r="F24" s="76">
        <f>分析係数表!C27</f>
        <v>2.3319615912208547E-2</v>
      </c>
      <c r="G24" s="77">
        <f t="shared" si="1"/>
        <v>8.0041242898311438E-5</v>
      </c>
      <c r="H24" s="77">
        <v>1.4858967437859458E-4</v>
      </c>
      <c r="I24" s="77">
        <f t="shared" si="2"/>
        <v>1.4858967437859458E-4</v>
      </c>
      <c r="J24" s="76">
        <f>分析係数表!G27</f>
        <v>0.17692307692307693</v>
      </c>
      <c r="K24" s="78">
        <f t="shared" si="3"/>
        <v>2.6288942390059041E-5</v>
      </c>
      <c r="L24" s="79"/>
      <c r="M24" s="80"/>
      <c r="N24" s="81">
        <f>分析係数表!H27</f>
        <v>1.0773460138197489E-2</v>
      </c>
      <c r="O24" s="82">
        <f t="shared" si="4"/>
        <v>7.928218726606516E-2</v>
      </c>
      <c r="P24" s="76">
        <f>分析係数表!C27</f>
        <v>2.3319615912208547E-2</v>
      </c>
      <c r="Q24" s="82">
        <f t="shared" si="5"/>
        <v>1.8488301557244308E-3</v>
      </c>
      <c r="R24" s="83">
        <v>1.8632544957657953E-3</v>
      </c>
      <c r="S24" s="84">
        <f t="shared" si="6"/>
        <v>2.0118441701443899E-3</v>
      </c>
      <c r="T24" s="85">
        <f>分析係数表!F27</f>
        <v>0.33076923076923076</v>
      </c>
      <c r="U24" s="86">
        <f t="shared" si="7"/>
        <v>6.6545614858622127E-4</v>
      </c>
      <c r="V24" s="87">
        <f>分析係数表!D27</f>
        <v>1.5384615384615385</v>
      </c>
      <c r="W24" s="88">
        <f t="shared" si="8"/>
        <v>0</v>
      </c>
      <c r="X24" s="76">
        <f>分析係数表!E27</f>
        <v>1.823076923076923</v>
      </c>
      <c r="Y24" s="89">
        <f t="shared" si="9"/>
        <v>0</v>
      </c>
    </row>
    <row r="25" spans="1:25" x14ac:dyDescent="0.2">
      <c r="A25" s="6" t="s">
        <v>13</v>
      </c>
      <c r="B25" s="5" t="s">
        <v>192</v>
      </c>
      <c r="C25" s="90"/>
      <c r="D25" s="76">
        <f>投入係数表!J25</f>
        <v>0</v>
      </c>
      <c r="E25" s="77">
        <f t="shared" si="0"/>
        <v>0</v>
      </c>
      <c r="F25" s="76">
        <f>分析係数表!C28</f>
        <v>0.14672910458351074</v>
      </c>
      <c r="G25" s="77">
        <f t="shared" si="1"/>
        <v>0</v>
      </c>
      <c r="H25" s="77">
        <v>1.7636481114958455E-2</v>
      </c>
      <c r="I25" s="77">
        <f t="shared" si="2"/>
        <v>1.7636481114958455E-2</v>
      </c>
      <c r="J25" s="76">
        <f>分析係数表!G28</f>
        <v>0.12492997198879552</v>
      </c>
      <c r="K25" s="78">
        <f t="shared" si="3"/>
        <v>2.2033250916726811E-3</v>
      </c>
      <c r="L25" s="79"/>
      <c r="M25" s="80"/>
      <c r="N25" s="81">
        <f>分析係数表!H28</f>
        <v>2.0262596456964536E-2</v>
      </c>
      <c r="O25" s="82">
        <f t="shared" si="4"/>
        <v>0.14911300048366341</v>
      </c>
      <c r="P25" s="76">
        <f>分析係数表!C28</f>
        <v>0.14672910458351074</v>
      </c>
      <c r="Q25" s="82">
        <f t="shared" si="5"/>
        <v>2.1879217042728535E-2</v>
      </c>
      <c r="R25" s="83">
        <v>2.5368781317757539E-2</v>
      </c>
      <c r="S25" s="84">
        <f t="shared" si="6"/>
        <v>4.300526243271599E-2</v>
      </c>
      <c r="T25" s="85">
        <f>分析係数表!F28</f>
        <v>0.21372549019607842</v>
      </c>
      <c r="U25" s="86">
        <f t="shared" si="7"/>
        <v>9.1913207944432206E-3</v>
      </c>
      <c r="V25" s="87">
        <f>分析係数表!D28</f>
        <v>3.4733893557422971E-2</v>
      </c>
      <c r="W25" s="88">
        <f t="shared" si="8"/>
        <v>0</v>
      </c>
      <c r="X25" s="76">
        <f>分析係数表!E28</f>
        <v>3.4173669467787111E-2</v>
      </c>
      <c r="Y25" s="89">
        <f t="shared" si="9"/>
        <v>0</v>
      </c>
    </row>
    <row r="26" spans="1:25" x14ac:dyDescent="0.2">
      <c r="A26" s="6" t="s">
        <v>14</v>
      </c>
      <c r="B26" s="5" t="s">
        <v>50</v>
      </c>
      <c r="C26" s="90"/>
      <c r="D26" s="76">
        <f>投入係数表!J26</f>
        <v>3.689783589902006E-3</v>
      </c>
      <c r="E26" s="77">
        <f t="shared" si="0"/>
        <v>0.36897835899020059</v>
      </c>
      <c r="F26" s="76">
        <f>分析係数表!C29</f>
        <v>0.36751332706177486</v>
      </c>
      <c r="G26" s="77">
        <f t="shared" si="1"/>
        <v>0.13560446432628256</v>
      </c>
      <c r="H26" s="77">
        <v>0.1588697651067042</v>
      </c>
      <c r="I26" s="77">
        <f t="shared" si="2"/>
        <v>0.1588697651067042</v>
      </c>
      <c r="J26" s="76">
        <f>分析係数表!G29</f>
        <v>0.26226333907056798</v>
      </c>
      <c r="K26" s="78">
        <f t="shared" si="3"/>
        <v>4.166571507424105E-2</v>
      </c>
      <c r="L26" s="79"/>
      <c r="M26" s="80"/>
      <c r="N26" s="81">
        <f>分析係数表!H29</f>
        <v>9.6908070011569522E-3</v>
      </c>
      <c r="O26" s="82">
        <f t="shared" si="4"/>
        <v>7.1314913274795555E-2</v>
      </c>
      <c r="P26" s="76">
        <f>分析係数表!C29</f>
        <v>0.36751332706177486</v>
      </c>
      <c r="Q26" s="82">
        <f t="shared" si="5"/>
        <v>2.6209181046742049E-2</v>
      </c>
      <c r="R26" s="83">
        <v>3.3235887091059145E-2</v>
      </c>
      <c r="S26" s="84">
        <f t="shared" si="6"/>
        <v>0.19210565219776335</v>
      </c>
      <c r="T26" s="85">
        <f>分析係数表!F29</f>
        <v>0.47117039586919107</v>
      </c>
      <c r="U26" s="86">
        <f t="shared" si="7"/>
        <v>9.0514496194729288E-2</v>
      </c>
      <c r="V26" s="87">
        <f>分析係数表!D29</f>
        <v>9.2943201376936319E-2</v>
      </c>
      <c r="W26" s="88">
        <f t="shared" si="8"/>
        <v>0</v>
      </c>
      <c r="X26" s="76">
        <f>分析係数表!E29</f>
        <v>7.2289156626506021E-2</v>
      </c>
      <c r="Y26" s="89">
        <f t="shared" si="9"/>
        <v>0</v>
      </c>
    </row>
    <row r="27" spans="1:25" x14ac:dyDescent="0.2">
      <c r="A27" s="6" t="s">
        <v>15</v>
      </c>
      <c r="B27" s="5" t="s">
        <v>36</v>
      </c>
      <c r="C27" s="90"/>
      <c r="D27" s="76">
        <f>投入係数表!J27</f>
        <v>3.2264154181468707E-3</v>
      </c>
      <c r="E27" s="77">
        <f t="shared" si="0"/>
        <v>0.32264154181468707</v>
      </c>
      <c r="F27" s="76">
        <f>分析係数表!C30</f>
        <v>1</v>
      </c>
      <c r="G27" s="77">
        <f t="shared" si="1"/>
        <v>0.32264154181468707</v>
      </c>
      <c r="H27" s="77">
        <v>0.38033854039928289</v>
      </c>
      <c r="I27" s="77">
        <f t="shared" si="2"/>
        <v>0.38033854039928289</v>
      </c>
      <c r="J27" s="76">
        <f>分析係数表!G30</f>
        <v>0.34487899988530796</v>
      </c>
      <c r="K27" s="78">
        <f t="shared" si="3"/>
        <v>0.13117077543074249</v>
      </c>
      <c r="L27" s="79"/>
      <c r="M27" s="80"/>
      <c r="N27" s="81">
        <f>分析係数表!H30</f>
        <v>0</v>
      </c>
      <c r="O27" s="82">
        <f t="shared" si="4"/>
        <v>0</v>
      </c>
      <c r="P27" s="76">
        <f>分析係数表!C30</f>
        <v>1</v>
      </c>
      <c r="Q27" s="82">
        <f t="shared" si="5"/>
        <v>0</v>
      </c>
      <c r="R27" s="83">
        <v>2.1554816730640948E-2</v>
      </c>
      <c r="S27" s="84">
        <f t="shared" si="6"/>
        <v>0.40189335712992386</v>
      </c>
      <c r="T27" s="85">
        <f>分析係数表!F30</f>
        <v>0.44087624727606378</v>
      </c>
      <c r="U27" s="86">
        <f t="shared" si="7"/>
        <v>0.17718523509661971</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投入係数表!J28</f>
        <v>3.0101769379944739E-2</v>
      </c>
      <c r="E28" s="77">
        <f t="shared" si="0"/>
        <v>3.0101769379944741</v>
      </c>
      <c r="F28" s="76">
        <f>分析係数表!C31</f>
        <v>0.30951028292239513</v>
      </c>
      <c r="G28" s="77">
        <f t="shared" si="1"/>
        <v>0.93168071572513877</v>
      </c>
      <c r="H28" s="77">
        <v>0.99167884396067729</v>
      </c>
      <c r="I28" s="77">
        <f t="shared" si="2"/>
        <v>0.99167884396067729</v>
      </c>
      <c r="J28" s="76">
        <f>分析係数表!G31</f>
        <v>7.0092194960809637E-2</v>
      </c>
      <c r="K28" s="78">
        <f t="shared" si="3"/>
        <v>6.9508946869402108E-2</v>
      </c>
      <c r="L28" s="79"/>
      <c r="M28" s="80"/>
      <c r="N28" s="81">
        <f>分析係数表!H31</f>
        <v>2.261895916699394E-2</v>
      </c>
      <c r="O28" s="82">
        <f t="shared" si="4"/>
        <v>0.16645353799407375</v>
      </c>
      <c r="P28" s="76">
        <f>分析係数表!C31</f>
        <v>0.30951028292239513</v>
      </c>
      <c r="Q28" s="82">
        <f t="shared" si="5"/>
        <v>5.1519081637979414E-2</v>
      </c>
      <c r="R28" s="83">
        <v>6.6637409073627946E-2</v>
      </c>
      <c r="S28" s="84">
        <f t="shared" si="6"/>
        <v>1.0583162530343053</v>
      </c>
      <c r="T28" s="85">
        <f>分析係数表!F31</f>
        <v>0.24334064086008589</v>
      </c>
      <c r="U28" s="86">
        <f t="shared" si="7"/>
        <v>0.25753135524601267</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投入係数表!J29</f>
        <v>2.4884587001664693E-3</v>
      </c>
      <c r="E29" s="77">
        <f t="shared" si="0"/>
        <v>0.24884587001664693</v>
      </c>
      <c r="F29" s="76">
        <f>分析係数表!C32</f>
        <v>0.85225718194254441</v>
      </c>
      <c r="G29" s="77">
        <f t="shared" si="1"/>
        <v>0.21208067991842822</v>
      </c>
      <c r="H29" s="77">
        <v>0.24536093323147659</v>
      </c>
      <c r="I29" s="77">
        <f t="shared" si="2"/>
        <v>0.24536093323147659</v>
      </c>
      <c r="J29" s="76">
        <f>分析係数表!G32</f>
        <v>0.14035087719298245</v>
      </c>
      <c r="K29" s="78">
        <f t="shared" si="3"/>
        <v>3.4436622207926537E-2</v>
      </c>
      <c r="L29" s="79"/>
      <c r="M29" s="80"/>
      <c r="N29" s="81">
        <f>分析係数表!H32</f>
        <v>6.442847590035345E-3</v>
      </c>
      <c r="O29" s="82">
        <f t="shared" si="4"/>
        <v>4.7413091300986747E-2</v>
      </c>
      <c r="P29" s="76">
        <f>分析係数表!C32</f>
        <v>0.85225718194254441</v>
      </c>
      <c r="Q29" s="82">
        <f t="shared" si="5"/>
        <v>4.0408147579363535E-2</v>
      </c>
      <c r="R29" s="83">
        <v>5.2839112778562118E-2</v>
      </c>
      <c r="S29" s="84">
        <f t="shared" si="6"/>
        <v>0.29820004601003869</v>
      </c>
      <c r="T29" s="85">
        <f>分析係数表!F32</f>
        <v>0.48405103668261562</v>
      </c>
      <c r="U29" s="86">
        <f t="shared" si="7"/>
        <v>0.1443440414099629</v>
      </c>
      <c r="V29" s="87">
        <f>分析係数表!D32</f>
        <v>2.1531100478468901E-2</v>
      </c>
      <c r="W29" s="88">
        <f t="shared" si="8"/>
        <v>0</v>
      </c>
      <c r="X29" s="76">
        <f>分析係数表!E32</f>
        <v>3.1897926634768738E-2</v>
      </c>
      <c r="Y29" s="89">
        <f t="shared" si="9"/>
        <v>0</v>
      </c>
    </row>
    <row r="30" spans="1:25" x14ac:dyDescent="0.2">
      <c r="A30" s="6" t="s">
        <v>18</v>
      </c>
      <c r="B30" s="5" t="s">
        <v>274</v>
      </c>
      <c r="C30" s="90"/>
      <c r="D30" s="76">
        <f>投入係数表!J30</f>
        <v>2.3511644270538365E-3</v>
      </c>
      <c r="E30" s="77">
        <f t="shared" si="0"/>
        <v>0.23511644270538365</v>
      </c>
      <c r="F30" s="76">
        <f>分析係数表!C33</f>
        <v>1</v>
      </c>
      <c r="G30" s="77">
        <f t="shared" si="1"/>
        <v>0.23511644270538365</v>
      </c>
      <c r="H30" s="77">
        <v>0.25697732878776736</v>
      </c>
      <c r="I30" s="77">
        <f t="shared" si="2"/>
        <v>0.25697732878776736</v>
      </c>
      <c r="J30" s="76">
        <f>分析係数表!G33</f>
        <v>0.50645624103299858</v>
      </c>
      <c r="K30" s="78">
        <f t="shared" si="3"/>
        <v>0.13014777196855362</v>
      </c>
      <c r="L30" s="79"/>
      <c r="M30" s="80"/>
      <c r="N30" s="81">
        <f>分析係数表!H33</f>
        <v>9.552821797416492E-4</v>
      </c>
      <c r="O30" s="82">
        <f t="shared" si="4"/>
        <v>7.0299476393555311E-3</v>
      </c>
      <c r="P30" s="76">
        <f>分析係数表!C33</f>
        <v>1</v>
      </c>
      <c r="Q30" s="82">
        <f t="shared" si="5"/>
        <v>7.0299476393555311E-3</v>
      </c>
      <c r="R30" s="83">
        <v>2.1280638189842504E-2</v>
      </c>
      <c r="S30" s="84">
        <f t="shared" si="6"/>
        <v>0.27825796697760985</v>
      </c>
      <c r="T30" s="85">
        <f>分析係数表!F33</f>
        <v>0.6449067431850789</v>
      </c>
      <c r="U30" s="86">
        <f t="shared" si="7"/>
        <v>0.17945043924883161</v>
      </c>
      <c r="V30" s="87">
        <f>分析係数表!D33</f>
        <v>2.7259684361549498E-2</v>
      </c>
      <c r="W30" s="88">
        <f t="shared" si="8"/>
        <v>0</v>
      </c>
      <c r="X30" s="76">
        <f>分析係数表!E33</f>
        <v>2.4748923959827834E-2</v>
      </c>
      <c r="Y30" s="89">
        <f t="shared" si="9"/>
        <v>0</v>
      </c>
    </row>
    <row r="31" spans="1:25" x14ac:dyDescent="0.2">
      <c r="A31" s="6" t="s">
        <v>19</v>
      </c>
      <c r="B31" s="5" t="s">
        <v>275</v>
      </c>
      <c r="C31" s="90"/>
      <c r="D31" s="76">
        <f>投入係数表!J31</f>
        <v>4.0210060237862326E-2</v>
      </c>
      <c r="E31" s="77">
        <f t="shared" si="0"/>
        <v>4.0210060237862324</v>
      </c>
      <c r="F31" s="76">
        <f>分析係数表!C34</f>
        <v>0.24772063858157056</v>
      </c>
      <c r="G31" s="77">
        <f t="shared" si="1"/>
        <v>0.99608617995266735</v>
      </c>
      <c r="H31" s="77">
        <v>1.0588799369040105</v>
      </c>
      <c r="I31" s="77">
        <f t="shared" si="2"/>
        <v>1.0588799369040105</v>
      </c>
      <c r="J31" s="76">
        <f>分析係数表!G34</f>
        <v>0.4248649605950589</v>
      </c>
      <c r="K31" s="78">
        <f t="shared" si="3"/>
        <v>0.44988098266762089</v>
      </c>
      <c r="L31" s="79"/>
      <c r="M31" s="80"/>
      <c r="N31" s="81">
        <f>分析係数表!H34</f>
        <v>0.15963826648127116</v>
      </c>
      <c r="O31" s="82">
        <f t="shared" si="4"/>
        <v>1.1747823610656354</v>
      </c>
      <c r="P31" s="76">
        <f>分析係数表!C34</f>
        <v>0.24772063858157056</v>
      </c>
      <c r="Q31" s="82">
        <f t="shared" si="5"/>
        <v>0.29101783667754438</v>
      </c>
      <c r="R31" s="83">
        <v>0.312549180625742</v>
      </c>
      <c r="S31" s="84">
        <f t="shared" si="6"/>
        <v>1.3714291175297526</v>
      </c>
      <c r="T31" s="85">
        <f>分析係数表!F34</f>
        <v>0.69972549366864434</v>
      </c>
      <c r="U31" s="86">
        <f t="shared" si="7"/>
        <v>0.95962391629505939</v>
      </c>
      <c r="V31" s="87">
        <f>分析係数表!D34</f>
        <v>0.30222261577968651</v>
      </c>
      <c r="W31" s="88">
        <f t="shared" si="8"/>
        <v>0</v>
      </c>
      <c r="X31" s="76">
        <f>分析係数表!E34</f>
        <v>0.2069423536704153</v>
      </c>
      <c r="Y31" s="89">
        <f t="shared" si="9"/>
        <v>0</v>
      </c>
    </row>
    <row r="32" spans="1:25" x14ac:dyDescent="0.2">
      <c r="A32" s="6" t="s">
        <v>20</v>
      </c>
      <c r="B32" s="5" t="s">
        <v>37</v>
      </c>
      <c r="C32" s="90"/>
      <c r="D32" s="76">
        <f>投入係数表!J32</f>
        <v>5.9551390962604474E-3</v>
      </c>
      <c r="E32" s="77">
        <f t="shared" si="0"/>
        <v>0.59551390962604478</v>
      </c>
      <c r="F32" s="76">
        <f>分析係数表!C35</f>
        <v>0.40037672666387614</v>
      </c>
      <c r="G32" s="77">
        <f t="shared" si="1"/>
        <v>0.23842990981888318</v>
      </c>
      <c r="H32" s="77">
        <v>0.28837702966872009</v>
      </c>
      <c r="I32" s="77">
        <f t="shared" si="2"/>
        <v>0.28837702966872009</v>
      </c>
      <c r="J32" s="76">
        <f>分析係数表!G35</f>
        <v>0.31413869149718204</v>
      </c>
      <c r="K32" s="78">
        <f t="shared" si="3"/>
        <v>9.0590382757975776E-2</v>
      </c>
      <c r="L32" s="79"/>
      <c r="M32" s="80"/>
      <c r="N32" s="81">
        <f>分析係数表!H35</f>
        <v>6.0278305541698066E-2</v>
      </c>
      <c r="O32" s="82">
        <f t="shared" si="4"/>
        <v>0.44358969604333398</v>
      </c>
      <c r="P32" s="76">
        <f>分析係数表!C35</f>
        <v>0.40037672666387614</v>
      </c>
      <c r="Q32" s="82">
        <f t="shared" si="5"/>
        <v>0.17760299048365383</v>
      </c>
      <c r="R32" s="83">
        <v>0.22782589583525498</v>
      </c>
      <c r="S32" s="84">
        <f t="shared" si="6"/>
        <v>0.51620292550397506</v>
      </c>
      <c r="T32" s="85">
        <f>分析係数表!F35</f>
        <v>0.64444988973290862</v>
      </c>
      <c r="U32" s="86">
        <f t="shared" si="7"/>
        <v>0.33266691842084156</v>
      </c>
      <c r="V32" s="87">
        <f>分析係数表!D35</f>
        <v>6.3219799068855678E-2</v>
      </c>
      <c r="W32" s="88">
        <f t="shared" si="8"/>
        <v>0</v>
      </c>
      <c r="X32" s="76">
        <f>分析係数表!E35</f>
        <v>5.6848811565792697E-2</v>
      </c>
      <c r="Y32" s="89">
        <f t="shared" si="9"/>
        <v>0</v>
      </c>
    </row>
    <row r="33" spans="1:25" x14ac:dyDescent="0.2">
      <c r="A33" s="6" t="s">
        <v>21</v>
      </c>
      <c r="B33" s="5" t="s">
        <v>38</v>
      </c>
      <c r="C33" s="90"/>
      <c r="D33" s="76">
        <f>投入係数表!J33</f>
        <v>1.7333401980469891E-3</v>
      </c>
      <c r="E33" s="77">
        <f t="shared" si="0"/>
        <v>0.1733340198046989</v>
      </c>
      <c r="F33" s="76">
        <f>分析係数表!C36</f>
        <v>0.81884274474653918</v>
      </c>
      <c r="G33" s="77">
        <f t="shared" si="1"/>
        <v>0.14193330453483063</v>
      </c>
      <c r="H33" s="77">
        <v>0.1954849903554545</v>
      </c>
      <c r="I33" s="77">
        <f t="shared" si="2"/>
        <v>0.1954849903554545</v>
      </c>
      <c r="J33" s="76">
        <f>分析係数表!G36</f>
        <v>1.667576253714147E-2</v>
      </c>
      <c r="K33" s="78">
        <f t="shared" si="3"/>
        <v>3.2598612787429499E-3</v>
      </c>
      <c r="L33" s="79"/>
      <c r="M33" s="80"/>
      <c r="N33" s="81">
        <f>分析係数表!H36</f>
        <v>0.19381614002313904</v>
      </c>
      <c r="O33" s="82">
        <f t="shared" si="4"/>
        <v>1.4262982654959109</v>
      </c>
      <c r="P33" s="76">
        <f>分析係数表!C36</f>
        <v>0.81884274474653918</v>
      </c>
      <c r="Q33" s="82">
        <f t="shared" si="5"/>
        <v>1.1679139865458996</v>
      </c>
      <c r="R33" s="83">
        <v>1.2025954188032664</v>
      </c>
      <c r="S33" s="84">
        <f t="shared" si="6"/>
        <v>1.3980804091587209</v>
      </c>
      <c r="T33" s="85">
        <f>分析係数表!F36</f>
        <v>0.88527075374446673</v>
      </c>
      <c r="U33" s="86">
        <f t="shared" si="7"/>
        <v>1.2376796976113134</v>
      </c>
      <c r="V33" s="87">
        <f>分析係数表!D36</f>
        <v>8.9745922018070468E-3</v>
      </c>
      <c r="W33" s="88">
        <f t="shared" si="8"/>
        <v>0</v>
      </c>
      <c r="X33" s="76">
        <f>分析係数表!E36</f>
        <v>2.2436480504517617E-3</v>
      </c>
      <c r="Y33" s="89">
        <f t="shared" si="9"/>
        <v>0</v>
      </c>
    </row>
    <row r="34" spans="1:25" x14ac:dyDescent="0.2">
      <c r="A34" s="6" t="s">
        <v>22</v>
      </c>
      <c r="B34" s="5" t="s">
        <v>378</v>
      </c>
      <c r="C34" s="90"/>
      <c r="D34" s="76">
        <f>投入係数表!J34</f>
        <v>2.1692495151795981E-2</v>
      </c>
      <c r="E34" s="77">
        <f t="shared" si="0"/>
        <v>2.1692495151795983</v>
      </c>
      <c r="F34" s="76">
        <f>分析係数表!C37</f>
        <v>0.43300400097983183</v>
      </c>
      <c r="G34" s="77">
        <f t="shared" si="1"/>
        <v>0.93929371919632654</v>
      </c>
      <c r="H34" s="77">
        <v>1.046749994674822</v>
      </c>
      <c r="I34" s="77">
        <f t="shared" si="2"/>
        <v>1.046749994674822</v>
      </c>
      <c r="J34" s="76">
        <f>分析係数表!G37</f>
        <v>0.37467899332306109</v>
      </c>
      <c r="K34" s="78">
        <f t="shared" si="3"/>
        <v>0.39219523426568187</v>
      </c>
      <c r="L34" s="79"/>
      <c r="M34" s="80"/>
      <c r="N34" s="81">
        <f>分析係数表!H37</f>
        <v>4.7689809261991442E-2</v>
      </c>
      <c r="O34" s="82">
        <f t="shared" si="4"/>
        <v>0.3509506082624933</v>
      </c>
      <c r="P34" s="76">
        <f>分析係数表!C37</f>
        <v>0.43300400097983183</v>
      </c>
      <c r="Q34" s="82">
        <f t="shared" si="5"/>
        <v>0.15196301752396524</v>
      </c>
      <c r="R34" s="83">
        <v>0.17679524989054621</v>
      </c>
      <c r="S34" s="84">
        <f t="shared" si="6"/>
        <v>1.2235452445653683</v>
      </c>
      <c r="T34" s="85">
        <f>分析係数表!F37</f>
        <v>0.6925184043828112</v>
      </c>
      <c r="U34" s="86">
        <f t="shared" si="7"/>
        <v>0.84732760045658539</v>
      </c>
      <c r="V34" s="87">
        <f>分析係数表!D37</f>
        <v>7.24191063174114E-2</v>
      </c>
      <c r="W34" s="88">
        <f t="shared" si="8"/>
        <v>0</v>
      </c>
      <c r="X34" s="76">
        <f>分析係数表!E37</f>
        <v>6.5998972778633799E-2</v>
      </c>
      <c r="Y34" s="89">
        <f t="shared" si="9"/>
        <v>0</v>
      </c>
    </row>
    <row r="35" spans="1:25" x14ac:dyDescent="0.2">
      <c r="A35" s="6" t="s">
        <v>23</v>
      </c>
      <c r="B35" s="5" t="s">
        <v>194</v>
      </c>
      <c r="C35" s="90"/>
      <c r="D35" s="76">
        <f>投入係数表!J35</f>
        <v>1.1258130395235889E-2</v>
      </c>
      <c r="E35" s="77">
        <f t="shared" si="0"/>
        <v>1.1258130395235888</v>
      </c>
      <c r="F35" s="76">
        <f>分析係数表!C38</f>
        <v>7.9651941097724221E-2</v>
      </c>
      <c r="G35" s="77">
        <f t="shared" si="1"/>
        <v>8.9673193911182766E-2</v>
      </c>
      <c r="H35" s="77">
        <v>0.10222739962948918</v>
      </c>
      <c r="I35" s="77">
        <f t="shared" si="2"/>
        <v>0.10222739962948918</v>
      </c>
      <c r="J35" s="76">
        <f>分析係数表!G38</f>
        <v>0.16009852216748768</v>
      </c>
      <c r="K35" s="78">
        <f t="shared" si="3"/>
        <v>1.6366455605706397E-2</v>
      </c>
      <c r="L35" s="79"/>
      <c r="M35" s="80"/>
      <c r="N35" s="81">
        <f>分析係数表!H38</f>
        <v>4.2106715633723583E-2</v>
      </c>
      <c r="O35" s="82">
        <f t="shared" si="4"/>
        <v>0.30986446983692656</v>
      </c>
      <c r="P35" s="76">
        <f>分析係数表!C38</f>
        <v>7.9651941097724221E-2</v>
      </c>
      <c r="Q35" s="82">
        <f t="shared" si="5"/>
        <v>2.4681306499728418E-2</v>
      </c>
      <c r="R35" s="83">
        <v>2.9492362729834361E-2</v>
      </c>
      <c r="S35" s="84">
        <f t="shared" si="6"/>
        <v>0.13171976235932353</v>
      </c>
      <c r="T35" s="85">
        <f>分析係数表!F38</f>
        <v>0.48891625615763545</v>
      </c>
      <c r="U35" s="86">
        <f t="shared" si="7"/>
        <v>6.4399933074693896E-2</v>
      </c>
      <c r="V35" s="87">
        <f>分析係数表!D38</f>
        <v>6.1576354679802957E-2</v>
      </c>
      <c r="W35" s="88">
        <f t="shared" si="8"/>
        <v>0</v>
      </c>
      <c r="X35" s="76">
        <f>分析係数表!E38</f>
        <v>7.0197044334975367E-2</v>
      </c>
      <c r="Y35" s="89">
        <f t="shared" si="9"/>
        <v>0</v>
      </c>
    </row>
    <row r="36" spans="1:25" x14ac:dyDescent="0.2">
      <c r="A36" s="6" t="s">
        <v>24</v>
      </c>
      <c r="B36" s="5" t="s">
        <v>39</v>
      </c>
      <c r="C36" s="90"/>
      <c r="D36" s="76">
        <f>投入係数表!J36</f>
        <v>0</v>
      </c>
      <c r="E36" s="77">
        <f t="shared" si="0"/>
        <v>0</v>
      </c>
      <c r="F36" s="76">
        <f>分析係数表!C39</f>
        <v>1</v>
      </c>
      <c r="G36" s="77">
        <f t="shared" si="1"/>
        <v>0</v>
      </c>
      <c r="H36" s="77">
        <v>9.3155920327935571E-3</v>
      </c>
      <c r="I36" s="77">
        <f t="shared" si="2"/>
        <v>9.3155920327935571E-3</v>
      </c>
      <c r="J36" s="76">
        <f>分析係数表!G39</f>
        <v>0.35152969406118778</v>
      </c>
      <c r="K36" s="78">
        <f t="shared" si="3"/>
        <v>3.2747072172867576E-3</v>
      </c>
      <c r="L36" s="79"/>
      <c r="M36" s="80"/>
      <c r="N36" s="81">
        <f>分析係数表!H39</f>
        <v>3.7892859796418753E-3</v>
      </c>
      <c r="O36" s="82">
        <f t="shared" si="4"/>
        <v>2.7885458969443607E-2</v>
      </c>
      <c r="P36" s="76">
        <f>分析係数表!C39</f>
        <v>1</v>
      </c>
      <c r="Q36" s="82">
        <f t="shared" si="5"/>
        <v>2.7885458969443607E-2</v>
      </c>
      <c r="R36" s="83">
        <v>3.4849944009719885E-2</v>
      </c>
      <c r="S36" s="84">
        <f t="shared" si="6"/>
        <v>4.4165536042513442E-2</v>
      </c>
      <c r="T36" s="85">
        <f>分析係数表!F39</f>
        <v>0.70235952809438107</v>
      </c>
      <c r="U36" s="86">
        <f t="shared" si="7"/>
        <v>3.1020085052855119E-2</v>
      </c>
      <c r="V36" s="87">
        <f>分析係数表!D39</f>
        <v>5.8888222355528895E-2</v>
      </c>
      <c r="W36" s="88">
        <f t="shared" si="8"/>
        <v>0</v>
      </c>
      <c r="X36" s="76">
        <f>分析係数表!E39</f>
        <v>7.4585082983403314E-2</v>
      </c>
      <c r="Y36" s="89">
        <f t="shared" si="9"/>
        <v>0</v>
      </c>
    </row>
    <row r="37" spans="1:25" x14ac:dyDescent="0.2">
      <c r="A37" s="6" t="s">
        <v>25</v>
      </c>
      <c r="B37" s="5" t="s">
        <v>40</v>
      </c>
      <c r="C37" s="90"/>
      <c r="D37" s="76">
        <f>投入係数表!J37</f>
        <v>2.0594140966894919E-4</v>
      </c>
      <c r="E37" s="77">
        <f t="shared" si="0"/>
        <v>2.0594140966894919E-2</v>
      </c>
      <c r="F37" s="76">
        <f>分析係数表!C40</f>
        <v>0.95328673803415021</v>
      </c>
      <c r="G37" s="77">
        <f t="shared" si="1"/>
        <v>1.9632121464946715E-2</v>
      </c>
      <c r="H37" s="77">
        <v>2.5035161018839246E-2</v>
      </c>
      <c r="I37" s="77">
        <f t="shared" si="2"/>
        <v>2.5035161018839246E-2</v>
      </c>
      <c r="J37" s="76">
        <f>分析係数表!G40</f>
        <v>0.53898804366660891</v>
      </c>
      <c r="K37" s="78">
        <f t="shared" si="3"/>
        <v>1.3493652460422712E-2</v>
      </c>
      <c r="L37" s="79"/>
      <c r="M37" s="80"/>
      <c r="N37" s="81">
        <f>分析係数表!H40</f>
        <v>2.9093649496354006E-2</v>
      </c>
      <c r="O37" s="82">
        <f t="shared" si="4"/>
        <v>0.21410096088303901</v>
      </c>
      <c r="P37" s="76">
        <f>分析係数表!C40</f>
        <v>0.95328673803415021</v>
      </c>
      <c r="Q37" s="82">
        <f t="shared" si="5"/>
        <v>0.20409960661016946</v>
      </c>
      <c r="R37" s="83">
        <v>0.20515955612062925</v>
      </c>
      <c r="S37" s="84">
        <f t="shared" si="6"/>
        <v>0.23019471713946849</v>
      </c>
      <c r="T37" s="85">
        <f>分析係数表!F40</f>
        <v>0.73566106394039166</v>
      </c>
      <c r="U37" s="86">
        <f t="shared" si="7"/>
        <v>0.16934529052427891</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投入係数表!J38</f>
        <v>1.7161784139079098E-5</v>
      </c>
      <c r="E38" s="77">
        <f t="shared" si="0"/>
        <v>1.7161784139079097E-3</v>
      </c>
      <c r="F38" s="76">
        <f>分析係数表!C41</f>
        <v>0.71785008836677411</v>
      </c>
      <c r="G38" s="77">
        <f t="shared" si="1"/>
        <v>1.2319588260769432E-3</v>
      </c>
      <c r="H38" s="77">
        <v>1.533466914108223E-3</v>
      </c>
      <c r="I38" s="77">
        <f t="shared" si="2"/>
        <v>1.533466914108223E-3</v>
      </c>
      <c r="J38" s="76">
        <f>分析係数表!G41</f>
        <v>0.45415256068573073</v>
      </c>
      <c r="K38" s="78">
        <f t="shared" si="3"/>
        <v>6.9642792576909496E-4</v>
      </c>
      <c r="L38" s="79"/>
      <c r="M38" s="80"/>
      <c r="N38" s="81">
        <f>分析係数表!H41</f>
        <v>4.9982486493371406E-2</v>
      </c>
      <c r="O38" s="82">
        <f t="shared" si="4"/>
        <v>0.36782248259694666</v>
      </c>
      <c r="P38" s="76">
        <f>分析係数表!C41</f>
        <v>0.71785008836677411</v>
      </c>
      <c r="Q38" s="82">
        <f t="shared" si="5"/>
        <v>0.26404140163550438</v>
      </c>
      <c r="R38" s="83">
        <v>0.26808772598050129</v>
      </c>
      <c r="S38" s="84">
        <f t="shared" si="6"/>
        <v>0.26962119289460951</v>
      </c>
      <c r="T38" s="85">
        <f>分析係数表!F41</f>
        <v>0.55751638694806593</v>
      </c>
      <c r="U38" s="86">
        <f t="shared" si="7"/>
        <v>0.15031823330723024</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投入係数表!J39</f>
        <v>1.4072662994044861E-3</v>
      </c>
      <c r="E39" s="77">
        <f>$C$12*D39</f>
        <v>0.1407266299404486</v>
      </c>
      <c r="F39" s="76">
        <f>分析係数表!C42</f>
        <v>0</v>
      </c>
      <c r="G39" s="77">
        <f>E39*F39</f>
        <v>0</v>
      </c>
      <c r="H39" s="77">
        <v>0</v>
      </c>
      <c r="I39" s="77">
        <f>C39+H39</f>
        <v>0</v>
      </c>
      <c r="J39" s="76">
        <f>分析係数表!G42</f>
        <v>0</v>
      </c>
      <c r="K39" s="78">
        <f>I39*J39</f>
        <v>0</v>
      </c>
      <c r="L39" s="79"/>
      <c r="M39" s="80"/>
      <c r="N39" s="81">
        <f>分析係数表!H42</f>
        <v>1.3405793255707812E-2</v>
      </c>
      <c r="O39" s="82">
        <f t="shared" si="4"/>
        <v>9.8653598538955958E-2</v>
      </c>
      <c r="P39" s="76">
        <f>分析係数表!C42</f>
        <v>0</v>
      </c>
      <c r="Q39" s="82">
        <f>O39*P39</f>
        <v>0</v>
      </c>
      <c r="R39" s="83">
        <v>0</v>
      </c>
      <c r="S39" s="84">
        <f>I39+R39</f>
        <v>0</v>
      </c>
      <c r="T39" s="85">
        <f>分析係数表!F42</f>
        <v>0</v>
      </c>
      <c r="U39" s="86">
        <f t="shared" si="7"/>
        <v>0</v>
      </c>
      <c r="V39" s="87">
        <f>分析係数表!D42</f>
        <v>0</v>
      </c>
      <c r="W39" s="88">
        <f t="shared" si="8"/>
        <v>0</v>
      </c>
      <c r="X39" s="76">
        <f>分析係数表!E42</f>
        <v>0</v>
      </c>
      <c r="Y39" s="89">
        <f t="shared" si="9"/>
        <v>0</v>
      </c>
    </row>
    <row r="40" spans="1:25" x14ac:dyDescent="0.2">
      <c r="A40" s="6" t="s">
        <v>195</v>
      </c>
      <c r="B40" s="5" t="s">
        <v>41</v>
      </c>
      <c r="C40" s="90"/>
      <c r="D40" s="76">
        <f>投入係数表!J40</f>
        <v>4.4775094818857365E-2</v>
      </c>
      <c r="E40" s="77">
        <f>$C$12*D40</f>
        <v>4.4775094818857362</v>
      </c>
      <c r="F40" s="76">
        <f>分析係数表!C43</f>
        <v>0.24416011268928273</v>
      </c>
      <c r="G40" s="77">
        <f>E40*F40</f>
        <v>1.0932292196645532</v>
      </c>
      <c r="H40" s="77">
        <v>1.2215627575469108</v>
      </c>
      <c r="I40" s="77">
        <f>C40+H40</f>
        <v>1.2215627575469108</v>
      </c>
      <c r="J40" s="76">
        <f>分析係数表!G43</f>
        <v>0.34972426470588236</v>
      </c>
      <c r="K40" s="78">
        <f>I40*J40</f>
        <v>0.42721013717518341</v>
      </c>
      <c r="L40" s="79"/>
      <c r="M40" s="80"/>
      <c r="N40" s="81">
        <f>分析係数表!H43</f>
        <v>3.6258265844416375E-2</v>
      </c>
      <c r="O40" s="82">
        <f t="shared" si="4"/>
        <v>0.26682556817820546</v>
      </c>
      <c r="P40" s="76">
        <f>分析係数表!C43</f>
        <v>0.24416011268928273</v>
      </c>
      <c r="Q40" s="82">
        <f>O40*P40</f>
        <v>6.5148160794772536E-2</v>
      </c>
      <c r="R40" s="83">
        <v>0.1025470532604575</v>
      </c>
      <c r="S40" s="84">
        <f>I40+R40</f>
        <v>1.3241098108073683</v>
      </c>
      <c r="T40" s="85">
        <f>分析係数表!F43</f>
        <v>0.55514705882352944</v>
      </c>
      <c r="U40" s="86">
        <f t="shared" si="7"/>
        <v>0.73507566702909055</v>
      </c>
      <c r="V40" s="87">
        <f>分析係数表!D43</f>
        <v>0.23460477941176472</v>
      </c>
      <c r="W40" s="88">
        <f t="shared" si="8"/>
        <v>0</v>
      </c>
      <c r="X40" s="76">
        <f>分析係数表!E43</f>
        <v>0.17325367647058823</v>
      </c>
      <c r="Y40" s="89">
        <f t="shared" si="9"/>
        <v>0</v>
      </c>
    </row>
    <row r="41" spans="1:25" x14ac:dyDescent="0.2">
      <c r="A41" s="6" t="s">
        <v>341</v>
      </c>
      <c r="B41" s="5" t="s">
        <v>42</v>
      </c>
      <c r="C41" s="90"/>
      <c r="D41" s="76">
        <f>投入係数表!J41</f>
        <v>8.5808920695395495E-5</v>
      </c>
      <c r="E41" s="77">
        <f>$C$12*D41</f>
        <v>8.5808920695395492E-3</v>
      </c>
      <c r="F41" s="76">
        <f>分析係数表!C44</f>
        <v>0.44352059925093634</v>
      </c>
      <c r="G41" s="77">
        <f>E41*F41</f>
        <v>3.8058023927897882E-3</v>
      </c>
      <c r="H41" s="77">
        <v>5.7883136187304694E-3</v>
      </c>
      <c r="I41" s="77">
        <f>C41+H41</f>
        <v>5.7883136187304694E-3</v>
      </c>
      <c r="J41" s="76">
        <f>分析係数表!G44</f>
        <v>0.26743054804885957</v>
      </c>
      <c r="K41" s="78">
        <f>I41*J41</f>
        <v>1.5479718833357671E-3</v>
      </c>
      <c r="L41" s="79"/>
      <c r="M41" s="80"/>
      <c r="N41" s="81">
        <f>分析係数表!H44</f>
        <v>0.11044123422457623</v>
      </c>
      <c r="O41" s="82">
        <f t="shared" si="4"/>
        <v>0.81274005763882562</v>
      </c>
      <c r="P41" s="76">
        <f>分析係数表!C44</f>
        <v>0.44352059925093634</v>
      </c>
      <c r="Q41" s="82">
        <f>O41*P41</f>
        <v>0.36046695739921247</v>
      </c>
      <c r="R41" s="83">
        <v>0.36556976636086502</v>
      </c>
      <c r="S41" s="84">
        <f>I41+R41</f>
        <v>0.37135807997959547</v>
      </c>
      <c r="T41" s="85">
        <f>分析係数表!F44</f>
        <v>0.49983785536698733</v>
      </c>
      <c r="U41" s="86">
        <f t="shared" si="7"/>
        <v>0.18561882627020315</v>
      </c>
      <c r="V41" s="87">
        <f>分析係数表!D44</f>
        <v>0.31423629877851045</v>
      </c>
      <c r="W41" s="88">
        <f t="shared" si="8"/>
        <v>0</v>
      </c>
      <c r="X41" s="76">
        <f>分析係数表!E44</f>
        <v>0.23370446438222894</v>
      </c>
      <c r="Y41" s="89">
        <f t="shared" si="9"/>
        <v>0</v>
      </c>
    </row>
    <row r="42" spans="1:25" x14ac:dyDescent="0.2">
      <c r="A42" s="6" t="s">
        <v>342</v>
      </c>
      <c r="B42" s="5" t="s">
        <v>279</v>
      </c>
      <c r="C42" s="90"/>
      <c r="D42" s="76">
        <f>投入係数表!J42</f>
        <v>9.4389812764935038E-4</v>
      </c>
      <c r="E42" s="77">
        <f>$C$12*D42</f>
        <v>9.4389812764935035E-2</v>
      </c>
      <c r="F42" s="76">
        <f>分析係数表!C45</f>
        <v>1</v>
      </c>
      <c r="G42" s="77">
        <f>E42*F42</f>
        <v>9.4389812764935035E-2</v>
      </c>
      <c r="H42" s="77">
        <v>0.11061389433150715</v>
      </c>
      <c r="I42" s="77">
        <f>C42+H42</f>
        <v>0.11061389433150715</v>
      </c>
      <c r="J42" s="76">
        <f>分析係数表!G45</f>
        <v>0</v>
      </c>
      <c r="K42" s="78">
        <f>I42*J42</f>
        <v>0</v>
      </c>
      <c r="L42" s="79"/>
      <c r="M42" s="80"/>
      <c r="N42" s="81">
        <f>分析係数表!H45</f>
        <v>0</v>
      </c>
      <c r="O42" s="82">
        <f t="shared" si="4"/>
        <v>0</v>
      </c>
      <c r="P42" s="76">
        <f>分析係数表!C45</f>
        <v>1</v>
      </c>
      <c r="Q42" s="82">
        <f>O42*P42</f>
        <v>0</v>
      </c>
      <c r="R42" s="83">
        <v>7.2091548381405662E-3</v>
      </c>
      <c r="S42" s="84">
        <f>I42+R42</f>
        <v>0.11782304916964771</v>
      </c>
      <c r="T42" s="85">
        <f>分析係数表!F45</f>
        <v>0</v>
      </c>
      <c r="U42" s="86">
        <f t="shared" si="7"/>
        <v>0</v>
      </c>
      <c r="V42" s="87">
        <f>分析係数表!D45</f>
        <v>0</v>
      </c>
      <c r="W42" s="88">
        <f t="shared" si="8"/>
        <v>0</v>
      </c>
      <c r="X42" s="76">
        <f>分析係数表!E45</f>
        <v>0</v>
      </c>
      <c r="Y42" s="89">
        <f t="shared" si="9"/>
        <v>0</v>
      </c>
    </row>
    <row r="43" spans="1:25" x14ac:dyDescent="0.2">
      <c r="A43" s="6" t="s">
        <v>343</v>
      </c>
      <c r="B43" s="5" t="s">
        <v>280</v>
      </c>
      <c r="C43" s="90"/>
      <c r="D43" s="76">
        <f>投入係数表!J43</f>
        <v>1.8534726870205426E-3</v>
      </c>
      <c r="E43" s="77">
        <f>$C$12*D43</f>
        <v>0.18534726870205426</v>
      </c>
      <c r="F43" s="76">
        <f>分析係数表!C46</f>
        <v>0.20394173093401891</v>
      </c>
      <c r="G43" s="77">
        <f>E43*F43</f>
        <v>3.7800042802989653E-2</v>
      </c>
      <c r="H43" s="77">
        <v>4.9043852172648436E-2</v>
      </c>
      <c r="I43" s="77">
        <f>C43+H43</f>
        <v>4.9043852172648436E-2</v>
      </c>
      <c r="J43" s="76">
        <f>分析係数表!G46</f>
        <v>9.7765363128491621E-3</v>
      </c>
      <c r="K43" s="78">
        <f>I43*J43</f>
        <v>4.7947900168790372E-4</v>
      </c>
      <c r="L43" s="79"/>
      <c r="M43" s="80"/>
      <c r="N43" s="81">
        <f>分析係数表!H46</f>
        <v>2.207763259847367E-2</v>
      </c>
      <c r="O43" s="82">
        <f t="shared" si="4"/>
        <v>0.16246990099843892</v>
      </c>
      <c r="P43" s="76">
        <f>分析係数表!C46</f>
        <v>0.20394173093401891</v>
      </c>
      <c r="Q43" s="82">
        <f>O43*P43</f>
        <v>3.3134392834300322E-2</v>
      </c>
      <c r="R43" s="83">
        <v>3.6665965359101584E-2</v>
      </c>
      <c r="S43" s="84">
        <f>I43+R43</f>
        <v>8.5709817531750027E-2</v>
      </c>
      <c r="T43" s="85">
        <f>分析係数表!F46</f>
        <v>0.31424581005586594</v>
      </c>
      <c r="U43" s="86">
        <f t="shared" si="7"/>
        <v>2.6933951040005247E-2</v>
      </c>
      <c r="V43" s="87">
        <f>分析係数表!D46</f>
        <v>6.9832402234636867E-3</v>
      </c>
      <c r="W43" s="88">
        <f t="shared" si="8"/>
        <v>0</v>
      </c>
      <c r="X43" s="76">
        <f>分析係数表!E46</f>
        <v>1.9553072625698324E-2</v>
      </c>
      <c r="Y43" s="89">
        <f t="shared" si="9"/>
        <v>0</v>
      </c>
    </row>
    <row r="44" spans="1:25" x14ac:dyDescent="0.2">
      <c r="A44" s="192">
        <v>40</v>
      </c>
      <c r="B44" s="14" t="s">
        <v>151</v>
      </c>
      <c r="C44" s="197">
        <f>SUM(C5:C43)</f>
        <v>100</v>
      </c>
      <c r="D44" s="92">
        <f>投入係数表!J44</f>
        <v>0.68375980366918943</v>
      </c>
      <c r="E44" s="91">
        <f>SUM(E5:E43)</f>
        <v>68.375980366918952</v>
      </c>
      <c r="F44" s="92">
        <f>分析係数表!C47</f>
        <v>0.3565882023489878</v>
      </c>
      <c r="G44" s="91">
        <f>SUM(G5:G43)</f>
        <v>7.3734264675564196</v>
      </c>
      <c r="H44" s="91">
        <f>SUM(H5:H43)</f>
        <v>8.2796714631164612</v>
      </c>
      <c r="I44" s="91">
        <f>SUM(I5:I43)</f>
        <v>108.27967146311646</v>
      </c>
      <c r="J44" s="92">
        <f>分析係数表!G47</f>
        <v>0.20702938758024061</v>
      </c>
      <c r="K44" s="93">
        <f>SUM(K5:K43)</f>
        <v>11.730649255164764</v>
      </c>
      <c r="L44" s="94">
        <f>最終需要_まとめ!$L$33</f>
        <v>0.62733333333333341</v>
      </c>
      <c r="M44" s="91">
        <f>K44*L44</f>
        <v>7.3590272994066961</v>
      </c>
      <c r="N44" s="95">
        <f>分析係数表!H47</f>
        <v>1</v>
      </c>
      <c r="O44" s="91">
        <f>SUM(O5:O43)</f>
        <v>7.3590272994066961</v>
      </c>
      <c r="P44" s="92">
        <f>分析係数表!C47</f>
        <v>0.3565882023489878</v>
      </c>
      <c r="Q44" s="96">
        <f>SUM(Q5:Q43)</f>
        <v>3.0894100314815289</v>
      </c>
      <c r="R44" s="91">
        <f>SUM(R5:R43)</f>
        <v>3.4163919530221412</v>
      </c>
      <c r="S44" s="97">
        <f>SUM(S5:S43)</f>
        <v>111.69606341613863</v>
      </c>
      <c r="T44" s="98">
        <f>分析係数表!F47</f>
        <v>0.44699801687384694</v>
      </c>
      <c r="U44" s="99">
        <f>SUM(U5:U43)</f>
        <v>36.808278919769585</v>
      </c>
      <c r="V44" s="100">
        <f>分析係数表!D47</f>
        <v>7.3973369448801493E-2</v>
      </c>
      <c r="W44" s="101">
        <f>SUM(W5:W43)</f>
        <v>1</v>
      </c>
      <c r="X44" s="92">
        <f>分析係数表!E47</f>
        <v>5.841930334920295E-2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303</v>
      </c>
      <c r="S2" s="3" t="s">
        <v>153</v>
      </c>
      <c r="U2" s="64" t="s">
        <v>210</v>
      </c>
      <c r="W2" s="3" t="s">
        <v>130</v>
      </c>
      <c r="Y2" s="3" t="s">
        <v>154</v>
      </c>
    </row>
    <row r="3" spans="1:25" ht="44" x14ac:dyDescent="0.2">
      <c r="B3" s="65"/>
      <c r="C3" s="66" t="s">
        <v>228</v>
      </c>
      <c r="D3" s="66" t="s">
        <v>244</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0.65037929495760816</v>
      </c>
      <c r="G5" s="110">
        <f t="shared" ref="G5:G38" si="1">E5*F5</f>
        <v>0</v>
      </c>
      <c r="H5" s="110">
        <f t="array" ref="H5:H43">MMULT(逆行列係数!C5:AO43,'9'!G5:G43)</f>
        <v>1.7619505554066647E-4</v>
      </c>
      <c r="I5" s="110">
        <f t="shared" ref="I5:I38" si="2">C5+H5</f>
        <v>1.7619505554066647E-4</v>
      </c>
      <c r="J5" s="107">
        <f>分析係数表!G8</f>
        <v>0.11973575557390587</v>
      </c>
      <c r="K5" s="111">
        <f t="shared" ref="K5:K38" si="3">I5*J5</f>
        <v>2.1096848103548008E-5</v>
      </c>
      <c r="L5" s="79" t="s">
        <v>183</v>
      </c>
      <c r="M5" s="80" t="s">
        <v>183</v>
      </c>
      <c r="N5" s="81">
        <f>分析係数表!H8</f>
        <v>1.170751382505599E-2</v>
      </c>
      <c r="O5" s="82">
        <f t="shared" ref="O5:O43" si="4">$M$44*N5</f>
        <v>2.9657545275471535E-2</v>
      </c>
      <c r="P5" s="76">
        <f>分析係数表!C8</f>
        <v>0.65037929495760816</v>
      </c>
      <c r="Q5" s="82">
        <f t="shared" ref="Q5:Q38" si="5">O5*P5</f>
        <v>1.9288653386434519E-2</v>
      </c>
      <c r="R5" s="83">
        <f t="array" ref="R5:R43">MMULT(逆行列係数!C5:AO43,'9'!Q5:Q43)</f>
        <v>2.5443348964545105E-2</v>
      </c>
      <c r="S5" s="84">
        <f t="shared" ref="S5:S38" si="6">I5+R5</f>
        <v>2.5619544020085771E-2</v>
      </c>
      <c r="T5" s="85">
        <f>分析係数表!F8</f>
        <v>0.45169281585466559</v>
      </c>
      <c r="U5" s="86">
        <f t="shared" ref="U5:U43" si="7">S5*T5</f>
        <v>1.1572163979345101E-2</v>
      </c>
      <c r="V5" s="87">
        <f>分析係数表!D8</f>
        <v>0.495458298926507</v>
      </c>
      <c r="W5" s="167">
        <f t="shared" ref="W5:W43" si="8">ROUND(S5*V5,0)</f>
        <v>0</v>
      </c>
      <c r="X5" s="76">
        <f>分析係数表!E8</f>
        <v>0.32782824112303882</v>
      </c>
      <c r="Y5" s="166">
        <f t="shared" ref="Y5:Y43" si="9">ROUND(S5*X5,0)</f>
        <v>0</v>
      </c>
    </row>
    <row r="6" spans="1:25" x14ac:dyDescent="0.2">
      <c r="A6" s="6" t="s">
        <v>220</v>
      </c>
      <c r="B6" s="5" t="s">
        <v>266</v>
      </c>
      <c r="C6" s="90"/>
      <c r="D6" s="107">
        <f>投入係数表!K6</f>
        <v>0</v>
      </c>
      <c r="E6" s="110">
        <f t="shared" si="0"/>
        <v>0</v>
      </c>
      <c r="F6" s="76">
        <f>分析係数表!C9</f>
        <v>0.72894736842105257</v>
      </c>
      <c r="G6" s="110">
        <f t="shared" si="1"/>
        <v>0</v>
      </c>
      <c r="H6" s="110">
        <v>1.0217073839798966E-4</v>
      </c>
      <c r="I6" s="110">
        <f t="shared" si="2"/>
        <v>1.0217073839798966E-4</v>
      </c>
      <c r="J6" s="107">
        <f>分析係数表!G9</f>
        <v>0.24749163879598662</v>
      </c>
      <c r="K6" s="111">
        <f t="shared" si="3"/>
        <v>2.5286403483114498E-5</v>
      </c>
      <c r="L6" s="79"/>
      <c r="M6" s="80"/>
      <c r="N6" s="81">
        <f>分析係数表!H9</f>
        <v>6.0501204716971121E-4</v>
      </c>
      <c r="O6" s="82">
        <f t="shared" si="4"/>
        <v>1.5326202000923641E-3</v>
      </c>
      <c r="P6" s="76">
        <f>分析係数表!C9</f>
        <v>0.72894736842105257</v>
      </c>
      <c r="Q6" s="82">
        <f t="shared" si="5"/>
        <v>1.1171994616462758E-3</v>
      </c>
      <c r="R6" s="83">
        <v>1.426062376675632E-3</v>
      </c>
      <c r="S6" s="84">
        <f t="shared" si="6"/>
        <v>1.5282331150736216E-3</v>
      </c>
      <c r="T6" s="85">
        <f>分析係数表!F9</f>
        <v>0.67892976588628762</v>
      </c>
      <c r="U6" s="86">
        <f t="shared" si="7"/>
        <v>1.0375629510366059E-3</v>
      </c>
      <c r="V6" s="87">
        <f>分析係数表!D9</f>
        <v>0.15384615384615385</v>
      </c>
      <c r="W6" s="167">
        <f t="shared" si="8"/>
        <v>0</v>
      </c>
      <c r="X6" s="76">
        <f>分析係数表!E9</f>
        <v>1.6722408026755852E-2</v>
      </c>
      <c r="Y6" s="166">
        <f t="shared" si="9"/>
        <v>0</v>
      </c>
    </row>
    <row r="7" spans="1:25" x14ac:dyDescent="0.2">
      <c r="A7" s="6" t="s">
        <v>221</v>
      </c>
      <c r="B7" s="5" t="s">
        <v>267</v>
      </c>
      <c r="C7" s="90"/>
      <c r="D7" s="107">
        <f>投入係数表!K7</f>
        <v>0</v>
      </c>
      <c r="E7" s="110">
        <f t="shared" si="0"/>
        <v>0</v>
      </c>
      <c r="F7" s="76">
        <f>分析係数表!C10</f>
        <v>1.0504201680672232E-2</v>
      </c>
      <c r="G7" s="110">
        <f t="shared" si="1"/>
        <v>0</v>
      </c>
      <c r="H7" s="110">
        <v>1.4038934339543493E-6</v>
      </c>
      <c r="I7" s="110">
        <f t="shared" si="2"/>
        <v>1.4038934339543493E-6</v>
      </c>
      <c r="J7" s="107">
        <f>分析係数表!G10</f>
        <v>0.2857142857142857</v>
      </c>
      <c r="K7" s="111">
        <f t="shared" si="3"/>
        <v>4.0111240970124262E-7</v>
      </c>
      <c r="L7" s="79"/>
      <c r="M7" s="80"/>
      <c r="N7" s="81">
        <f>分析係数表!H10</f>
        <v>1.1887956014562746E-3</v>
      </c>
      <c r="O7" s="82">
        <f t="shared" si="4"/>
        <v>3.0114642528130662E-3</v>
      </c>
      <c r="P7" s="76">
        <f>分析係数表!C10</f>
        <v>1.0504201680672232E-2</v>
      </c>
      <c r="Q7" s="82">
        <f t="shared" si="5"/>
        <v>3.1633027865683353E-5</v>
      </c>
      <c r="R7" s="83">
        <v>4.2459193597335165E-5</v>
      </c>
      <c r="S7" s="84">
        <f t="shared" si="6"/>
        <v>4.3863087031289514E-5</v>
      </c>
      <c r="T7" s="85">
        <f>分析係数表!F10</f>
        <v>0.5714285714285714</v>
      </c>
      <c r="U7" s="86">
        <f t="shared" si="7"/>
        <v>2.5064621160736863E-5</v>
      </c>
      <c r="V7" s="87">
        <f>分析係数表!D10</f>
        <v>0</v>
      </c>
      <c r="W7" s="167">
        <f t="shared" si="8"/>
        <v>0</v>
      </c>
      <c r="X7" s="76">
        <f>分析係数表!E10</f>
        <v>0</v>
      </c>
      <c r="Y7" s="166">
        <f t="shared" si="9"/>
        <v>0</v>
      </c>
    </row>
    <row r="8" spans="1:25" x14ac:dyDescent="0.2">
      <c r="A8" s="6" t="s">
        <v>222</v>
      </c>
      <c r="B8" s="5" t="s">
        <v>27</v>
      </c>
      <c r="C8" s="90"/>
      <c r="D8" s="107">
        <f>投入係数表!K8</f>
        <v>0.58704453441295545</v>
      </c>
      <c r="E8" s="110">
        <f t="shared" si="0"/>
        <v>58.704453441295549</v>
      </c>
      <c r="F8" s="76">
        <f>分析係数表!C11</f>
        <v>1.4320902789711765E-3</v>
      </c>
      <c r="G8" s="110">
        <f t="shared" si="1"/>
        <v>8.4070077105595387E-2</v>
      </c>
      <c r="H8" s="110">
        <v>8.4532746051129287E-2</v>
      </c>
      <c r="I8" s="110">
        <f t="shared" si="2"/>
        <v>8.4532746051129287E-2</v>
      </c>
      <c r="J8" s="107">
        <f>分析係数表!G11</f>
        <v>0.36842105263157893</v>
      </c>
      <c r="K8" s="111">
        <f t="shared" si="3"/>
        <v>3.1143643281994999E-2</v>
      </c>
      <c r="L8" s="79"/>
      <c r="M8" s="80"/>
      <c r="N8" s="81">
        <f>分析係数表!H11</f>
        <v>-2.1228492883147762E-5</v>
      </c>
      <c r="O8" s="82">
        <f t="shared" si="4"/>
        <v>-5.3776147371661899E-5</v>
      </c>
      <c r="P8" s="76">
        <f>分析係数表!C11</f>
        <v>1.4320902789711765E-3</v>
      </c>
      <c r="Q8" s="82">
        <f t="shared" si="5"/>
        <v>-7.7012297891478388E-8</v>
      </c>
      <c r="R8" s="83">
        <v>1.7923792132501195E-5</v>
      </c>
      <c r="S8" s="84">
        <f t="shared" si="6"/>
        <v>8.4550669843261789E-2</v>
      </c>
      <c r="T8" s="85">
        <f>分析係数表!F11</f>
        <v>0.57894736842105265</v>
      </c>
      <c r="U8" s="86">
        <f t="shared" si="7"/>
        <v>4.8950387803993668E-2</v>
      </c>
      <c r="V8" s="87">
        <f>分析係数表!D11</f>
        <v>2.6315789473684209E-2</v>
      </c>
      <c r="W8" s="167">
        <f t="shared" si="8"/>
        <v>0</v>
      </c>
      <c r="X8" s="76">
        <f>分析係数表!E11</f>
        <v>0</v>
      </c>
      <c r="Y8" s="166">
        <f t="shared" si="9"/>
        <v>0</v>
      </c>
    </row>
    <row r="9" spans="1:25" x14ac:dyDescent="0.2">
      <c r="A9" s="6" t="s">
        <v>223</v>
      </c>
      <c r="B9" s="5" t="s">
        <v>191</v>
      </c>
      <c r="C9" s="90"/>
      <c r="D9" s="107">
        <f>投入係数表!K9</f>
        <v>0</v>
      </c>
      <c r="E9" s="110">
        <f t="shared" si="0"/>
        <v>0</v>
      </c>
      <c r="F9" s="76">
        <f>分析係数表!C12</f>
        <v>8.2314002014678422E-2</v>
      </c>
      <c r="G9" s="110">
        <f t="shared" si="1"/>
        <v>0</v>
      </c>
      <c r="H9" s="110">
        <v>2.3929298322278289E-5</v>
      </c>
      <c r="I9" s="110">
        <f t="shared" si="2"/>
        <v>2.3929298322278289E-5</v>
      </c>
      <c r="J9" s="107">
        <f>分析係数表!G12</f>
        <v>0.12801312223648553</v>
      </c>
      <c r="K9" s="111">
        <f t="shared" si="3"/>
        <v>3.0632641911631387E-6</v>
      </c>
      <c r="L9" s="79"/>
      <c r="M9" s="80"/>
      <c r="N9" s="81">
        <f>分析係数表!H12</f>
        <v>9.0942863511405014E-2</v>
      </c>
      <c r="O9" s="82">
        <f t="shared" si="4"/>
        <v>0.23037701534019958</v>
      </c>
      <c r="P9" s="76">
        <f>分析係数表!C12</f>
        <v>8.2314002014678422E-2</v>
      </c>
      <c r="Q9" s="82">
        <f t="shared" si="5"/>
        <v>1.8963254104848792E-2</v>
      </c>
      <c r="R9" s="83">
        <v>2.1127475227430435E-2</v>
      </c>
      <c r="S9" s="84">
        <f t="shared" si="6"/>
        <v>2.1151404525752714E-2</v>
      </c>
      <c r="T9" s="85">
        <f>分析係数表!F12</f>
        <v>0.39723291969761804</v>
      </c>
      <c r="U9" s="86">
        <f t="shared" si="7"/>
        <v>8.4020341754701619E-3</v>
      </c>
      <c r="V9" s="87">
        <f>分析係数表!D12</f>
        <v>4.0436456996148909E-2</v>
      </c>
      <c r="W9" s="167">
        <f t="shared" si="8"/>
        <v>0</v>
      </c>
      <c r="X9" s="76">
        <f>分析係数表!E12</f>
        <v>4.0507773498787619E-2</v>
      </c>
      <c r="Y9" s="166">
        <f t="shared" si="9"/>
        <v>0</v>
      </c>
    </row>
    <row r="10" spans="1:25" x14ac:dyDescent="0.2">
      <c r="A10" s="6" t="s">
        <v>224</v>
      </c>
      <c r="B10" s="5" t="s">
        <v>28</v>
      </c>
      <c r="C10" s="90"/>
      <c r="D10" s="107">
        <f>投入係数表!K10</f>
        <v>0</v>
      </c>
      <c r="E10" s="110">
        <f t="shared" si="0"/>
        <v>0</v>
      </c>
      <c r="F10" s="76">
        <f>分析係数表!C13</f>
        <v>0</v>
      </c>
      <c r="G10" s="110">
        <f t="shared" si="1"/>
        <v>0</v>
      </c>
      <c r="H10" s="110">
        <v>0</v>
      </c>
      <c r="I10" s="110">
        <f t="shared" si="2"/>
        <v>0</v>
      </c>
      <c r="J10" s="107">
        <f>分析係数表!G13</f>
        <v>0.2445</v>
      </c>
      <c r="K10" s="111">
        <f t="shared" si="3"/>
        <v>0</v>
      </c>
      <c r="L10" s="79"/>
      <c r="M10" s="80"/>
      <c r="N10" s="81">
        <f>分析係数表!H13</f>
        <v>1.389404859202021E-2</v>
      </c>
      <c r="O10" s="82">
        <f t="shared" si="4"/>
        <v>3.5196488454752713E-2</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107">
        <f>投入係数表!K11</f>
        <v>0</v>
      </c>
      <c r="E11" s="110">
        <f t="shared" si="0"/>
        <v>0</v>
      </c>
      <c r="F11" s="76">
        <f>分析係数表!C14</f>
        <v>0.20214395099540583</v>
      </c>
      <c r="G11" s="110">
        <f t="shared" si="1"/>
        <v>0</v>
      </c>
      <c r="H11" s="110">
        <v>4.6510811419126557E-3</v>
      </c>
      <c r="I11" s="110">
        <f t="shared" si="2"/>
        <v>4.6510811419126557E-3</v>
      </c>
      <c r="J11" s="107">
        <f>分析係数表!G14</f>
        <v>0.19479400103430444</v>
      </c>
      <c r="K11" s="111">
        <f t="shared" si="3"/>
        <v>9.0600270476836773E-4</v>
      </c>
      <c r="L11" s="79"/>
      <c r="M11" s="80"/>
      <c r="N11" s="81">
        <f>分析係数表!H14</f>
        <v>1.146338615689979E-3</v>
      </c>
      <c r="O11" s="82">
        <f t="shared" si="4"/>
        <v>2.9039119580697424E-3</v>
      </c>
      <c r="P11" s="76">
        <f>分析係数表!C14</f>
        <v>0.20214395099540583</v>
      </c>
      <c r="Q11" s="82">
        <f t="shared" si="5"/>
        <v>5.8700823654702294E-4</v>
      </c>
      <c r="R11" s="83">
        <v>2.4897298141272127E-3</v>
      </c>
      <c r="S11" s="84">
        <f t="shared" si="6"/>
        <v>7.140810956039868E-3</v>
      </c>
      <c r="T11" s="85">
        <f>分析係数表!F14</f>
        <v>0.33787278055507669</v>
      </c>
      <c r="U11" s="86">
        <f t="shared" si="7"/>
        <v>2.4126856531353456E-3</v>
      </c>
      <c r="V11" s="87">
        <f>分析係数表!D14</f>
        <v>4.5164626788484742E-2</v>
      </c>
      <c r="W11" s="167">
        <f t="shared" si="8"/>
        <v>0</v>
      </c>
      <c r="X11" s="76">
        <f>分析係数表!E14</f>
        <v>4.2234097569384586E-2</v>
      </c>
      <c r="Y11" s="166">
        <f t="shared" si="9"/>
        <v>0</v>
      </c>
    </row>
    <row r="12" spans="1:25" x14ac:dyDescent="0.2">
      <c r="A12" s="6" t="s">
        <v>226</v>
      </c>
      <c r="B12" s="5" t="s">
        <v>29</v>
      </c>
      <c r="C12" s="90"/>
      <c r="D12" s="107">
        <f>投入係数表!K12</f>
        <v>2.0242914979757085E-3</v>
      </c>
      <c r="E12" s="110">
        <f t="shared" si="0"/>
        <v>0.20242914979757085</v>
      </c>
      <c r="F12" s="76">
        <f>分析係数表!C15</f>
        <v>0</v>
      </c>
      <c r="G12" s="110">
        <f t="shared" si="1"/>
        <v>0</v>
      </c>
      <c r="H12" s="110">
        <v>0</v>
      </c>
      <c r="I12" s="110">
        <f t="shared" si="2"/>
        <v>0</v>
      </c>
      <c r="J12" s="107">
        <f>分析係数表!G15</f>
        <v>9.5608299438809663E-2</v>
      </c>
      <c r="K12" s="111">
        <f t="shared" si="3"/>
        <v>0</v>
      </c>
      <c r="L12" s="79"/>
      <c r="M12" s="80"/>
      <c r="N12" s="81">
        <f>分析係数表!H15</f>
        <v>8.4064831817265134E-3</v>
      </c>
      <c r="O12" s="82">
        <f t="shared" si="4"/>
        <v>2.129535435917811E-2</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75">
        <f>最終需要_まとめ!C14</f>
        <v>100</v>
      </c>
      <c r="D13" s="107">
        <f>投入係数表!K13</f>
        <v>6.1740890688259109E-2</v>
      </c>
      <c r="E13" s="110">
        <f t="shared" si="0"/>
        <v>6.1740890688259107</v>
      </c>
      <c r="F13" s="76">
        <f>分析係数表!C16</f>
        <v>5.244101845363236E-2</v>
      </c>
      <c r="G13" s="110">
        <f t="shared" si="1"/>
        <v>0.32377551879266941</v>
      </c>
      <c r="H13" s="110">
        <v>0.3270018020795466</v>
      </c>
      <c r="I13" s="110">
        <f t="shared" si="2"/>
        <v>100.32700180207955</v>
      </c>
      <c r="J13" s="107">
        <f>分析係数表!G16</f>
        <v>3.3400809716599193E-2</v>
      </c>
      <c r="K13" s="111">
        <f t="shared" si="3"/>
        <v>3.3510030966281632</v>
      </c>
      <c r="L13" s="79"/>
      <c r="M13" s="80"/>
      <c r="N13" s="81">
        <f>分析係数表!H16</f>
        <v>1.6473310477322662E-2</v>
      </c>
      <c r="O13" s="82">
        <f t="shared" si="4"/>
        <v>4.1730290360409629E-2</v>
      </c>
      <c r="P13" s="76">
        <f>分析係数表!C16</f>
        <v>5.244101845363236E-2</v>
      </c>
      <c r="Q13" s="82">
        <f t="shared" si="5"/>
        <v>2.1883789268656779E-3</v>
      </c>
      <c r="R13" s="83">
        <v>2.4604986568961852E-3</v>
      </c>
      <c r="S13" s="84">
        <f t="shared" si="6"/>
        <v>100.32946230073645</v>
      </c>
      <c r="T13" s="85">
        <f>分析係数表!F16</f>
        <v>0.2874493927125506</v>
      </c>
      <c r="U13" s="86">
        <f t="shared" si="7"/>
        <v>28.839643009523432</v>
      </c>
      <c r="V13" s="87">
        <f>分析係数表!D16</f>
        <v>0</v>
      </c>
      <c r="W13" s="167">
        <f t="shared" si="8"/>
        <v>0</v>
      </c>
      <c r="X13" s="76">
        <f>分析係数表!E16</f>
        <v>0</v>
      </c>
      <c r="Y13" s="166">
        <f t="shared" si="9"/>
        <v>0</v>
      </c>
    </row>
    <row r="14" spans="1:25" x14ac:dyDescent="0.2">
      <c r="A14" s="6" t="s">
        <v>2</v>
      </c>
      <c r="B14" s="5" t="s">
        <v>365</v>
      </c>
      <c r="C14" s="90"/>
      <c r="D14" s="107">
        <f>投入係数表!K14</f>
        <v>0</v>
      </c>
      <c r="E14" s="110">
        <f t="shared" si="0"/>
        <v>0</v>
      </c>
      <c r="F14" s="76">
        <f>分析係数表!C17</f>
        <v>0.30047739399045215</v>
      </c>
      <c r="G14" s="110">
        <f t="shared" si="1"/>
        <v>0</v>
      </c>
      <c r="H14" s="110">
        <v>5.4081793497022706E-3</v>
      </c>
      <c r="I14" s="110">
        <f t="shared" si="2"/>
        <v>5.4081793497022706E-3</v>
      </c>
      <c r="J14" s="107">
        <f>分析係数表!G17</f>
        <v>0.21582733812949639</v>
      </c>
      <c r="K14" s="111">
        <f t="shared" si="3"/>
        <v>1.1672329531731518E-3</v>
      </c>
      <c r="L14" s="79"/>
      <c r="M14" s="80"/>
      <c r="N14" s="81">
        <f>分析係数表!H17</f>
        <v>2.8021610605755043E-3</v>
      </c>
      <c r="O14" s="82">
        <f t="shared" si="4"/>
        <v>7.0984514530593699E-3</v>
      </c>
      <c r="P14" s="76">
        <f>分析係数表!C17</f>
        <v>0.30047739399045215</v>
      </c>
      <c r="Q14" s="82">
        <f t="shared" si="5"/>
        <v>2.132924193983018E-3</v>
      </c>
      <c r="R14" s="83">
        <v>4.4535809004049506E-3</v>
      </c>
      <c r="S14" s="84">
        <f t="shared" si="6"/>
        <v>9.8617602501072203E-3</v>
      </c>
      <c r="T14" s="85">
        <f>分析係数表!F17</f>
        <v>0.33413269384492406</v>
      </c>
      <c r="U14" s="86">
        <f t="shared" si="7"/>
        <v>3.2951365184211174E-3</v>
      </c>
      <c r="V14" s="87">
        <f>分析係数表!D17</f>
        <v>3.6407237846086765E-2</v>
      </c>
      <c r="W14" s="167">
        <f t="shared" si="8"/>
        <v>0</v>
      </c>
      <c r="X14" s="76">
        <f>分析係数表!E17</f>
        <v>3.7279267495094831E-2</v>
      </c>
      <c r="Y14" s="166">
        <f t="shared" si="9"/>
        <v>0</v>
      </c>
    </row>
    <row r="15" spans="1:25" x14ac:dyDescent="0.2">
      <c r="A15" s="6" t="s">
        <v>3</v>
      </c>
      <c r="B15" s="5" t="s">
        <v>31</v>
      </c>
      <c r="C15" s="90"/>
      <c r="D15" s="107">
        <f>投入係数表!K15</f>
        <v>1.0121457489878543E-3</v>
      </c>
      <c r="E15" s="110">
        <f t="shared" si="0"/>
        <v>0.10121457489878542</v>
      </c>
      <c r="F15" s="76">
        <f>分析係数表!C18</f>
        <v>0.17062500000000003</v>
      </c>
      <c r="G15" s="110">
        <f t="shared" si="1"/>
        <v>1.7269736842105265E-2</v>
      </c>
      <c r="H15" s="110">
        <v>1.9027669474086389E-2</v>
      </c>
      <c r="I15" s="110">
        <f t="shared" si="2"/>
        <v>1.9027669474086389E-2</v>
      </c>
      <c r="J15" s="107">
        <f>分析係数表!G18</f>
        <v>0.21515892420537897</v>
      </c>
      <c r="K15" s="111">
        <f t="shared" si="3"/>
        <v>4.0939728941799562E-3</v>
      </c>
      <c r="L15" s="79"/>
      <c r="M15" s="80"/>
      <c r="N15" s="81">
        <f>分析係数表!H18</f>
        <v>4.4579835054610296E-4</v>
      </c>
      <c r="O15" s="82">
        <f t="shared" si="4"/>
        <v>1.1292990948048997E-3</v>
      </c>
      <c r="P15" s="76">
        <f>分析係数表!C18</f>
        <v>0.17062500000000003</v>
      </c>
      <c r="Q15" s="82">
        <f t="shared" si="5"/>
        <v>1.9268665805108603E-4</v>
      </c>
      <c r="R15" s="83">
        <v>4.6534688430095782E-4</v>
      </c>
      <c r="S15" s="84">
        <f t="shared" si="6"/>
        <v>1.9493016358387346E-2</v>
      </c>
      <c r="T15" s="85">
        <f>分析係数表!F18</f>
        <v>0.45904645476772615</v>
      </c>
      <c r="U15" s="86">
        <f t="shared" si="7"/>
        <v>8.948200052047002E-3</v>
      </c>
      <c r="V15" s="87">
        <f>分析係数表!D18</f>
        <v>0.12530562347188265</v>
      </c>
      <c r="W15" s="167">
        <f t="shared" si="8"/>
        <v>0</v>
      </c>
      <c r="X15" s="76">
        <f>分析係数表!E18</f>
        <v>6.0513447432762837E-2</v>
      </c>
      <c r="Y15" s="166">
        <f t="shared" si="9"/>
        <v>0</v>
      </c>
    </row>
    <row r="16" spans="1:25" x14ac:dyDescent="0.2">
      <c r="A16" s="6" t="s">
        <v>4</v>
      </c>
      <c r="B16" s="5" t="s">
        <v>32</v>
      </c>
      <c r="C16" s="90"/>
      <c r="D16" s="107">
        <f>投入係数表!K16</f>
        <v>0</v>
      </c>
      <c r="E16" s="110">
        <f t="shared" si="0"/>
        <v>0</v>
      </c>
      <c r="F16" s="76">
        <f>分析係数表!C19</f>
        <v>0.1185035016586804</v>
      </c>
      <c r="G16" s="110">
        <f t="shared" si="1"/>
        <v>0</v>
      </c>
      <c r="H16" s="110">
        <v>1.4700241417538674E-3</v>
      </c>
      <c r="I16" s="110">
        <f t="shared" si="2"/>
        <v>1.4700241417538674E-3</v>
      </c>
      <c r="J16" s="107">
        <f>分析係数表!G19</f>
        <v>5.7564057564057566E-2</v>
      </c>
      <c r="K16" s="111">
        <f t="shared" si="3"/>
        <v>8.4620554316473947E-5</v>
      </c>
      <c r="L16" s="79"/>
      <c r="M16" s="80"/>
      <c r="N16" s="81">
        <f>分析係数表!H19</f>
        <v>-1.1675671085731269E-4</v>
      </c>
      <c r="O16" s="82">
        <f t="shared" si="4"/>
        <v>-2.9576881054414045E-4</v>
      </c>
      <c r="P16" s="76">
        <f>分析係数表!C19</f>
        <v>0.1185035016586804</v>
      </c>
      <c r="Q16" s="82">
        <f t="shared" si="5"/>
        <v>-3.5049639730903474E-5</v>
      </c>
      <c r="R16" s="83">
        <v>2.0731880964375496E-4</v>
      </c>
      <c r="S16" s="84">
        <f t="shared" si="6"/>
        <v>1.6773429513976224E-3</v>
      </c>
      <c r="T16" s="85">
        <f>分析係数表!F19</f>
        <v>0.24008424008424009</v>
      </c>
      <c r="U16" s="86">
        <f t="shared" si="7"/>
        <v>4.0270360784695465E-4</v>
      </c>
      <c r="V16" s="87">
        <f>分析係数表!D19</f>
        <v>1.9656019656019656E-2</v>
      </c>
      <c r="W16" s="167">
        <f t="shared" si="8"/>
        <v>0</v>
      </c>
      <c r="X16" s="76">
        <f>分析係数表!E19</f>
        <v>2.141102141102141E-2</v>
      </c>
      <c r="Y16" s="166">
        <f t="shared" si="9"/>
        <v>0</v>
      </c>
    </row>
    <row r="17" spans="1:25" x14ac:dyDescent="0.2">
      <c r="A17" s="6" t="s">
        <v>5</v>
      </c>
      <c r="B17" s="5" t="s">
        <v>33</v>
      </c>
      <c r="C17" s="90"/>
      <c r="D17" s="107">
        <f>投入係数表!K17</f>
        <v>0</v>
      </c>
      <c r="E17" s="110">
        <f t="shared" si="0"/>
        <v>0</v>
      </c>
      <c r="F17" s="76">
        <f>分析係数表!C20</f>
        <v>0.1515527950310559</v>
      </c>
      <c r="G17" s="110">
        <f t="shared" si="1"/>
        <v>0</v>
      </c>
      <c r="H17" s="110">
        <v>7.3887963294127438E-4</v>
      </c>
      <c r="I17" s="110">
        <f t="shared" si="2"/>
        <v>7.3887963294127438E-4</v>
      </c>
      <c r="J17" s="107">
        <f>分析係数表!G20</f>
        <v>0.10025273799494525</v>
      </c>
      <c r="K17" s="111">
        <f t="shared" si="3"/>
        <v>7.407470625106289E-5</v>
      </c>
      <c r="L17" s="79"/>
      <c r="M17" s="80"/>
      <c r="N17" s="81">
        <f>分析係数表!H20</f>
        <v>5.5194081496184183E-4</v>
      </c>
      <c r="O17" s="82">
        <f t="shared" si="4"/>
        <v>1.3981798316632095E-3</v>
      </c>
      <c r="P17" s="76">
        <f>分析係数表!C20</f>
        <v>0.1515527950310559</v>
      </c>
      <c r="Q17" s="82">
        <f t="shared" si="5"/>
        <v>2.1189806144461063E-4</v>
      </c>
      <c r="R17" s="83">
        <v>5.4013396310656535E-4</v>
      </c>
      <c r="S17" s="84">
        <f t="shared" si="6"/>
        <v>1.2790135960478398E-3</v>
      </c>
      <c r="T17" s="85">
        <f>分析係数表!F20</f>
        <v>0.22325189553496208</v>
      </c>
      <c r="U17" s="86">
        <f t="shared" si="7"/>
        <v>2.8554220973266853E-4</v>
      </c>
      <c r="V17" s="87">
        <f>分析係数表!D20</f>
        <v>3.7910699241786015E-3</v>
      </c>
      <c r="W17" s="167">
        <f t="shared" si="8"/>
        <v>0</v>
      </c>
      <c r="X17" s="76">
        <f>分析係数表!E20</f>
        <v>3.3698399326032012E-3</v>
      </c>
      <c r="Y17" s="166">
        <f t="shared" si="9"/>
        <v>0</v>
      </c>
    </row>
    <row r="18" spans="1:25" x14ac:dyDescent="0.2">
      <c r="A18" s="6" t="s">
        <v>6</v>
      </c>
      <c r="B18" s="5" t="s">
        <v>34</v>
      </c>
      <c r="C18" s="90"/>
      <c r="D18" s="107">
        <f>投入係数表!K18</f>
        <v>1.0121457489878543E-3</v>
      </c>
      <c r="E18" s="110">
        <f t="shared" si="0"/>
        <v>0.10121457489878542</v>
      </c>
      <c r="F18" s="76">
        <f>分析係数表!C21</f>
        <v>0.26288951841359776</v>
      </c>
      <c r="G18" s="110">
        <f t="shared" si="1"/>
        <v>2.6608250851578721E-2</v>
      </c>
      <c r="H18" s="110">
        <v>3.2023456224852205E-2</v>
      </c>
      <c r="I18" s="110">
        <f t="shared" si="2"/>
        <v>3.2023456224852205E-2</v>
      </c>
      <c r="J18" s="107">
        <f>分析係数表!G21</f>
        <v>0.28500292911540714</v>
      </c>
      <c r="K18" s="111">
        <f t="shared" si="3"/>
        <v>9.1267788244818963E-3</v>
      </c>
      <c r="L18" s="79"/>
      <c r="M18" s="80"/>
      <c r="N18" s="81">
        <f>分析係数表!H21</f>
        <v>9.1282519397535371E-4</v>
      </c>
      <c r="O18" s="82">
        <f t="shared" si="4"/>
        <v>2.3123743369814617E-3</v>
      </c>
      <c r="P18" s="76">
        <f>分析係数表!C21</f>
        <v>0.26288951841359776</v>
      </c>
      <c r="Q18" s="82">
        <f t="shared" si="5"/>
        <v>6.0789897584101883E-4</v>
      </c>
      <c r="R18" s="83">
        <v>1.4473681844143235E-3</v>
      </c>
      <c r="S18" s="84">
        <f t="shared" si="6"/>
        <v>3.3470824409266527E-2</v>
      </c>
      <c r="T18" s="85">
        <f>分析係数表!F21</f>
        <v>0.4257469244288225</v>
      </c>
      <c r="U18" s="86">
        <f t="shared" si="7"/>
        <v>1.4250100550342383E-2</v>
      </c>
      <c r="V18" s="87">
        <f>分析係数表!D21</f>
        <v>5.0673696543643822E-2</v>
      </c>
      <c r="W18" s="167">
        <f t="shared" si="8"/>
        <v>0</v>
      </c>
      <c r="X18" s="76">
        <f>分析係数表!E21</f>
        <v>4.5987111892208554E-2</v>
      </c>
      <c r="Y18" s="166">
        <f t="shared" si="9"/>
        <v>0</v>
      </c>
    </row>
    <row r="19" spans="1:25" x14ac:dyDescent="0.2">
      <c r="A19" s="6" t="s">
        <v>7</v>
      </c>
      <c r="B19" s="5" t="s">
        <v>269</v>
      </c>
      <c r="C19" s="90"/>
      <c r="D19" s="107">
        <f>投入係数表!K19</f>
        <v>0</v>
      </c>
      <c r="E19" s="110">
        <f t="shared" si="0"/>
        <v>0</v>
      </c>
      <c r="F19" s="76">
        <f>分析係数表!C22</f>
        <v>7.7430972388955577E-2</v>
      </c>
      <c r="G19" s="110">
        <f t="shared" si="1"/>
        <v>0</v>
      </c>
      <c r="H19" s="110">
        <v>4.0478740998134237E-4</v>
      </c>
      <c r="I19" s="110">
        <f t="shared" si="2"/>
        <v>4.0478740998134237E-4</v>
      </c>
      <c r="J19" s="107">
        <f>分析係数表!G22</f>
        <v>0.1947935368043088</v>
      </c>
      <c r="K19" s="111">
        <f t="shared" si="3"/>
        <v>7.8849971244121454E-5</v>
      </c>
      <c r="L19" s="79"/>
      <c r="M19" s="80"/>
      <c r="N19" s="81">
        <f>分析係数表!H22</f>
        <v>4.2456985766295524E-5</v>
      </c>
      <c r="O19" s="82">
        <f t="shared" si="4"/>
        <v>1.075522947433238E-4</v>
      </c>
      <c r="P19" s="76">
        <f>分析係数表!C22</f>
        <v>7.7430972388955577E-2</v>
      </c>
      <c r="Q19" s="82">
        <f t="shared" si="5"/>
        <v>8.3278787646391168E-6</v>
      </c>
      <c r="R19" s="83">
        <v>1.0523470281887496E-4</v>
      </c>
      <c r="S19" s="84">
        <f t="shared" si="6"/>
        <v>5.1002211280021736E-4</v>
      </c>
      <c r="T19" s="85">
        <f>分析係数表!F22</f>
        <v>0.41382405745062839</v>
      </c>
      <c r="U19" s="86">
        <f t="shared" si="7"/>
        <v>2.1105942010852803E-4</v>
      </c>
      <c r="V19" s="87">
        <f>分析係数表!D22</f>
        <v>5.3261520047875523E-2</v>
      </c>
      <c r="W19" s="167">
        <f t="shared" si="8"/>
        <v>0</v>
      </c>
      <c r="X19" s="76">
        <f>分析係数表!E22</f>
        <v>5.6852184320766011E-2</v>
      </c>
      <c r="Y19" s="166">
        <f t="shared" si="9"/>
        <v>0</v>
      </c>
    </row>
    <row r="20" spans="1:25" x14ac:dyDescent="0.2">
      <c r="A20" s="6" t="s">
        <v>8</v>
      </c>
      <c r="B20" s="5" t="s">
        <v>270</v>
      </c>
      <c r="C20" s="90"/>
      <c r="D20" s="107">
        <f>投入係数表!K20</f>
        <v>0</v>
      </c>
      <c r="E20" s="110">
        <f t="shared" si="0"/>
        <v>0</v>
      </c>
      <c r="F20" s="76">
        <f>分析係数表!C23</f>
        <v>0</v>
      </c>
      <c r="G20" s="110">
        <f t="shared" si="1"/>
        <v>0</v>
      </c>
      <c r="H20" s="110">
        <v>0</v>
      </c>
      <c r="I20" s="110">
        <f t="shared" si="2"/>
        <v>0</v>
      </c>
      <c r="J20" s="107">
        <f>分析係数表!G23</f>
        <v>0.21568627450980393</v>
      </c>
      <c r="K20" s="111">
        <f t="shared" si="3"/>
        <v>0</v>
      </c>
      <c r="L20" s="79"/>
      <c r="M20" s="80"/>
      <c r="N20" s="81">
        <f>分析係数表!H23</f>
        <v>2.1228492883147762E-5</v>
      </c>
      <c r="O20" s="82">
        <f t="shared" si="4"/>
        <v>5.3776147371661899E-5</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107">
        <f>投入係数表!K21</f>
        <v>0</v>
      </c>
      <c r="E21" s="110">
        <f t="shared" si="0"/>
        <v>0</v>
      </c>
      <c r="F21" s="76">
        <f>分析係数表!C24</f>
        <v>0.63487099296325256</v>
      </c>
      <c r="G21" s="110">
        <f t="shared" si="1"/>
        <v>0</v>
      </c>
      <c r="H21" s="110">
        <v>1.3974340477883511E-3</v>
      </c>
      <c r="I21" s="110">
        <f t="shared" si="2"/>
        <v>1.3974340477883511E-3</v>
      </c>
      <c r="J21" s="107">
        <f>分析係数表!G24</f>
        <v>0.20715350223546944</v>
      </c>
      <c r="K21" s="111">
        <f t="shared" si="3"/>
        <v>2.8948335714244528E-4</v>
      </c>
      <c r="L21" s="79"/>
      <c r="M21" s="80"/>
      <c r="N21" s="81">
        <f>分析係数表!H24</f>
        <v>3.5027013257193804E-4</v>
      </c>
      <c r="O21" s="82">
        <f t="shared" si="4"/>
        <v>8.8730643163242124E-4</v>
      </c>
      <c r="P21" s="76">
        <f>分析係数表!C24</f>
        <v>0.63487099296325256</v>
      </c>
      <c r="Q21" s="82">
        <f t="shared" si="5"/>
        <v>5.6332511531315566E-4</v>
      </c>
      <c r="R21" s="83">
        <v>1.903124615671131E-3</v>
      </c>
      <c r="S21" s="84">
        <f t="shared" si="6"/>
        <v>3.3005586634594821E-3</v>
      </c>
      <c r="T21" s="85">
        <f>分析係数表!F24</f>
        <v>0.39046199701937406</v>
      </c>
      <c r="U21" s="86">
        <f t="shared" si="7"/>
        <v>1.2887427270139855E-3</v>
      </c>
      <c r="V21" s="87">
        <f>分析係数表!D24</f>
        <v>8.1222056631892692E-2</v>
      </c>
      <c r="W21" s="167">
        <f t="shared" si="8"/>
        <v>0</v>
      </c>
      <c r="X21" s="76">
        <f>分析係数表!E24</f>
        <v>8.3457526080476907E-2</v>
      </c>
      <c r="Y21" s="166">
        <f t="shared" si="9"/>
        <v>0</v>
      </c>
    </row>
    <row r="22" spans="1:25" x14ac:dyDescent="0.2">
      <c r="A22" s="6" t="s">
        <v>10</v>
      </c>
      <c r="B22" s="5" t="s">
        <v>272</v>
      </c>
      <c r="C22" s="90"/>
      <c r="D22" s="107">
        <f>投入係数表!K22</f>
        <v>0</v>
      </c>
      <c r="E22" s="110">
        <f t="shared" si="0"/>
        <v>0</v>
      </c>
      <c r="F22" s="76">
        <f>分析係数表!C25</f>
        <v>2.5195482189400487E-2</v>
      </c>
      <c r="G22" s="110">
        <f t="shared" si="1"/>
        <v>0</v>
      </c>
      <c r="H22" s="110">
        <v>1.4498033562416221E-4</v>
      </c>
      <c r="I22" s="110">
        <f t="shared" si="2"/>
        <v>1.4498033562416221E-4</v>
      </c>
      <c r="J22" s="107">
        <f>分析係数表!G25</f>
        <v>0.19667590027700832</v>
      </c>
      <c r="K22" s="111">
        <f t="shared" si="3"/>
        <v>2.8514138031344924E-5</v>
      </c>
      <c r="L22" s="79"/>
      <c r="M22" s="80"/>
      <c r="N22" s="81">
        <f>分析係数表!H25</f>
        <v>5.0948382919554624E-4</v>
      </c>
      <c r="O22" s="82">
        <f t="shared" si="4"/>
        <v>1.2906275369198854E-3</v>
      </c>
      <c r="P22" s="76">
        <f>分析係数表!C25</f>
        <v>2.5195482189400487E-2</v>
      </c>
      <c r="Q22" s="82">
        <f t="shared" si="5"/>
        <v>3.2517983119614791E-5</v>
      </c>
      <c r="R22" s="83">
        <v>1.3718877983061759E-4</v>
      </c>
      <c r="S22" s="84">
        <f t="shared" si="6"/>
        <v>2.8216911545477983E-4</v>
      </c>
      <c r="T22" s="85">
        <f>分析係数表!F25</f>
        <v>0.34903047091412742</v>
      </c>
      <c r="U22" s="86">
        <f t="shared" si="7"/>
        <v>9.8485619244604599E-5</v>
      </c>
      <c r="V22" s="87">
        <f>分析係数表!D25</f>
        <v>0.22853185595567868</v>
      </c>
      <c r="W22" s="167">
        <f t="shared" si="8"/>
        <v>0</v>
      </c>
      <c r="X22" s="76">
        <f>分析係数表!E25</f>
        <v>0.2146814404432133</v>
      </c>
      <c r="Y22" s="166">
        <f t="shared" si="9"/>
        <v>0</v>
      </c>
    </row>
    <row r="23" spans="1:25" x14ac:dyDescent="0.2">
      <c r="A23" s="6" t="s">
        <v>11</v>
      </c>
      <c r="B23" s="5" t="s">
        <v>35</v>
      </c>
      <c r="C23" s="90"/>
      <c r="D23" s="107">
        <f>投入係数表!K23</f>
        <v>0</v>
      </c>
      <c r="E23" s="110">
        <f t="shared" si="0"/>
        <v>0</v>
      </c>
      <c r="F23" s="76">
        <f>分析係数表!C26</f>
        <v>0.4930888575458392</v>
      </c>
      <c r="G23" s="110">
        <f t="shared" si="1"/>
        <v>0</v>
      </c>
      <c r="H23" s="110">
        <v>2.1457289983988228E-3</v>
      </c>
      <c r="I23" s="110">
        <f t="shared" si="2"/>
        <v>2.1457289983988228E-3</v>
      </c>
      <c r="J23" s="107">
        <f>分析係数表!G26</f>
        <v>0.19639217284957194</v>
      </c>
      <c r="K23" s="111">
        <f t="shared" si="3"/>
        <v>4.214043803418805E-4</v>
      </c>
      <c r="L23" s="79"/>
      <c r="M23" s="80"/>
      <c r="N23" s="81">
        <f>分析係数表!H26</f>
        <v>1.0815917123963785E-2</v>
      </c>
      <c r="O23" s="82">
        <f t="shared" si="4"/>
        <v>2.7398947085861738E-2</v>
      </c>
      <c r="P23" s="76">
        <f>分析係数表!C26</f>
        <v>0.4930888575458392</v>
      </c>
      <c r="Q23" s="82">
        <f t="shared" si="5"/>
        <v>1.3510115516526464E-2</v>
      </c>
      <c r="R23" s="83">
        <v>1.493211761368496E-2</v>
      </c>
      <c r="S23" s="84">
        <f t="shared" si="6"/>
        <v>1.7077846612083784E-2</v>
      </c>
      <c r="T23" s="85">
        <f>分析係数表!F26</f>
        <v>0.33499796167957602</v>
      </c>
      <c r="U23" s="86">
        <f t="shared" si="7"/>
        <v>5.7210438049245206E-3</v>
      </c>
      <c r="V23" s="87">
        <f>分析係数表!D26</f>
        <v>2.4561761108846312E-2</v>
      </c>
      <c r="W23" s="167">
        <f t="shared" si="8"/>
        <v>0</v>
      </c>
      <c r="X23" s="76">
        <f>分析係数表!E26</f>
        <v>2.6498165511618425E-2</v>
      </c>
      <c r="Y23" s="166">
        <f t="shared" si="9"/>
        <v>0</v>
      </c>
    </row>
    <row r="24" spans="1:25" x14ac:dyDescent="0.2">
      <c r="A24" s="6" t="s">
        <v>12</v>
      </c>
      <c r="B24" s="5" t="s">
        <v>366</v>
      </c>
      <c r="C24" s="90"/>
      <c r="D24" s="107">
        <f>投入係数表!K24</f>
        <v>0</v>
      </c>
      <c r="E24" s="110">
        <f t="shared" si="0"/>
        <v>0</v>
      </c>
      <c r="F24" s="76">
        <f>分析係数表!C27</f>
        <v>2.3319615912208547E-2</v>
      </c>
      <c r="G24" s="110">
        <f t="shared" si="1"/>
        <v>0</v>
      </c>
      <c r="H24" s="110">
        <v>1.6174059725939592E-5</v>
      </c>
      <c r="I24" s="110">
        <f t="shared" si="2"/>
        <v>1.6174059725939592E-5</v>
      </c>
      <c r="J24" s="107">
        <f>分析係数表!G27</f>
        <v>0.17692307692307693</v>
      </c>
      <c r="K24" s="111">
        <f t="shared" si="3"/>
        <v>2.861564413050851E-6</v>
      </c>
      <c r="L24" s="79"/>
      <c r="M24" s="80"/>
      <c r="N24" s="81">
        <f>分析係数表!H27</f>
        <v>1.0773460138197489E-2</v>
      </c>
      <c r="O24" s="82">
        <f t="shared" si="4"/>
        <v>2.729139479111841E-2</v>
      </c>
      <c r="P24" s="76">
        <f>分析係数表!C27</f>
        <v>2.3319615912208547E-2</v>
      </c>
      <c r="Q24" s="82">
        <f t="shared" si="5"/>
        <v>6.3642484423733034E-4</v>
      </c>
      <c r="R24" s="83">
        <v>6.4139015072350403E-4</v>
      </c>
      <c r="S24" s="84">
        <f t="shared" si="6"/>
        <v>6.5756421044944359E-4</v>
      </c>
      <c r="T24" s="85">
        <f>分析係数表!F27</f>
        <v>0.33076923076923076</v>
      </c>
      <c r="U24" s="86">
        <f t="shared" si="7"/>
        <v>2.1750200807173903E-4</v>
      </c>
      <c r="V24" s="87">
        <f>分析係数表!D27</f>
        <v>1.5384615384615385</v>
      </c>
      <c r="W24" s="167">
        <f t="shared" si="8"/>
        <v>0</v>
      </c>
      <c r="X24" s="76">
        <f>分析係数表!E27</f>
        <v>1.823076923076923</v>
      </c>
      <c r="Y24" s="166">
        <f t="shared" si="9"/>
        <v>0</v>
      </c>
    </row>
    <row r="25" spans="1:25" x14ac:dyDescent="0.2">
      <c r="A25" s="6" t="s">
        <v>13</v>
      </c>
      <c r="B25" s="5" t="s">
        <v>192</v>
      </c>
      <c r="C25" s="90"/>
      <c r="D25" s="107">
        <f>投入係数表!K25</f>
        <v>0</v>
      </c>
      <c r="E25" s="110">
        <f t="shared" si="0"/>
        <v>0</v>
      </c>
      <c r="F25" s="76">
        <f>分析係数表!C28</f>
        <v>0.14672910458351074</v>
      </c>
      <c r="G25" s="110">
        <f t="shared" si="1"/>
        <v>0</v>
      </c>
      <c r="H25" s="110">
        <v>5.3433307091949435E-3</v>
      </c>
      <c r="I25" s="110">
        <f t="shared" si="2"/>
        <v>5.3433307091949435E-3</v>
      </c>
      <c r="J25" s="107">
        <f>分析係数表!G28</f>
        <v>0.12492997198879552</v>
      </c>
      <c r="K25" s="111">
        <f t="shared" si="3"/>
        <v>6.6754215582659514E-4</v>
      </c>
      <c r="L25" s="79"/>
      <c r="M25" s="80"/>
      <c r="N25" s="81">
        <f>分析係数表!H28</f>
        <v>2.0262596456964536E-2</v>
      </c>
      <c r="O25" s="82">
        <f t="shared" si="4"/>
        <v>5.1329332666251275E-2</v>
      </c>
      <c r="P25" s="76">
        <f>分析係数表!C28</f>
        <v>0.14672910458351074</v>
      </c>
      <c r="Q25" s="82">
        <f t="shared" si="5"/>
        <v>7.5315070209881971E-3</v>
      </c>
      <c r="R25" s="83">
        <v>8.7327235812629245E-3</v>
      </c>
      <c r="S25" s="84">
        <f t="shared" si="6"/>
        <v>1.4076054290457867E-2</v>
      </c>
      <c r="T25" s="85">
        <f>分析係数表!F28</f>
        <v>0.21372549019607842</v>
      </c>
      <c r="U25" s="86">
        <f t="shared" si="7"/>
        <v>3.0084116032547204E-3</v>
      </c>
      <c r="V25" s="87">
        <f>分析係数表!D28</f>
        <v>3.4733893557422971E-2</v>
      </c>
      <c r="W25" s="167">
        <f t="shared" si="8"/>
        <v>0</v>
      </c>
      <c r="X25" s="76">
        <f>分析係数表!E28</f>
        <v>3.4173669467787111E-2</v>
      </c>
      <c r="Y25" s="166">
        <f t="shared" si="9"/>
        <v>0</v>
      </c>
    </row>
    <row r="26" spans="1:25" x14ac:dyDescent="0.2">
      <c r="A26" s="6" t="s">
        <v>14</v>
      </c>
      <c r="B26" s="5" t="s">
        <v>50</v>
      </c>
      <c r="C26" s="90"/>
      <c r="D26" s="107">
        <f>投入係数表!K26</f>
        <v>1.0121457489878543E-3</v>
      </c>
      <c r="E26" s="110">
        <f t="shared" si="0"/>
        <v>0.10121457489878542</v>
      </c>
      <c r="F26" s="76">
        <f>分析係数表!C29</f>
        <v>0.36751332706177486</v>
      </c>
      <c r="G26" s="110">
        <f t="shared" si="1"/>
        <v>3.7197705168195837E-2</v>
      </c>
      <c r="H26" s="110">
        <v>4.2853851836649588E-2</v>
      </c>
      <c r="I26" s="110">
        <f t="shared" si="2"/>
        <v>4.2853851836649588E-2</v>
      </c>
      <c r="J26" s="107">
        <f>分析係数表!G29</f>
        <v>0.26226333907056798</v>
      </c>
      <c r="K26" s="111">
        <f t="shared" si="3"/>
        <v>1.1238994274715114E-2</v>
      </c>
      <c r="L26" s="79"/>
      <c r="M26" s="80"/>
      <c r="N26" s="81">
        <f>分析係数表!H29</f>
        <v>9.6908070011569522E-3</v>
      </c>
      <c r="O26" s="82">
        <f t="shared" si="4"/>
        <v>2.4548811275163653E-2</v>
      </c>
      <c r="P26" s="76">
        <f>分析係数表!C29</f>
        <v>0.36751332706177486</v>
      </c>
      <c r="Q26" s="82">
        <f t="shared" si="5"/>
        <v>9.0220153071470053E-3</v>
      </c>
      <c r="R26" s="83">
        <v>1.1440826081035398E-2</v>
      </c>
      <c r="S26" s="84">
        <f t="shared" si="6"/>
        <v>5.4294677917684983E-2</v>
      </c>
      <c r="T26" s="85">
        <f>分析係数表!F29</f>
        <v>0.47117039586919107</v>
      </c>
      <c r="U26" s="86">
        <f t="shared" si="7"/>
        <v>2.5582044888065859E-2</v>
      </c>
      <c r="V26" s="87">
        <f>分析係数表!D29</f>
        <v>9.2943201376936319E-2</v>
      </c>
      <c r="W26" s="167">
        <f t="shared" si="8"/>
        <v>0</v>
      </c>
      <c r="X26" s="76">
        <f>分析係数表!E29</f>
        <v>7.2289156626506021E-2</v>
      </c>
      <c r="Y26" s="166">
        <f t="shared" si="9"/>
        <v>0</v>
      </c>
    </row>
    <row r="27" spans="1:25" x14ac:dyDescent="0.2">
      <c r="A27" s="6" t="s">
        <v>15</v>
      </c>
      <c r="B27" s="5" t="s">
        <v>36</v>
      </c>
      <c r="C27" s="90"/>
      <c r="D27" s="107">
        <f>投入係数表!K27</f>
        <v>1.0121457489878543E-3</v>
      </c>
      <c r="E27" s="110">
        <f t="shared" si="0"/>
        <v>0.10121457489878542</v>
      </c>
      <c r="F27" s="76">
        <f>分析係数表!C30</f>
        <v>1</v>
      </c>
      <c r="G27" s="110">
        <f t="shared" si="1"/>
        <v>0.10121457489878542</v>
      </c>
      <c r="H27" s="110">
        <v>0.12193365119452078</v>
      </c>
      <c r="I27" s="110">
        <f t="shared" si="2"/>
        <v>0.12193365119452078</v>
      </c>
      <c r="J27" s="107">
        <f>分析係数表!G30</f>
        <v>0.34487899988530796</v>
      </c>
      <c r="K27" s="111">
        <f t="shared" si="3"/>
        <v>4.2052355676330311E-2</v>
      </c>
      <c r="L27" s="79"/>
      <c r="M27" s="80"/>
      <c r="N27" s="81">
        <f>分析係数表!H30</f>
        <v>0</v>
      </c>
      <c r="O27" s="82">
        <f t="shared" si="4"/>
        <v>0</v>
      </c>
      <c r="P27" s="76">
        <f>分析係数表!C30</f>
        <v>1</v>
      </c>
      <c r="Q27" s="82">
        <f t="shared" si="5"/>
        <v>0</v>
      </c>
      <c r="R27" s="83">
        <v>7.4198383436618115E-3</v>
      </c>
      <c r="S27" s="84">
        <f t="shared" si="6"/>
        <v>0.1293534895381826</v>
      </c>
      <c r="T27" s="85">
        <f>分析係数表!F30</f>
        <v>0.44087624727606378</v>
      </c>
      <c r="U27" s="86">
        <f t="shared" si="7"/>
        <v>5.7028881039657524E-2</v>
      </c>
      <c r="V27" s="87">
        <f>分析係数表!D30</f>
        <v>0.11905034981075811</v>
      </c>
      <c r="W27" s="167">
        <f t="shared" si="8"/>
        <v>0</v>
      </c>
      <c r="X27" s="76">
        <f>分析係数表!E30</f>
        <v>6.6292005963986697E-2</v>
      </c>
      <c r="Y27" s="166">
        <f t="shared" si="9"/>
        <v>0</v>
      </c>
    </row>
    <row r="28" spans="1:25" x14ac:dyDescent="0.2">
      <c r="A28" s="6" t="s">
        <v>16</v>
      </c>
      <c r="B28" s="5" t="s">
        <v>193</v>
      </c>
      <c r="C28" s="90"/>
      <c r="D28" s="107">
        <f>投入係数表!K28</f>
        <v>8.0971659919028341E-3</v>
      </c>
      <c r="E28" s="110">
        <f t="shared" si="0"/>
        <v>0.80971659919028338</v>
      </c>
      <c r="F28" s="76">
        <f>分析係数表!C31</f>
        <v>0.30951028292239513</v>
      </c>
      <c r="G28" s="110">
        <f t="shared" si="1"/>
        <v>0.25061561370234425</v>
      </c>
      <c r="H28" s="110">
        <v>0.27015828654884427</v>
      </c>
      <c r="I28" s="110">
        <f t="shared" si="2"/>
        <v>0.27015828654884427</v>
      </c>
      <c r="J28" s="107">
        <f>分析係数表!G31</f>
        <v>7.0092194960809637E-2</v>
      </c>
      <c r="K28" s="111">
        <f t="shared" si="3"/>
        <v>1.8935987291059869E-2</v>
      </c>
      <c r="L28" s="79"/>
      <c r="M28" s="80"/>
      <c r="N28" s="81">
        <f>分析係数表!H31</f>
        <v>2.261895916699394E-2</v>
      </c>
      <c r="O28" s="82">
        <f t="shared" si="4"/>
        <v>5.7298485024505755E-2</v>
      </c>
      <c r="P28" s="76">
        <f>分析係数表!C31</f>
        <v>0.30951028292239513</v>
      </c>
      <c r="Q28" s="82">
        <f t="shared" si="5"/>
        <v>1.7734470310959396E-2</v>
      </c>
      <c r="R28" s="83">
        <v>2.2938668843512804E-2</v>
      </c>
      <c r="S28" s="84">
        <f t="shared" si="6"/>
        <v>0.29309695539235708</v>
      </c>
      <c r="T28" s="85">
        <f>分析係数表!F31</f>
        <v>0.24334064086008589</v>
      </c>
      <c r="U28" s="86">
        <f t="shared" si="7"/>
        <v>7.1322400959316176E-2</v>
      </c>
      <c r="V28" s="87">
        <f>分析係数表!D31</f>
        <v>5.1052584161686535E-4</v>
      </c>
      <c r="W28" s="167">
        <f t="shared" si="8"/>
        <v>0</v>
      </c>
      <c r="X28" s="76">
        <f>分析係数表!E31</f>
        <v>4.2043304603741857E-4</v>
      </c>
      <c r="Y28" s="166">
        <f t="shared" si="9"/>
        <v>0</v>
      </c>
    </row>
    <row r="29" spans="1:25" x14ac:dyDescent="0.2">
      <c r="A29" s="6" t="s">
        <v>17</v>
      </c>
      <c r="B29" s="5" t="s">
        <v>273</v>
      </c>
      <c r="C29" s="90"/>
      <c r="D29" s="107">
        <f>投入係数表!K29</f>
        <v>1.0121457489878543E-3</v>
      </c>
      <c r="E29" s="110">
        <f t="shared" si="0"/>
        <v>0.10121457489878542</v>
      </c>
      <c r="F29" s="76">
        <f>分析係数表!C32</f>
        <v>0.85225718194254441</v>
      </c>
      <c r="G29" s="110">
        <f t="shared" si="1"/>
        <v>8.6260848374751453E-2</v>
      </c>
      <c r="H29" s="110">
        <v>9.9094509857815455E-2</v>
      </c>
      <c r="I29" s="110">
        <f t="shared" si="2"/>
        <v>9.9094509857815455E-2</v>
      </c>
      <c r="J29" s="107">
        <f>分析係数表!G32</f>
        <v>0.14035087719298245</v>
      </c>
      <c r="K29" s="111">
        <f t="shared" si="3"/>
        <v>1.3908001383553045E-2</v>
      </c>
      <c r="L29" s="79"/>
      <c r="M29" s="80"/>
      <c r="N29" s="81">
        <f>分析係数表!H32</f>
        <v>6.442847590035345E-3</v>
      </c>
      <c r="O29" s="82">
        <f t="shared" si="4"/>
        <v>1.6321060727299386E-2</v>
      </c>
      <c r="P29" s="76">
        <f>分析係数表!C32</f>
        <v>0.85225718194254441</v>
      </c>
      <c r="Q29" s="82">
        <f t="shared" si="5"/>
        <v>1.3909741221761309E-2</v>
      </c>
      <c r="R29" s="83">
        <v>1.8188866086813988E-2</v>
      </c>
      <c r="S29" s="84">
        <f t="shared" si="6"/>
        <v>0.11728337594462944</v>
      </c>
      <c r="T29" s="85">
        <f>分析係数表!F32</f>
        <v>0.48405103668261562</v>
      </c>
      <c r="U29" s="86">
        <f t="shared" si="7"/>
        <v>5.6771139711634826E-2</v>
      </c>
      <c r="V29" s="87">
        <f>分析係数表!D32</f>
        <v>2.1531100478468901E-2</v>
      </c>
      <c r="W29" s="167">
        <f t="shared" si="8"/>
        <v>0</v>
      </c>
      <c r="X29" s="76">
        <f>分析係数表!E32</f>
        <v>3.1897926634768738E-2</v>
      </c>
      <c r="Y29" s="166">
        <f t="shared" si="9"/>
        <v>0</v>
      </c>
    </row>
    <row r="30" spans="1:25" x14ac:dyDescent="0.2">
      <c r="A30" s="6" t="s">
        <v>18</v>
      </c>
      <c r="B30" s="5" t="s">
        <v>274</v>
      </c>
      <c r="C30" s="90"/>
      <c r="D30" s="107">
        <f>投入係数表!K30</f>
        <v>0</v>
      </c>
      <c r="E30" s="110">
        <f t="shared" si="0"/>
        <v>0</v>
      </c>
      <c r="F30" s="76">
        <f>分析係数表!C33</f>
        <v>1</v>
      </c>
      <c r="G30" s="110">
        <f t="shared" si="1"/>
        <v>0</v>
      </c>
      <c r="H30" s="110">
        <v>1.3582834635305045E-2</v>
      </c>
      <c r="I30" s="110">
        <f t="shared" si="2"/>
        <v>1.3582834635305045E-2</v>
      </c>
      <c r="J30" s="107">
        <f>分析係数表!G33</f>
        <v>0.50645624103299858</v>
      </c>
      <c r="K30" s="111">
        <f t="shared" si="3"/>
        <v>6.879111371969413E-3</v>
      </c>
      <c r="L30" s="79"/>
      <c r="M30" s="80"/>
      <c r="N30" s="81">
        <f>分析係数表!H33</f>
        <v>9.552821797416492E-4</v>
      </c>
      <c r="O30" s="82">
        <f t="shared" si="4"/>
        <v>2.4199266317247851E-3</v>
      </c>
      <c r="P30" s="76">
        <f>分析係数表!C33</f>
        <v>1</v>
      </c>
      <c r="Q30" s="82">
        <f t="shared" si="5"/>
        <v>2.4199266317247851E-3</v>
      </c>
      <c r="R30" s="83">
        <v>7.3254575620737387E-3</v>
      </c>
      <c r="S30" s="84">
        <f t="shared" si="6"/>
        <v>2.0908292197378782E-2</v>
      </c>
      <c r="T30" s="85">
        <f>分析係数表!F33</f>
        <v>0.6449067431850789</v>
      </c>
      <c r="U30" s="86">
        <f t="shared" si="7"/>
        <v>1.3483898626573548E-2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107">
        <f>投入係数表!K31</f>
        <v>1.0121457489878543E-2</v>
      </c>
      <c r="E31" s="110">
        <f t="shared" si="0"/>
        <v>1.0121457489878543</v>
      </c>
      <c r="F31" s="76">
        <f>分析係数表!C34</f>
        <v>0.24772063858157056</v>
      </c>
      <c r="G31" s="110">
        <f t="shared" si="1"/>
        <v>0.25072939127689331</v>
      </c>
      <c r="H31" s="110">
        <v>0.26234004470020889</v>
      </c>
      <c r="I31" s="110">
        <f t="shared" si="2"/>
        <v>0.26234004470020889</v>
      </c>
      <c r="J31" s="107">
        <f>分析係数表!G34</f>
        <v>0.4248649605950589</v>
      </c>
      <c r="K31" s="111">
        <f t="shared" si="3"/>
        <v>0.11145909275406024</v>
      </c>
      <c r="L31" s="79"/>
      <c r="M31" s="80"/>
      <c r="N31" s="81">
        <f>分析係数表!H34</f>
        <v>0.15963826648127116</v>
      </c>
      <c r="O31" s="82">
        <f t="shared" si="4"/>
        <v>0.40439662823489747</v>
      </c>
      <c r="P31" s="76">
        <f>分析係数表!C34</f>
        <v>0.24772063858157056</v>
      </c>
      <c r="Q31" s="82">
        <f t="shared" si="5"/>
        <v>0.10017739098658279</v>
      </c>
      <c r="R31" s="83">
        <v>0.10758914926844762</v>
      </c>
      <c r="S31" s="84">
        <f t="shared" si="6"/>
        <v>0.36992919396865653</v>
      </c>
      <c r="T31" s="85">
        <f>分析係数表!F34</f>
        <v>0.69972549366864434</v>
      </c>
      <c r="U31" s="86">
        <f t="shared" si="7"/>
        <v>0.25884888787216187</v>
      </c>
      <c r="V31" s="87">
        <f>分析係数表!D34</f>
        <v>0.30222261577968651</v>
      </c>
      <c r="W31" s="167">
        <f t="shared" si="8"/>
        <v>0</v>
      </c>
      <c r="X31" s="76">
        <f>分析係数表!E34</f>
        <v>0.2069423536704153</v>
      </c>
      <c r="Y31" s="166">
        <f t="shared" si="9"/>
        <v>0</v>
      </c>
    </row>
    <row r="32" spans="1:25" x14ac:dyDescent="0.2">
      <c r="A32" s="6" t="s">
        <v>20</v>
      </c>
      <c r="B32" s="5" t="s">
        <v>37</v>
      </c>
      <c r="C32" s="90"/>
      <c r="D32" s="107">
        <f>投入係数表!K32</f>
        <v>3.0364372469635628E-3</v>
      </c>
      <c r="E32" s="110">
        <f t="shared" si="0"/>
        <v>0.30364372469635625</v>
      </c>
      <c r="F32" s="76">
        <f>分析係数表!C35</f>
        <v>0.40037672666387614</v>
      </c>
      <c r="G32" s="110">
        <f t="shared" si="1"/>
        <v>0.12157188056595429</v>
      </c>
      <c r="H32" s="110">
        <v>0.14571339065699429</v>
      </c>
      <c r="I32" s="110">
        <f t="shared" si="2"/>
        <v>0.14571339065699429</v>
      </c>
      <c r="J32" s="107">
        <f>分析係数表!G35</f>
        <v>0.31413869149718204</v>
      </c>
      <c r="K32" s="111">
        <f t="shared" si="3"/>
        <v>4.5774213874605896E-2</v>
      </c>
      <c r="L32" s="79"/>
      <c r="M32" s="80"/>
      <c r="N32" s="81">
        <f>分析係数表!H35</f>
        <v>6.0278305541698066E-2</v>
      </c>
      <c r="O32" s="82">
        <f t="shared" si="4"/>
        <v>0.15269737046183396</v>
      </c>
      <c r="P32" s="76">
        <f>分析係数表!C35</f>
        <v>0.40037672666387614</v>
      </c>
      <c r="Q32" s="82">
        <f t="shared" si="5"/>
        <v>6.1136473355690328E-2</v>
      </c>
      <c r="R32" s="83">
        <v>7.8424759473575939E-2</v>
      </c>
      <c r="S32" s="84">
        <f t="shared" si="6"/>
        <v>0.22413815013057023</v>
      </c>
      <c r="T32" s="85">
        <f>分析係数表!F35</f>
        <v>0.64444988973290862</v>
      </c>
      <c r="U32" s="86">
        <f t="shared" si="7"/>
        <v>0.14444580613658412</v>
      </c>
      <c r="V32" s="87">
        <f>分析係数表!D35</f>
        <v>6.3219799068855678E-2</v>
      </c>
      <c r="W32" s="167">
        <f t="shared" si="8"/>
        <v>0</v>
      </c>
      <c r="X32" s="76">
        <f>分析係数表!E35</f>
        <v>5.6848811565792697E-2</v>
      </c>
      <c r="Y32" s="166">
        <f t="shared" si="9"/>
        <v>0</v>
      </c>
    </row>
    <row r="33" spans="1:25" x14ac:dyDescent="0.2">
      <c r="A33" s="6" t="s">
        <v>21</v>
      </c>
      <c r="B33" s="5" t="s">
        <v>38</v>
      </c>
      <c r="C33" s="90"/>
      <c r="D33" s="107">
        <f>投入係数表!K33</f>
        <v>1.0121457489878543E-3</v>
      </c>
      <c r="E33" s="110">
        <f t="shared" si="0"/>
        <v>0.10121457489878542</v>
      </c>
      <c r="F33" s="76">
        <f>分析係数表!C36</f>
        <v>0.81884274474653918</v>
      </c>
      <c r="G33" s="110">
        <f t="shared" si="1"/>
        <v>8.2878820318475627E-2</v>
      </c>
      <c r="H33" s="110">
        <v>0.10110409069307436</v>
      </c>
      <c r="I33" s="110">
        <f t="shared" si="2"/>
        <v>0.10110409069307436</v>
      </c>
      <c r="J33" s="107">
        <f>分析係数表!G36</f>
        <v>1.667576253714147E-2</v>
      </c>
      <c r="K33" s="111">
        <f t="shared" si="3"/>
        <v>1.6859878079313229E-3</v>
      </c>
      <c r="L33" s="79"/>
      <c r="M33" s="80"/>
      <c r="N33" s="81">
        <f>分析係数表!H36</f>
        <v>0.19381614002313904</v>
      </c>
      <c r="O33" s="82">
        <f t="shared" si="4"/>
        <v>0.49097622550327308</v>
      </c>
      <c r="P33" s="76">
        <f>分析係数表!C36</f>
        <v>0.81884274474653918</v>
      </c>
      <c r="Q33" s="82">
        <f t="shared" si="5"/>
        <v>0.40203232009639589</v>
      </c>
      <c r="R33" s="83">
        <v>0.41397074778483534</v>
      </c>
      <c r="S33" s="84">
        <f t="shared" si="6"/>
        <v>0.51507483847790969</v>
      </c>
      <c r="T33" s="85">
        <f>分析係数表!F36</f>
        <v>0.88527075374446673</v>
      </c>
      <c r="U33" s="86">
        <f t="shared" si="7"/>
        <v>0.45598069049414858</v>
      </c>
      <c r="V33" s="87">
        <f>分析係数表!D36</f>
        <v>8.9745922018070468E-3</v>
      </c>
      <c r="W33" s="167">
        <f t="shared" si="8"/>
        <v>0</v>
      </c>
      <c r="X33" s="76">
        <f>分析係数表!E36</f>
        <v>2.2436480504517617E-3</v>
      </c>
      <c r="Y33" s="166">
        <f t="shared" si="9"/>
        <v>0</v>
      </c>
    </row>
    <row r="34" spans="1:25" x14ac:dyDescent="0.2">
      <c r="A34" s="6" t="s">
        <v>22</v>
      </c>
      <c r="B34" s="5" t="s">
        <v>378</v>
      </c>
      <c r="C34" s="90"/>
      <c r="D34" s="107">
        <f>投入係数表!K34</f>
        <v>1.9230769230769232E-2</v>
      </c>
      <c r="E34" s="110">
        <f t="shared" si="0"/>
        <v>1.9230769230769231</v>
      </c>
      <c r="F34" s="76">
        <f>分析係数表!C37</f>
        <v>0.43300400097983183</v>
      </c>
      <c r="G34" s="110">
        <f t="shared" si="1"/>
        <v>0.83270000188429205</v>
      </c>
      <c r="H34" s="110">
        <v>0.87154117451160251</v>
      </c>
      <c r="I34" s="110">
        <f t="shared" si="2"/>
        <v>0.87154117451160251</v>
      </c>
      <c r="J34" s="107">
        <f>分析係数表!G37</f>
        <v>0.37467899332306109</v>
      </c>
      <c r="K34" s="111">
        <f t="shared" si="3"/>
        <v>0.32654816990560553</v>
      </c>
      <c r="L34" s="79"/>
      <c r="M34" s="80"/>
      <c r="N34" s="81">
        <f>分析係数表!H37</f>
        <v>4.7689809261991442E-2</v>
      </c>
      <c r="O34" s="82">
        <f t="shared" si="4"/>
        <v>0.12080811507043844</v>
      </c>
      <c r="P34" s="76">
        <f>分析係数表!C37</f>
        <v>0.43300400097983183</v>
      </c>
      <c r="Q34" s="82">
        <f t="shared" si="5"/>
        <v>5.2310397176331763E-2</v>
      </c>
      <c r="R34" s="83">
        <v>6.0858423920180531E-2</v>
      </c>
      <c r="S34" s="84">
        <f t="shared" si="6"/>
        <v>0.93239959843178299</v>
      </c>
      <c r="T34" s="85">
        <f>分析係数表!F37</f>
        <v>0.6925184043828112</v>
      </c>
      <c r="U34" s="86">
        <f t="shared" si="7"/>
        <v>0.64570388215315222</v>
      </c>
      <c r="V34" s="87">
        <f>分析係数表!D37</f>
        <v>7.24191063174114E-2</v>
      </c>
      <c r="W34" s="167">
        <f t="shared" si="8"/>
        <v>0</v>
      </c>
      <c r="X34" s="76">
        <f>分析係数表!E37</f>
        <v>6.5998972778633799E-2</v>
      </c>
      <c r="Y34" s="166">
        <f t="shared" si="9"/>
        <v>0</v>
      </c>
    </row>
    <row r="35" spans="1:25" x14ac:dyDescent="0.2">
      <c r="A35" s="6" t="s">
        <v>23</v>
      </c>
      <c r="B35" s="5" t="s">
        <v>194</v>
      </c>
      <c r="C35" s="90"/>
      <c r="D35" s="107">
        <f>投入係数表!K35</f>
        <v>0</v>
      </c>
      <c r="E35" s="110">
        <f t="shared" si="0"/>
        <v>0</v>
      </c>
      <c r="F35" s="76">
        <f>分析係数表!C38</f>
        <v>7.9651941097724221E-2</v>
      </c>
      <c r="G35" s="110">
        <f t="shared" si="1"/>
        <v>0</v>
      </c>
      <c r="H35" s="110">
        <v>3.2282106703308802E-3</v>
      </c>
      <c r="I35" s="110">
        <f t="shared" si="2"/>
        <v>3.2282106703308802E-3</v>
      </c>
      <c r="J35" s="107">
        <f>分析係数表!G38</f>
        <v>0.16009852216748768</v>
      </c>
      <c r="K35" s="111">
        <f t="shared" si="3"/>
        <v>5.1683175756528875E-4</v>
      </c>
      <c r="L35" s="79"/>
      <c r="M35" s="80"/>
      <c r="N35" s="81">
        <f>分析係数表!H38</f>
        <v>4.2106715633723583E-2</v>
      </c>
      <c r="O35" s="82">
        <f t="shared" si="4"/>
        <v>0.10666498831169137</v>
      </c>
      <c r="P35" s="76">
        <f>分析係数表!C38</f>
        <v>7.9651941097724221E-2</v>
      </c>
      <c r="Q35" s="82">
        <f t="shared" si="5"/>
        <v>8.4960733661922829E-3</v>
      </c>
      <c r="R35" s="83">
        <v>1.0152188560106606E-2</v>
      </c>
      <c r="S35" s="84">
        <f t="shared" si="6"/>
        <v>1.3380399230437486E-2</v>
      </c>
      <c r="T35" s="85">
        <f>分析係数表!F38</f>
        <v>0.48891625615763545</v>
      </c>
      <c r="U35" s="86">
        <f t="shared" si="7"/>
        <v>6.5418946976400025E-3</v>
      </c>
      <c r="V35" s="87">
        <f>分析係数表!D38</f>
        <v>6.1576354679802957E-2</v>
      </c>
      <c r="W35" s="167">
        <f t="shared" si="8"/>
        <v>0</v>
      </c>
      <c r="X35" s="76">
        <f>分析係数表!E38</f>
        <v>7.0197044334975367E-2</v>
      </c>
      <c r="Y35" s="166">
        <f t="shared" si="9"/>
        <v>0</v>
      </c>
    </row>
    <row r="36" spans="1:25" x14ac:dyDescent="0.2">
      <c r="A36" s="6" t="s">
        <v>24</v>
      </c>
      <c r="B36" s="5" t="s">
        <v>39</v>
      </c>
      <c r="C36" s="90"/>
      <c r="D36" s="107">
        <f>投入係数表!K36</f>
        <v>0</v>
      </c>
      <c r="E36" s="110">
        <f t="shared" si="0"/>
        <v>0</v>
      </c>
      <c r="F36" s="76">
        <f>分析係数表!C39</f>
        <v>1</v>
      </c>
      <c r="G36" s="110">
        <f t="shared" si="1"/>
        <v>0</v>
      </c>
      <c r="H36" s="110">
        <v>4.7409081395368034E-3</v>
      </c>
      <c r="I36" s="110">
        <f t="shared" si="2"/>
        <v>4.7409081395368034E-3</v>
      </c>
      <c r="J36" s="107">
        <f>分析係数表!G39</f>
        <v>0.35152969406118778</v>
      </c>
      <c r="K36" s="111">
        <f t="shared" si="3"/>
        <v>1.6665699878635675E-3</v>
      </c>
      <c r="L36" s="79"/>
      <c r="M36" s="80"/>
      <c r="N36" s="81">
        <f>分析係数表!H39</f>
        <v>3.7892859796418753E-3</v>
      </c>
      <c r="O36" s="82">
        <f t="shared" si="4"/>
        <v>9.5990423058416492E-3</v>
      </c>
      <c r="P36" s="76">
        <f>分析係数表!C39</f>
        <v>1</v>
      </c>
      <c r="Q36" s="82">
        <f t="shared" si="5"/>
        <v>9.5990423058416492E-3</v>
      </c>
      <c r="R36" s="83">
        <v>1.1996434674863405E-2</v>
      </c>
      <c r="S36" s="84">
        <f t="shared" si="6"/>
        <v>1.6737342814400209E-2</v>
      </c>
      <c r="T36" s="85">
        <f>分析係数表!F39</f>
        <v>0.70235952809438107</v>
      </c>
      <c r="U36" s="86">
        <f t="shared" si="7"/>
        <v>1.1755632200676011E-2</v>
      </c>
      <c r="V36" s="87">
        <f>分析係数表!D39</f>
        <v>5.8888222355528895E-2</v>
      </c>
      <c r="W36" s="167">
        <f t="shared" si="8"/>
        <v>0</v>
      </c>
      <c r="X36" s="76">
        <f>分析係数表!E39</f>
        <v>7.4585082983403314E-2</v>
      </c>
      <c r="Y36" s="166">
        <f t="shared" si="9"/>
        <v>0</v>
      </c>
    </row>
    <row r="37" spans="1:25" x14ac:dyDescent="0.2">
      <c r="A37" s="6" t="s">
        <v>25</v>
      </c>
      <c r="B37" s="5" t="s">
        <v>40</v>
      </c>
      <c r="C37" s="90"/>
      <c r="D37" s="107">
        <f>投入係数表!K37</f>
        <v>0</v>
      </c>
      <c r="E37" s="110">
        <f t="shared" si="0"/>
        <v>0</v>
      </c>
      <c r="F37" s="76">
        <f>分析係数表!C40</f>
        <v>0.95328673803415021</v>
      </c>
      <c r="G37" s="110">
        <f t="shared" si="1"/>
        <v>0</v>
      </c>
      <c r="H37" s="110">
        <v>3.1982275383711373E-3</v>
      </c>
      <c r="I37" s="110">
        <f t="shared" si="2"/>
        <v>3.1982275383711373E-3</v>
      </c>
      <c r="J37" s="107">
        <f>分析係数表!G40</f>
        <v>0.53898804366660891</v>
      </c>
      <c r="K37" s="111">
        <f t="shared" si="3"/>
        <v>1.7238064041073336E-3</v>
      </c>
      <c r="L37" s="79"/>
      <c r="M37" s="80"/>
      <c r="N37" s="81">
        <f>分析係数表!H40</f>
        <v>2.9093649496354006E-2</v>
      </c>
      <c r="O37" s="82">
        <f t="shared" si="4"/>
        <v>7.3700209972862626E-2</v>
      </c>
      <c r="P37" s="76">
        <f>分析係数表!C40</f>
        <v>0.95328673803415021</v>
      </c>
      <c r="Q37" s="82">
        <f t="shared" si="5"/>
        <v>7.0257432757462157E-2</v>
      </c>
      <c r="R37" s="83">
        <v>7.0622300346842998E-2</v>
      </c>
      <c r="S37" s="84">
        <f t="shared" si="6"/>
        <v>7.3820527885214135E-2</v>
      </c>
      <c r="T37" s="85">
        <f>分析係数表!F40</f>
        <v>0.73566106394039166</v>
      </c>
      <c r="U37" s="86">
        <f t="shared" si="7"/>
        <v>5.4306888084677984E-2</v>
      </c>
      <c r="V37" s="87">
        <f>分析係数表!D40</f>
        <v>0.10041587246577716</v>
      </c>
      <c r="W37" s="167">
        <f t="shared" si="8"/>
        <v>0</v>
      </c>
      <c r="X37" s="76">
        <f>分析係数表!E40</f>
        <v>6.4460232195460057E-2</v>
      </c>
      <c r="Y37" s="166">
        <f t="shared" si="9"/>
        <v>0</v>
      </c>
    </row>
    <row r="38" spans="1:25" x14ac:dyDescent="0.2">
      <c r="A38" s="6" t="s">
        <v>26</v>
      </c>
      <c r="B38" s="5" t="s">
        <v>277</v>
      </c>
      <c r="C38" s="90"/>
      <c r="D38" s="107">
        <f>投入係数表!K38</f>
        <v>0</v>
      </c>
      <c r="E38" s="110">
        <f t="shared" si="0"/>
        <v>0</v>
      </c>
      <c r="F38" s="76">
        <f>分析係数表!C41</f>
        <v>0.71785008836677411</v>
      </c>
      <c r="G38" s="110">
        <f t="shared" si="1"/>
        <v>0</v>
      </c>
      <c r="H38" s="110">
        <v>1.8853159191073823E-4</v>
      </c>
      <c r="I38" s="110">
        <f t="shared" si="2"/>
        <v>1.8853159191073823E-4</v>
      </c>
      <c r="J38" s="107">
        <f>分析係数表!G41</f>
        <v>0.45415256068573073</v>
      </c>
      <c r="K38" s="111">
        <f t="shared" si="3"/>
        <v>8.5622105236418959E-5</v>
      </c>
      <c r="L38" s="79"/>
      <c r="M38" s="80"/>
      <c r="N38" s="81">
        <f>分析係数表!H41</f>
        <v>4.9982486493371406E-2</v>
      </c>
      <c r="O38" s="82">
        <f t="shared" si="4"/>
        <v>0.12661593898657794</v>
      </c>
      <c r="P38" s="76">
        <f>分析係数表!C41</f>
        <v>0.71785008836677411</v>
      </c>
      <c r="Q38" s="82">
        <f t="shared" si="5"/>
        <v>9.0891262990157054E-2</v>
      </c>
      <c r="R38" s="83">
        <v>9.2284133683565542E-2</v>
      </c>
      <c r="S38" s="84">
        <f t="shared" si="6"/>
        <v>9.2472665275476276E-2</v>
      </c>
      <c r="T38" s="85">
        <f>分析係数表!F41</f>
        <v>0.55751638694806593</v>
      </c>
      <c r="U38" s="86">
        <f t="shared" si="7"/>
        <v>5.1555026235841413E-2</v>
      </c>
      <c r="V38" s="87">
        <f>分析係数表!D41</f>
        <v>0.16026795361233162</v>
      </c>
      <c r="W38" s="167">
        <f t="shared" si="8"/>
        <v>0</v>
      </c>
      <c r="X38" s="76">
        <f>分析係数表!E41</f>
        <v>0.15587409061442051</v>
      </c>
      <c r="Y38" s="166">
        <f t="shared" si="9"/>
        <v>0</v>
      </c>
    </row>
    <row r="39" spans="1:25" x14ac:dyDescent="0.2">
      <c r="A39" s="6" t="s">
        <v>51</v>
      </c>
      <c r="B39" s="5" t="s">
        <v>368</v>
      </c>
      <c r="C39" s="90"/>
      <c r="D39" s="107">
        <f>投入係数表!K39</f>
        <v>0</v>
      </c>
      <c r="E39" s="110">
        <f>$C$13*D39</f>
        <v>0</v>
      </c>
      <c r="F39" s="76">
        <f>分析係数表!C42</f>
        <v>0</v>
      </c>
      <c r="G39" s="110">
        <f>E39*F39</f>
        <v>0</v>
      </c>
      <c r="H39" s="110">
        <v>0</v>
      </c>
      <c r="I39" s="110">
        <f>C39+H39</f>
        <v>0</v>
      </c>
      <c r="J39" s="107">
        <f>分析係数表!G42</f>
        <v>0</v>
      </c>
      <c r="K39" s="111">
        <f>I39*J39</f>
        <v>0</v>
      </c>
      <c r="L39" s="79"/>
      <c r="M39" s="80"/>
      <c r="N39" s="81">
        <f>分析係数表!H42</f>
        <v>1.3405793255707812E-2</v>
      </c>
      <c r="O39" s="82">
        <f t="shared" si="4"/>
        <v>3.3959637065204488E-2</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195</v>
      </c>
      <c r="B40" s="5" t="s">
        <v>41</v>
      </c>
      <c r="C40" s="90"/>
      <c r="D40" s="107">
        <f>投入係数表!K40</f>
        <v>5.0607287449392713E-3</v>
      </c>
      <c r="E40" s="110">
        <f>$C$13*D40</f>
        <v>0.50607287449392713</v>
      </c>
      <c r="F40" s="76">
        <f>分析係数表!C43</f>
        <v>0.24416011268928273</v>
      </c>
      <c r="G40" s="110">
        <f>E40*F40</f>
        <v>0.12356281006542648</v>
      </c>
      <c r="H40" s="110">
        <v>0.15998118757004404</v>
      </c>
      <c r="I40" s="110">
        <f>C40+H40</f>
        <v>0.15998118757004404</v>
      </c>
      <c r="J40" s="107">
        <f>分析係数表!G43</f>
        <v>0.34972426470588236</v>
      </c>
      <c r="K40" s="111">
        <f>I40*J40</f>
        <v>5.5949303189707499E-2</v>
      </c>
      <c r="L40" s="79"/>
      <c r="M40" s="80"/>
      <c r="N40" s="81">
        <f>分析係数表!H43</f>
        <v>3.6258265844416375E-2</v>
      </c>
      <c r="O40" s="82">
        <f t="shared" si="4"/>
        <v>9.1849659710798517E-2</v>
      </c>
      <c r="P40" s="76">
        <f>分析係数表!C43</f>
        <v>0.24416011268928273</v>
      </c>
      <c r="Q40" s="82">
        <f>O40*P40</f>
        <v>2.2426023265460837E-2</v>
      </c>
      <c r="R40" s="83">
        <v>3.529988527946288E-2</v>
      </c>
      <c r="S40" s="84">
        <f>I40+R40</f>
        <v>0.19528107284950691</v>
      </c>
      <c r="T40" s="85">
        <f>分析係数表!F43</f>
        <v>0.55514705882352944</v>
      </c>
      <c r="U40" s="86">
        <f t="shared" si="7"/>
        <v>0.10840971323630715</v>
      </c>
      <c r="V40" s="87">
        <f>分析係数表!D43</f>
        <v>0.23460477941176472</v>
      </c>
      <c r="W40" s="167">
        <f t="shared" si="8"/>
        <v>0</v>
      </c>
      <c r="X40" s="76">
        <f>分析係数表!E43</f>
        <v>0.17325367647058823</v>
      </c>
      <c r="Y40" s="166">
        <f t="shared" si="9"/>
        <v>0</v>
      </c>
    </row>
    <row r="41" spans="1:25" x14ac:dyDescent="0.2">
      <c r="A41" s="6" t="s">
        <v>341</v>
      </c>
      <c r="B41" s="5" t="s">
        <v>42</v>
      </c>
      <c r="C41" s="90"/>
      <c r="D41" s="107">
        <f>投入係数表!K41</f>
        <v>0</v>
      </c>
      <c r="E41" s="110">
        <f>$C$13*D41</f>
        <v>0</v>
      </c>
      <c r="F41" s="76">
        <f>分析係数表!C44</f>
        <v>0.44352059925093634</v>
      </c>
      <c r="G41" s="110">
        <f>E41*F41</f>
        <v>0</v>
      </c>
      <c r="H41" s="110">
        <v>9.2863046003433404E-4</v>
      </c>
      <c r="I41" s="110">
        <f>C41+H41</f>
        <v>9.2863046003433404E-4</v>
      </c>
      <c r="J41" s="107">
        <f>分析係数表!G44</f>
        <v>0.26743054804885957</v>
      </c>
      <c r="K41" s="111">
        <f>I41*J41</f>
        <v>2.4834415286184656E-4</v>
      </c>
      <c r="L41" s="79"/>
      <c r="M41" s="80"/>
      <c r="N41" s="81">
        <f>分析係数表!H44</f>
        <v>0.11044123422457623</v>
      </c>
      <c r="O41" s="82">
        <f t="shared" si="4"/>
        <v>0.27977040670107101</v>
      </c>
      <c r="P41" s="76">
        <f>分析係数表!C44</f>
        <v>0.44352059925093634</v>
      </c>
      <c r="Q41" s="82">
        <f>O41*P41</f>
        <v>0.12408393843273718</v>
      </c>
      <c r="R41" s="83">
        <v>0.12584048399130968</v>
      </c>
      <c r="S41" s="84">
        <f>I41+R41</f>
        <v>0.12676911445134401</v>
      </c>
      <c r="T41" s="85">
        <f>分析係数表!F44</f>
        <v>0.49983785536698733</v>
      </c>
      <c r="U41" s="86">
        <f t="shared" si="7"/>
        <v>6.3364002294131944E-2</v>
      </c>
      <c r="V41" s="87">
        <f>分析係数表!D44</f>
        <v>0.31423629877851045</v>
      </c>
      <c r="W41" s="167">
        <f t="shared" si="8"/>
        <v>0</v>
      </c>
      <c r="X41" s="76">
        <f>分析係数表!E44</f>
        <v>0.23370446438222894</v>
      </c>
      <c r="Y41" s="166">
        <f t="shared" si="9"/>
        <v>0</v>
      </c>
    </row>
    <row r="42" spans="1:25" x14ac:dyDescent="0.2">
      <c r="A42" s="6" t="s">
        <v>342</v>
      </c>
      <c r="B42" s="5" t="s">
        <v>279</v>
      </c>
      <c r="C42" s="90"/>
      <c r="D42" s="107">
        <f>投入係数表!K42</f>
        <v>0</v>
      </c>
      <c r="E42" s="110">
        <f>$C$13*D42</f>
        <v>0</v>
      </c>
      <c r="F42" s="76">
        <f>分析係数表!C45</f>
        <v>1</v>
      </c>
      <c r="G42" s="110">
        <f>E42*F42</f>
        <v>0</v>
      </c>
      <c r="H42" s="110">
        <v>5.446076814128631E-3</v>
      </c>
      <c r="I42" s="110">
        <f>C42+H42</f>
        <v>5.446076814128631E-3</v>
      </c>
      <c r="J42" s="107">
        <f>分析係数表!G45</f>
        <v>0</v>
      </c>
      <c r="K42" s="111">
        <f>I42*J42</f>
        <v>0</v>
      </c>
      <c r="L42" s="79"/>
      <c r="M42" s="80"/>
      <c r="N42" s="81">
        <f>分析係数表!H45</f>
        <v>0</v>
      </c>
      <c r="O42" s="82">
        <f t="shared" si="4"/>
        <v>0</v>
      </c>
      <c r="P42" s="76">
        <f>分析係数表!C45</f>
        <v>1</v>
      </c>
      <c r="Q42" s="82">
        <f>O42*P42</f>
        <v>0</v>
      </c>
      <c r="R42" s="83">
        <v>2.4816153234739121E-3</v>
      </c>
      <c r="S42" s="84">
        <f>I42+R42</f>
        <v>7.927692137602544E-3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107">
        <f>投入係数表!K43</f>
        <v>1.0121457489878543E-3</v>
      </c>
      <c r="E43" s="110">
        <f>$C$13*D43</f>
        <v>0.10121457489878542</v>
      </c>
      <c r="F43" s="76">
        <f>分析係数表!C46</f>
        <v>0.20394173093401891</v>
      </c>
      <c r="G43" s="110">
        <f>E43*F43</f>
        <v>2.0641875600609202E-2</v>
      </c>
      <c r="H43" s="110">
        <v>2.495948696991435E-2</v>
      </c>
      <c r="I43" s="110">
        <f>C43+H43</f>
        <v>2.495948696991435E-2</v>
      </c>
      <c r="J43" s="107">
        <f>分析係数表!G46</f>
        <v>9.7765363128491621E-3</v>
      </c>
      <c r="K43" s="111">
        <f>I43*J43</f>
        <v>2.4401733071145314E-4</v>
      </c>
      <c r="L43" s="79"/>
      <c r="M43" s="80"/>
      <c r="N43" s="81">
        <f>分析係数表!H46</f>
        <v>2.207763259847367E-2</v>
      </c>
      <c r="O43" s="82">
        <f t="shared" si="4"/>
        <v>5.5927193266528369E-2</v>
      </c>
      <c r="P43" s="76">
        <f>分析係数表!C46</f>
        <v>0.20394173093401891</v>
      </c>
      <c r="Q43" s="82">
        <f>O43*P43</f>
        <v>1.1405888601057202E-2</v>
      </c>
      <c r="R43" s="83">
        <v>1.2621565707496871E-2</v>
      </c>
      <c r="S43" s="84">
        <f>I43+R43</f>
        <v>3.7581052677411221E-2</v>
      </c>
      <c r="T43" s="85">
        <f>分析係数表!F46</f>
        <v>0.31424581005586594</v>
      </c>
      <c r="U43" s="86">
        <f t="shared" si="7"/>
        <v>1.1809688341365259E-2</v>
      </c>
      <c r="V43" s="87">
        <f>分析係数表!D46</f>
        <v>6.9832402234636867E-3</v>
      </c>
      <c r="W43" s="167">
        <f t="shared" si="8"/>
        <v>0</v>
      </c>
      <c r="X43" s="76">
        <f>分析係数表!E46</f>
        <v>1.9553072625698324E-2</v>
      </c>
      <c r="Y43" s="166">
        <f t="shared" si="9"/>
        <v>0</v>
      </c>
    </row>
    <row r="44" spans="1:25" x14ac:dyDescent="0.2">
      <c r="A44" s="192">
        <v>40</v>
      </c>
      <c r="B44" s="14" t="s">
        <v>151</v>
      </c>
      <c r="C44" s="197">
        <f>SUM(C5:C43)</f>
        <v>100</v>
      </c>
      <c r="D44" s="108">
        <f>投入係数表!K44</f>
        <v>0.70344129554655865</v>
      </c>
      <c r="E44" s="91">
        <f>SUM(E5:E43)</f>
        <v>70.344129554655893</v>
      </c>
      <c r="F44" s="92">
        <f>分析係数表!C47</f>
        <v>0.3565882023489878</v>
      </c>
      <c r="G44" s="91">
        <f>SUM(G5:G43)</f>
        <v>2.3590971054476766</v>
      </c>
      <c r="H44" s="91">
        <f>SUM(H5:H43)</f>
        <v>2.6156030670316195</v>
      </c>
      <c r="I44" s="91">
        <f>SUM(I5:I43)</f>
        <v>102.61560306703164</v>
      </c>
      <c r="J44" s="108">
        <f>分析係数表!G47</f>
        <v>0.20702938758024061</v>
      </c>
      <c r="K44" s="93">
        <f>SUM(K5:K43)</f>
        <v>4.0380543350103997</v>
      </c>
      <c r="L44" s="94">
        <f>最終需要_まとめ!$L$33</f>
        <v>0.62733333333333341</v>
      </c>
      <c r="M44" s="91">
        <f>K44*L44</f>
        <v>2.5332060861631911</v>
      </c>
      <c r="N44" s="95">
        <f>分析係数表!H47</f>
        <v>1</v>
      </c>
      <c r="O44" s="96">
        <f>SUM(O5:O43)</f>
        <v>2.5332060861631911</v>
      </c>
      <c r="P44" s="92">
        <f>分析係数表!C47</f>
        <v>0.3565882023489878</v>
      </c>
      <c r="Q44" s="96">
        <f>SUM(Q5:Q43)</f>
        <v>1.0634710235459499</v>
      </c>
      <c r="R44" s="91">
        <f>SUM(R5:R43)</f>
        <v>1.1760283711425259</v>
      </c>
      <c r="S44" s="97">
        <f>SUM(S5:S43)</f>
        <v>103.79163143817416</v>
      </c>
      <c r="T44" s="98">
        <f>分析係数表!F47</f>
        <v>0.44699801687384694</v>
      </c>
      <c r="U44" s="99">
        <f>SUM(U5:U43)</f>
        <v>30.986680313800516</v>
      </c>
      <c r="V44" s="100">
        <f>分析係数表!D47</f>
        <v>7.3973369448801493E-2</v>
      </c>
      <c r="W44" s="164">
        <f>SUM(W5:W43)</f>
        <v>0</v>
      </c>
      <c r="X44" s="92">
        <f>分析係数表!E47</f>
        <v>5.841930334920295E-2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365</v>
      </c>
      <c r="S2" s="3" t="s">
        <v>153</v>
      </c>
      <c r="U2" s="64" t="s">
        <v>210</v>
      </c>
      <c r="W2" s="3" t="s">
        <v>130</v>
      </c>
      <c r="Y2" s="3" t="s">
        <v>154</v>
      </c>
    </row>
    <row r="3" spans="1:25" ht="44" x14ac:dyDescent="0.2">
      <c r="B3" s="65"/>
      <c r="C3" s="66" t="s">
        <v>228</v>
      </c>
      <c r="D3" s="66" t="s">
        <v>379</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5.6681927185524309E-3</v>
      </c>
      <c r="E5" s="77">
        <f t="shared" ref="E5:E38" si="0">$C$14*D5</f>
        <v>0.56681927185524306</v>
      </c>
      <c r="F5" s="76">
        <f>分析係数表!C8</f>
        <v>0.65037929495760816</v>
      </c>
      <c r="G5" s="77">
        <f t="shared" ref="G5:G38" si="1">E5*F5</f>
        <v>0.3686475183975978</v>
      </c>
      <c r="H5" s="77">
        <f t="array" ref="H5:H43">MMULT(逆行列係数!C5:AO43,'10'!G5:G43)</f>
        <v>0.43907677724916205</v>
      </c>
      <c r="I5" s="77">
        <f t="shared" ref="I5:I38" si="2">C5+H5</f>
        <v>0.43907677724916205</v>
      </c>
      <c r="J5" s="76">
        <f>分析係数表!G8</f>
        <v>0.11973575557390587</v>
      </c>
      <c r="K5" s="78">
        <f t="shared" ref="K5:K38" si="3">I5*J5</f>
        <v>5.2573189678883983E-2</v>
      </c>
      <c r="L5" s="79" t="s">
        <v>183</v>
      </c>
      <c r="M5" s="80" t="s">
        <v>183</v>
      </c>
      <c r="N5" s="81">
        <f>分析係数表!H8</f>
        <v>1.170751382505599E-2</v>
      </c>
      <c r="O5" s="82">
        <f t="shared" ref="O5:O43" si="4">$M$44*N5</f>
        <v>0.18519551243430793</v>
      </c>
      <c r="P5" s="76">
        <f>分析係数表!C8</f>
        <v>0.65037929495760816</v>
      </c>
      <c r="Q5" s="82">
        <f t="shared" ref="Q5:Q38" si="5">O5*P5</f>
        <v>0.12044732680633814</v>
      </c>
      <c r="R5" s="83">
        <f t="array" ref="R5:R43">MMULT(逆行列係数!C5:AO43,'10'!Q5:Q43)</f>
        <v>0.15888010979219283</v>
      </c>
      <c r="S5" s="84">
        <f t="shared" ref="S5:S38" si="6">I5+R5</f>
        <v>0.59795688704135486</v>
      </c>
      <c r="T5" s="85">
        <f>分析係数表!F8</f>
        <v>0.45169281585466559</v>
      </c>
      <c r="U5" s="86">
        <f t="shared" ref="U5:U43" si="7">S5*T5</f>
        <v>0.27009283006739976</v>
      </c>
      <c r="V5" s="87">
        <f>分析係数表!D8</f>
        <v>0.495458298926507</v>
      </c>
      <c r="W5" s="167">
        <f t="shared" ref="W5:W43" si="8">ROUND(S5*V5,0)</f>
        <v>0</v>
      </c>
      <c r="X5" s="76">
        <f>分析係数表!E8</f>
        <v>0.32782824112303882</v>
      </c>
      <c r="Y5" s="166">
        <f t="shared" ref="Y5:Y43" si="9">ROUND(S5*X5,0)</f>
        <v>0</v>
      </c>
    </row>
    <row r="6" spans="1:25" x14ac:dyDescent="0.2">
      <c r="A6" s="6" t="s">
        <v>220</v>
      </c>
      <c r="B6" s="5" t="s">
        <v>266</v>
      </c>
      <c r="C6" s="90"/>
      <c r="D6" s="76">
        <f>投入係数表!L6</f>
        <v>0</v>
      </c>
      <c r="E6" s="77">
        <f t="shared" si="0"/>
        <v>0</v>
      </c>
      <c r="F6" s="76">
        <f>分析係数表!C9</f>
        <v>0.72894736842105257</v>
      </c>
      <c r="G6" s="77">
        <f t="shared" si="1"/>
        <v>0</v>
      </c>
      <c r="H6" s="77">
        <v>4.0491848421400738E-3</v>
      </c>
      <c r="I6" s="77">
        <f t="shared" si="2"/>
        <v>4.0491848421400738E-3</v>
      </c>
      <c r="J6" s="76">
        <f>分析係数表!G9</f>
        <v>0.24749163879598662</v>
      </c>
      <c r="K6" s="78">
        <f t="shared" si="3"/>
        <v>1.0021393923691153E-3</v>
      </c>
      <c r="L6" s="79"/>
      <c r="M6" s="80"/>
      <c r="N6" s="81">
        <f>分析係数表!H9</f>
        <v>6.0501204716971121E-4</v>
      </c>
      <c r="O6" s="82">
        <f t="shared" si="4"/>
        <v>9.5703936616097496E-3</v>
      </c>
      <c r="P6" s="76">
        <f>分析係数表!C9</f>
        <v>0.72894736842105257</v>
      </c>
      <c r="Q6" s="82">
        <f t="shared" si="5"/>
        <v>6.9763132743839483E-3</v>
      </c>
      <c r="R6" s="83">
        <v>8.904997030558583E-3</v>
      </c>
      <c r="S6" s="84">
        <f t="shared" si="6"/>
        <v>1.2954181872698657E-2</v>
      </c>
      <c r="T6" s="85">
        <f>分析係数表!F9</f>
        <v>0.67892976588628762</v>
      </c>
      <c r="U6" s="86">
        <f t="shared" si="7"/>
        <v>8.7949796660796893E-3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投入係数表!L7</f>
        <v>0</v>
      </c>
      <c r="E7" s="77">
        <f t="shared" si="0"/>
        <v>0</v>
      </c>
      <c r="F7" s="76">
        <f>分析係数表!C10</f>
        <v>1.0504201680672232E-2</v>
      </c>
      <c r="G7" s="77">
        <f t="shared" si="1"/>
        <v>0</v>
      </c>
      <c r="H7" s="77">
        <v>4.6778987734847216E-6</v>
      </c>
      <c r="I7" s="77">
        <f t="shared" si="2"/>
        <v>4.6778987734847216E-6</v>
      </c>
      <c r="J7" s="76">
        <f>分析係数表!G10</f>
        <v>0.2857142857142857</v>
      </c>
      <c r="K7" s="78">
        <f t="shared" si="3"/>
        <v>1.3365425067099204E-6</v>
      </c>
      <c r="L7" s="79"/>
      <c r="M7" s="80"/>
      <c r="N7" s="81">
        <f>分析係数表!H10</f>
        <v>1.1887956014562746E-3</v>
      </c>
      <c r="O7" s="82">
        <f t="shared" si="4"/>
        <v>1.8804984036847227E-2</v>
      </c>
      <c r="P7" s="76">
        <f>分析係数表!C10</f>
        <v>1.0504201680672232E-2</v>
      </c>
      <c r="Q7" s="82">
        <f t="shared" si="5"/>
        <v>1.9753134492486512E-4</v>
      </c>
      <c r="R7" s="83">
        <v>2.6513496119685013E-4</v>
      </c>
      <c r="S7" s="84">
        <f t="shared" si="6"/>
        <v>2.6981285997033482E-4</v>
      </c>
      <c r="T7" s="85">
        <f>分析係数表!F10</f>
        <v>0.5714285714285714</v>
      </c>
      <c r="U7" s="86">
        <f t="shared" si="7"/>
        <v>1.5417877712590561E-4</v>
      </c>
      <c r="V7" s="87">
        <f>分析係数表!D10</f>
        <v>0</v>
      </c>
      <c r="W7" s="167">
        <f t="shared" si="8"/>
        <v>0</v>
      </c>
      <c r="X7" s="76">
        <f>分析係数表!E10</f>
        <v>0</v>
      </c>
      <c r="Y7" s="166">
        <f t="shared" si="9"/>
        <v>0</v>
      </c>
    </row>
    <row r="8" spans="1:25" x14ac:dyDescent="0.2">
      <c r="A8" s="6" t="s">
        <v>222</v>
      </c>
      <c r="B8" s="5" t="s">
        <v>27</v>
      </c>
      <c r="C8" s="90"/>
      <c r="D8" s="76">
        <f>投入係数表!L8</f>
        <v>7.2669137417338852E-5</v>
      </c>
      <c r="E8" s="77">
        <f t="shared" si="0"/>
        <v>7.2669137417338851E-3</v>
      </c>
      <c r="F8" s="76">
        <f>分析係数表!C11</f>
        <v>1.4320902789711765E-3</v>
      </c>
      <c r="G8" s="77">
        <f t="shared" si="1"/>
        <v>1.0406876527659155E-5</v>
      </c>
      <c r="H8" s="77">
        <v>8.5620675311758694E-4</v>
      </c>
      <c r="I8" s="77">
        <f t="shared" si="2"/>
        <v>8.5620675311758694E-4</v>
      </c>
      <c r="J8" s="76">
        <f>分析係数表!G11</f>
        <v>0.36842105263157893</v>
      </c>
      <c r="K8" s="78">
        <f t="shared" si="3"/>
        <v>3.154445932538478E-4</v>
      </c>
      <c r="L8" s="79"/>
      <c r="M8" s="80"/>
      <c r="N8" s="81">
        <f>分析係数表!H11</f>
        <v>-2.1228492883147762E-5</v>
      </c>
      <c r="O8" s="82">
        <f t="shared" si="4"/>
        <v>-3.3580328637227189E-4</v>
      </c>
      <c r="P8" s="76">
        <f>分析係数表!C11</f>
        <v>1.4320902789711765E-3</v>
      </c>
      <c r="Q8" s="82">
        <f t="shared" si="5"/>
        <v>-4.8090062206030467E-7</v>
      </c>
      <c r="R8" s="83">
        <v>1.1192449806322685E-4</v>
      </c>
      <c r="S8" s="84">
        <f t="shared" si="6"/>
        <v>9.6813125118081378E-4</v>
      </c>
      <c r="T8" s="85">
        <f>分析係数表!F11</f>
        <v>0.57894736842105265</v>
      </c>
      <c r="U8" s="86">
        <f t="shared" si="7"/>
        <v>5.6049704015731332E-4</v>
      </c>
      <c r="V8" s="87">
        <f>分析係数表!D11</f>
        <v>2.6315789473684209E-2</v>
      </c>
      <c r="W8" s="167">
        <f t="shared" si="8"/>
        <v>0</v>
      </c>
      <c r="X8" s="76">
        <f>分析係数表!E11</f>
        <v>0</v>
      </c>
      <c r="Y8" s="166">
        <f t="shared" si="9"/>
        <v>0</v>
      </c>
    </row>
    <row r="9" spans="1:25" x14ac:dyDescent="0.2">
      <c r="A9" s="6" t="s">
        <v>223</v>
      </c>
      <c r="B9" s="5" t="s">
        <v>191</v>
      </c>
      <c r="C9" s="90"/>
      <c r="D9" s="76">
        <f>投入係数表!L9</f>
        <v>0</v>
      </c>
      <c r="E9" s="77">
        <f t="shared" si="0"/>
        <v>0</v>
      </c>
      <c r="F9" s="76">
        <f>分析係数表!C12</f>
        <v>8.2314002014678422E-2</v>
      </c>
      <c r="G9" s="77">
        <f t="shared" si="1"/>
        <v>0</v>
      </c>
      <c r="H9" s="77">
        <v>4.9263836333872544E-3</v>
      </c>
      <c r="I9" s="77">
        <f t="shared" si="2"/>
        <v>4.9263836333872544E-3</v>
      </c>
      <c r="J9" s="76">
        <f>分析係数表!G12</f>
        <v>0.12801312223648553</v>
      </c>
      <c r="K9" s="78">
        <f t="shared" si="3"/>
        <v>6.3064175024462438E-4</v>
      </c>
      <c r="L9" s="79"/>
      <c r="M9" s="80"/>
      <c r="N9" s="81">
        <f>分析係数表!H12</f>
        <v>9.0942863511405014E-2</v>
      </c>
      <c r="O9" s="82">
        <f t="shared" si="4"/>
        <v>1.4385812788188128</v>
      </c>
      <c r="P9" s="76">
        <f>分析係数表!C12</f>
        <v>8.2314002014678422E-2</v>
      </c>
      <c r="Q9" s="82">
        <f t="shared" si="5"/>
        <v>0.11841538228297042</v>
      </c>
      <c r="R9" s="83">
        <v>0.13192978599018301</v>
      </c>
      <c r="S9" s="84">
        <f t="shared" si="6"/>
        <v>0.13685616962357028</v>
      </c>
      <c r="T9" s="85">
        <f>分析係数表!F12</f>
        <v>0.39723291969761804</v>
      </c>
      <c r="U9" s="86">
        <f t="shared" si="7"/>
        <v>5.4363775838203288E-2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投入係数表!L10</f>
        <v>3.2701111837802484E-3</v>
      </c>
      <c r="E10" s="77">
        <f t="shared" si="0"/>
        <v>0.32701111837802482</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0.21978325093065196</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投入係数表!L11</f>
        <v>7.0489063294818686E-3</v>
      </c>
      <c r="E11" s="77">
        <f t="shared" si="0"/>
        <v>0.70489063294818688</v>
      </c>
      <c r="F11" s="76">
        <f>分析係数表!C14</f>
        <v>0.20214395099540583</v>
      </c>
      <c r="G11" s="77">
        <f t="shared" si="1"/>
        <v>0.1424893775637989</v>
      </c>
      <c r="H11" s="77">
        <v>0.18351974616315073</v>
      </c>
      <c r="I11" s="77">
        <f t="shared" si="2"/>
        <v>0.18351974616315073</v>
      </c>
      <c r="J11" s="76">
        <f>分析係数表!G14</f>
        <v>0.19479400103430444</v>
      </c>
      <c r="K11" s="78">
        <f t="shared" si="3"/>
        <v>3.5748545623920068E-2</v>
      </c>
      <c r="L11" s="79"/>
      <c r="M11" s="80"/>
      <c r="N11" s="81">
        <f>分析係数表!H14</f>
        <v>1.146338615689979E-3</v>
      </c>
      <c r="O11" s="82">
        <f t="shared" si="4"/>
        <v>1.8133377464102679E-2</v>
      </c>
      <c r="P11" s="76">
        <f>分析係数表!C14</f>
        <v>0.20214395099540583</v>
      </c>
      <c r="Q11" s="82">
        <f t="shared" si="5"/>
        <v>3.6655525654847683E-3</v>
      </c>
      <c r="R11" s="83">
        <v>1.5547031437278399E-2</v>
      </c>
      <c r="S11" s="84">
        <f t="shared" si="6"/>
        <v>0.19906677760042912</v>
      </c>
      <c r="T11" s="85">
        <f>分析係数表!F14</f>
        <v>0.33787278055507669</v>
      </c>
      <c r="U11" s="86">
        <f t="shared" si="7"/>
        <v>6.7259245663996048E-2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投入係数表!L12</f>
        <v>0.20761572560133712</v>
      </c>
      <c r="E12" s="77">
        <f t="shared" si="0"/>
        <v>20.761572560133711</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0.13297810140341967</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投入係数表!L13</f>
        <v>1.4533827483467771E-3</v>
      </c>
      <c r="E13" s="77">
        <f t="shared" si="0"/>
        <v>0.14533827483467771</v>
      </c>
      <c r="F13" s="76">
        <f>分析係数表!C16</f>
        <v>5.244101845363236E-2</v>
      </c>
      <c r="G13" s="77">
        <f t="shared" si="1"/>
        <v>7.6216871526244255E-3</v>
      </c>
      <c r="H13" s="77">
        <v>1.2761006927052546E-2</v>
      </c>
      <c r="I13" s="77">
        <f t="shared" si="2"/>
        <v>1.2761006927052546E-2</v>
      </c>
      <c r="J13" s="76">
        <f>分析係数表!G16</f>
        <v>3.3400809716599193E-2</v>
      </c>
      <c r="K13" s="78">
        <f t="shared" si="3"/>
        <v>4.2622796416268626E-4</v>
      </c>
      <c r="L13" s="79"/>
      <c r="M13" s="80"/>
      <c r="N13" s="81">
        <f>分析係数表!H16</f>
        <v>1.6473310477322662E-2</v>
      </c>
      <c r="O13" s="82">
        <f t="shared" si="4"/>
        <v>0.26058335022488299</v>
      </c>
      <c r="P13" s="76">
        <f>分析係数表!C16</f>
        <v>5.244101845363236E-2</v>
      </c>
      <c r="Q13" s="82">
        <f t="shared" si="5"/>
        <v>1.3665256277852433E-2</v>
      </c>
      <c r="R13" s="83">
        <v>1.5364498490193087E-2</v>
      </c>
      <c r="S13" s="84">
        <f t="shared" si="6"/>
        <v>2.8125505417245632E-2</v>
      </c>
      <c r="T13" s="85">
        <f>分析係数表!F16</f>
        <v>0.2874493927125506</v>
      </c>
      <c r="U13" s="86">
        <f t="shared" si="7"/>
        <v>8.0846594519208091E-3</v>
      </c>
      <c r="V13" s="87">
        <f>分析係数表!D16</f>
        <v>0</v>
      </c>
      <c r="W13" s="167">
        <f t="shared" si="8"/>
        <v>0</v>
      </c>
      <c r="X13" s="76">
        <f>分析係数表!E16</f>
        <v>0</v>
      </c>
      <c r="Y13" s="166">
        <f t="shared" si="9"/>
        <v>0</v>
      </c>
    </row>
    <row r="14" spans="1:25" x14ac:dyDescent="0.2">
      <c r="A14" s="6" t="s">
        <v>2</v>
      </c>
      <c r="B14" s="5" t="s">
        <v>365</v>
      </c>
      <c r="C14" s="75">
        <f>最終需要_まとめ!C15</f>
        <v>100</v>
      </c>
      <c r="D14" s="76">
        <f>投入係数表!L14</f>
        <v>0.24373228689775453</v>
      </c>
      <c r="E14" s="77">
        <f t="shared" si="0"/>
        <v>24.373228689775452</v>
      </c>
      <c r="F14" s="76">
        <f>分析係数表!C17</f>
        <v>0.30047739399045215</v>
      </c>
      <c r="G14" s="77">
        <f t="shared" si="1"/>
        <v>7.3236042398370502</v>
      </c>
      <c r="H14" s="77">
        <v>7.9255838384789916</v>
      </c>
      <c r="I14" s="77">
        <f t="shared" si="2"/>
        <v>107.92558383847899</v>
      </c>
      <c r="J14" s="76">
        <f>分析係数表!G17</f>
        <v>0.21582733812949639</v>
      </c>
      <c r="K14" s="78">
        <f t="shared" si="3"/>
        <v>23.293291475930715</v>
      </c>
      <c r="L14" s="79"/>
      <c r="M14" s="80"/>
      <c r="N14" s="81">
        <f>分析係数表!H17</f>
        <v>2.8021610605755043E-3</v>
      </c>
      <c r="O14" s="82">
        <f t="shared" si="4"/>
        <v>4.4326033801139884E-2</v>
      </c>
      <c r="P14" s="76">
        <f>分析係数表!C17</f>
        <v>0.30047739399045215</v>
      </c>
      <c r="Q14" s="82">
        <f t="shared" si="5"/>
        <v>1.3318971122499208E-2</v>
      </c>
      <c r="R14" s="83">
        <v>2.781023140510161E-2</v>
      </c>
      <c r="S14" s="84">
        <f t="shared" si="6"/>
        <v>107.95339406988408</v>
      </c>
      <c r="T14" s="85">
        <f>分析係数表!F17</f>
        <v>0.33413269384492406</v>
      </c>
      <c r="U14" s="86">
        <f t="shared" si="7"/>
        <v>36.070758370273019</v>
      </c>
      <c r="V14" s="87">
        <f>分析係数表!D17</f>
        <v>3.6407237846086765E-2</v>
      </c>
      <c r="W14" s="167">
        <f t="shared" si="8"/>
        <v>4</v>
      </c>
      <c r="X14" s="76">
        <f>分析係数表!E17</f>
        <v>3.7279267495094831E-2</v>
      </c>
      <c r="Y14" s="166">
        <f t="shared" si="9"/>
        <v>4</v>
      </c>
    </row>
    <row r="15" spans="1:25" x14ac:dyDescent="0.2">
      <c r="A15" s="6" t="s">
        <v>3</v>
      </c>
      <c r="B15" s="5" t="s">
        <v>31</v>
      </c>
      <c r="C15" s="90"/>
      <c r="D15" s="76">
        <f>投入係数表!L15</f>
        <v>3.4881185960322649E-3</v>
      </c>
      <c r="E15" s="77">
        <f t="shared" si="0"/>
        <v>0.34881185960322647</v>
      </c>
      <c r="F15" s="76">
        <f>分析係数表!C18</f>
        <v>0.17062500000000003</v>
      </c>
      <c r="G15" s="77">
        <f t="shared" si="1"/>
        <v>5.9516023544800525E-2</v>
      </c>
      <c r="H15" s="77">
        <v>7.058223156972987E-2</v>
      </c>
      <c r="I15" s="77">
        <f t="shared" si="2"/>
        <v>7.058223156972987E-2</v>
      </c>
      <c r="J15" s="76">
        <f>分析係数表!G18</f>
        <v>0.21515892420537897</v>
      </c>
      <c r="K15" s="78">
        <f t="shared" si="3"/>
        <v>1.5186397012558016E-2</v>
      </c>
      <c r="L15" s="79"/>
      <c r="M15" s="80"/>
      <c r="N15" s="81">
        <f>分析係数表!H18</f>
        <v>4.4579835054610296E-4</v>
      </c>
      <c r="O15" s="82">
        <f t="shared" si="4"/>
        <v>7.0518690138177088E-3</v>
      </c>
      <c r="P15" s="76">
        <f>分析係数表!C18</f>
        <v>0.17062500000000003</v>
      </c>
      <c r="Q15" s="82">
        <f t="shared" si="5"/>
        <v>1.2032251504826468E-3</v>
      </c>
      <c r="R15" s="83">
        <v>2.9058424727113324E-3</v>
      </c>
      <c r="S15" s="84">
        <f t="shared" si="6"/>
        <v>7.3488074042441204E-2</v>
      </c>
      <c r="T15" s="85">
        <f>分析係数表!F18</f>
        <v>0.45904645476772615</v>
      </c>
      <c r="U15" s="86">
        <f t="shared" si="7"/>
        <v>3.3734439856890799E-2</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投入係数表!L16</f>
        <v>1.8893975728508103E-3</v>
      </c>
      <c r="E16" s="77">
        <f t="shared" si="0"/>
        <v>0.18893975728508103</v>
      </c>
      <c r="F16" s="76">
        <f>分析係数表!C19</f>
        <v>0.1185035016586804</v>
      </c>
      <c r="G16" s="77">
        <f t="shared" si="1"/>
        <v>2.2390022840823271E-2</v>
      </c>
      <c r="H16" s="77">
        <v>3.2488033919899108E-2</v>
      </c>
      <c r="I16" s="77">
        <f t="shared" si="2"/>
        <v>3.2488033919899108E-2</v>
      </c>
      <c r="J16" s="76">
        <f>分析係数表!G19</f>
        <v>5.7564057564057566E-2</v>
      </c>
      <c r="K16" s="78">
        <f t="shared" si="3"/>
        <v>1.870143054708127E-3</v>
      </c>
      <c r="L16" s="79"/>
      <c r="M16" s="80"/>
      <c r="N16" s="81">
        <f>分析係数表!H19</f>
        <v>-1.1675671085731269E-4</v>
      </c>
      <c r="O16" s="82">
        <f t="shared" si="4"/>
        <v>-1.8469180750474955E-3</v>
      </c>
      <c r="P16" s="76">
        <f>分析係数表!C19</f>
        <v>0.1185035016586804</v>
      </c>
      <c r="Q16" s="82">
        <f t="shared" si="5"/>
        <v>-2.1886625916983768E-4</v>
      </c>
      <c r="R16" s="83">
        <v>1.2945951134061111E-3</v>
      </c>
      <c r="S16" s="84">
        <f t="shared" si="6"/>
        <v>3.3782629033305221E-2</v>
      </c>
      <c r="T16" s="85">
        <f>分析係数表!F19</f>
        <v>0.24008424008424009</v>
      </c>
      <c r="U16" s="86">
        <f t="shared" si="7"/>
        <v>8.1106768195088712E-3</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投入係数表!L17</f>
        <v>2.5434198096068602E-3</v>
      </c>
      <c r="E17" s="77">
        <f t="shared" si="0"/>
        <v>0.254341980960686</v>
      </c>
      <c r="F17" s="76">
        <f>分析係数表!C20</f>
        <v>0.1515527950310559</v>
      </c>
      <c r="G17" s="77">
        <f t="shared" si="1"/>
        <v>3.8546238108327566E-2</v>
      </c>
      <c r="H17" s="77">
        <v>4.7645035986069853E-2</v>
      </c>
      <c r="I17" s="77">
        <f t="shared" si="2"/>
        <v>4.7645035986069853E-2</v>
      </c>
      <c r="J17" s="76">
        <f>分析係数表!G20</f>
        <v>0.10025273799494525</v>
      </c>
      <c r="K17" s="78">
        <f t="shared" si="3"/>
        <v>4.7765453094711988E-3</v>
      </c>
      <c r="L17" s="79"/>
      <c r="M17" s="80"/>
      <c r="N17" s="81">
        <f>分析係数表!H20</f>
        <v>5.5194081496184183E-4</v>
      </c>
      <c r="O17" s="82">
        <f t="shared" si="4"/>
        <v>8.730885445679069E-3</v>
      </c>
      <c r="P17" s="76">
        <f>分析係数表!C20</f>
        <v>0.1515527950310559</v>
      </c>
      <c r="Q17" s="82">
        <f t="shared" si="5"/>
        <v>1.323190092388629E-3</v>
      </c>
      <c r="R17" s="83">
        <v>3.3728477913991346E-3</v>
      </c>
      <c r="S17" s="84">
        <f t="shared" si="6"/>
        <v>5.1017883777468985E-2</v>
      </c>
      <c r="T17" s="85">
        <f>分析係数表!F20</f>
        <v>0.22325189553496208</v>
      </c>
      <c r="U17" s="86">
        <f t="shared" si="7"/>
        <v>1.1389839259502342E-2</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投入係数表!L18</f>
        <v>4.4328173824576701E-3</v>
      </c>
      <c r="E18" s="77">
        <f t="shared" si="0"/>
        <v>0.443281738245767</v>
      </c>
      <c r="F18" s="76">
        <f>分析係数表!C21</f>
        <v>0.26288951841359776</v>
      </c>
      <c r="G18" s="77">
        <f t="shared" si="1"/>
        <v>0.11653412268897219</v>
      </c>
      <c r="H18" s="77">
        <v>0.14440821706021845</v>
      </c>
      <c r="I18" s="77">
        <f t="shared" si="2"/>
        <v>0.14440821706021845</v>
      </c>
      <c r="J18" s="76">
        <f>分析係数表!G21</f>
        <v>0.28500292911540714</v>
      </c>
      <c r="K18" s="78">
        <f t="shared" si="3"/>
        <v>4.1156764850495769E-2</v>
      </c>
      <c r="L18" s="79"/>
      <c r="M18" s="80"/>
      <c r="N18" s="81">
        <f>分析係数表!H21</f>
        <v>9.1282519397535371E-4</v>
      </c>
      <c r="O18" s="82">
        <f t="shared" si="4"/>
        <v>1.4439541314007692E-2</v>
      </c>
      <c r="P18" s="76">
        <f>分析係数表!C21</f>
        <v>0.26288951841359776</v>
      </c>
      <c r="Q18" s="82">
        <f t="shared" si="5"/>
        <v>3.7960040621527304E-3</v>
      </c>
      <c r="R18" s="83">
        <v>9.0380404077276735E-3</v>
      </c>
      <c r="S18" s="84">
        <f t="shared" si="6"/>
        <v>0.15344625746794613</v>
      </c>
      <c r="T18" s="85">
        <f>分析係数表!F21</f>
        <v>0.4257469244288225</v>
      </c>
      <c r="U18" s="86">
        <f t="shared" si="7"/>
        <v>6.5329272182091308E-2</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投入係数表!L19</f>
        <v>4.3601482450403311E-4</v>
      </c>
      <c r="E19" s="77">
        <f t="shared" si="0"/>
        <v>4.3601482450403309E-2</v>
      </c>
      <c r="F19" s="76">
        <f>分析係数表!C22</f>
        <v>7.7430972388955577E-2</v>
      </c>
      <c r="G19" s="77">
        <f t="shared" si="1"/>
        <v>3.3761051837347096E-3</v>
      </c>
      <c r="H19" s="77">
        <v>5.6842168721104184E-3</v>
      </c>
      <c r="I19" s="77">
        <f t="shared" si="2"/>
        <v>5.6842168721104184E-3</v>
      </c>
      <c r="J19" s="76">
        <f>分析係数表!G22</f>
        <v>0.1947935368043088</v>
      </c>
      <c r="K19" s="78">
        <f t="shared" si="3"/>
        <v>1.1072487084811137E-3</v>
      </c>
      <c r="L19" s="79"/>
      <c r="M19" s="80"/>
      <c r="N19" s="81">
        <f>分析係数表!H22</f>
        <v>4.2456985766295524E-5</v>
      </c>
      <c r="O19" s="82">
        <f t="shared" si="4"/>
        <v>6.7160657274454379E-4</v>
      </c>
      <c r="P19" s="76">
        <f>分析係数表!C22</f>
        <v>7.7430972388955577E-2</v>
      </c>
      <c r="Q19" s="82">
        <f t="shared" si="5"/>
        <v>5.2003149990423852E-5</v>
      </c>
      <c r="R19" s="83">
        <v>6.5713445038663258E-4</v>
      </c>
      <c r="S19" s="84">
        <f t="shared" si="6"/>
        <v>6.341351322497051E-3</v>
      </c>
      <c r="T19" s="85">
        <f>分析係数表!F22</f>
        <v>0.41382405745062839</v>
      </c>
      <c r="U19" s="86">
        <f t="shared" si="7"/>
        <v>2.624203733995638E-3</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投入係数表!L20</f>
        <v>3.0521037715282319E-3</v>
      </c>
      <c r="E20" s="77">
        <f t="shared" si="0"/>
        <v>0.30521037715282318</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3.3580328637227189E-4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投入係数表!L21</f>
        <v>0</v>
      </c>
      <c r="E21" s="77">
        <f t="shared" si="0"/>
        <v>0</v>
      </c>
      <c r="F21" s="76">
        <f>分析係数表!C24</f>
        <v>0.63487099296325256</v>
      </c>
      <c r="G21" s="77">
        <f t="shared" si="1"/>
        <v>0</v>
      </c>
      <c r="H21" s="77">
        <v>8.9682318482504075E-3</v>
      </c>
      <c r="I21" s="77">
        <f t="shared" si="2"/>
        <v>8.9682318482504075E-3</v>
      </c>
      <c r="J21" s="76">
        <f>分析係数表!G24</f>
        <v>0.20715350223546944</v>
      </c>
      <c r="K21" s="78">
        <f t="shared" si="3"/>
        <v>1.857800636224749E-3</v>
      </c>
      <c r="L21" s="79"/>
      <c r="M21" s="80"/>
      <c r="N21" s="81">
        <f>分析係数表!H24</f>
        <v>3.5027013257193804E-4</v>
      </c>
      <c r="O21" s="82">
        <f t="shared" si="4"/>
        <v>5.5407542251424855E-3</v>
      </c>
      <c r="P21" s="76">
        <f>分析係数表!C24</f>
        <v>0.63487099296325256</v>
      </c>
      <c r="Q21" s="82">
        <f t="shared" si="5"/>
        <v>3.5176641366815469E-3</v>
      </c>
      <c r="R21" s="83">
        <v>1.1883995629168155E-2</v>
      </c>
      <c r="S21" s="84">
        <f t="shared" si="6"/>
        <v>2.0852227477418564E-2</v>
      </c>
      <c r="T21" s="85">
        <f>分析係数表!F24</f>
        <v>0.39046199701937406</v>
      </c>
      <c r="U21" s="86">
        <f t="shared" si="7"/>
        <v>8.142002383135118E-3</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投入係数表!L22</f>
        <v>0</v>
      </c>
      <c r="E22" s="77">
        <f t="shared" si="0"/>
        <v>0</v>
      </c>
      <c r="F22" s="76">
        <f>分析係数表!C25</f>
        <v>2.5195482189400487E-2</v>
      </c>
      <c r="G22" s="77">
        <f t="shared" si="1"/>
        <v>0</v>
      </c>
      <c r="H22" s="77">
        <v>8.9759774510543913E-4</v>
      </c>
      <c r="I22" s="77">
        <f t="shared" si="2"/>
        <v>8.9759774510543913E-4</v>
      </c>
      <c r="J22" s="76">
        <f>分析係数表!G25</f>
        <v>0.19667590027700832</v>
      </c>
      <c r="K22" s="78">
        <f t="shared" si="3"/>
        <v>1.7653584460522489E-4</v>
      </c>
      <c r="L22" s="79"/>
      <c r="M22" s="80"/>
      <c r="N22" s="81">
        <f>分析係数表!H25</f>
        <v>5.0948382919554624E-4</v>
      </c>
      <c r="O22" s="82">
        <f t="shared" si="4"/>
        <v>8.0592788729345246E-3</v>
      </c>
      <c r="P22" s="76">
        <f>分析係数表!C25</f>
        <v>2.5195482189400487E-2</v>
      </c>
      <c r="Q22" s="82">
        <f t="shared" si="5"/>
        <v>2.0305741730243344E-4</v>
      </c>
      <c r="R22" s="83">
        <v>8.566705755645084E-4</v>
      </c>
      <c r="S22" s="84">
        <f t="shared" si="6"/>
        <v>1.7542683206699474E-3</v>
      </c>
      <c r="T22" s="85">
        <f>分析係数表!F25</f>
        <v>0.34903047091412742</v>
      </c>
      <c r="U22" s="86">
        <f t="shared" si="7"/>
        <v>6.1229309807316729E-4</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投入係数表!L23</f>
        <v>0</v>
      </c>
      <c r="E23" s="77">
        <f t="shared" si="0"/>
        <v>0</v>
      </c>
      <c r="F23" s="76">
        <f>分析係数表!C26</f>
        <v>0.4930888575458392</v>
      </c>
      <c r="G23" s="77">
        <f t="shared" si="1"/>
        <v>0</v>
      </c>
      <c r="H23" s="77">
        <v>1.1517236712733765E-2</v>
      </c>
      <c r="I23" s="77">
        <f t="shared" si="2"/>
        <v>1.1517236712733765E-2</v>
      </c>
      <c r="J23" s="76">
        <f>分析係数表!G26</f>
        <v>0.19639217284957194</v>
      </c>
      <c r="K23" s="78">
        <f t="shared" si="3"/>
        <v>2.2618951432366451E-3</v>
      </c>
      <c r="L23" s="79"/>
      <c r="M23" s="80"/>
      <c r="N23" s="81">
        <f>分析係数表!H26</f>
        <v>1.0815917123963785E-2</v>
      </c>
      <c r="O23" s="82">
        <f t="shared" si="4"/>
        <v>0.17109177440667253</v>
      </c>
      <c r="P23" s="76">
        <f>分析係数表!C26</f>
        <v>0.4930888575458392</v>
      </c>
      <c r="Q23" s="82">
        <f t="shared" si="5"/>
        <v>8.4363447577676609E-2</v>
      </c>
      <c r="R23" s="83">
        <v>9.3243090333671397E-2</v>
      </c>
      <c r="S23" s="84">
        <f t="shared" si="6"/>
        <v>0.10476032704640516</v>
      </c>
      <c r="T23" s="85">
        <f>分析係数表!F26</f>
        <v>0.33499796167957602</v>
      </c>
      <c r="U23" s="86">
        <f t="shared" si="7"/>
        <v>3.5094496025431486E-2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投入係数表!L24</f>
        <v>0</v>
      </c>
      <c r="E24" s="77">
        <f t="shared" si="0"/>
        <v>0</v>
      </c>
      <c r="F24" s="76">
        <f>分析係数表!C27</f>
        <v>2.3319615912208547E-2</v>
      </c>
      <c r="G24" s="77">
        <f t="shared" si="1"/>
        <v>0</v>
      </c>
      <c r="H24" s="77">
        <v>6.7246080741146936E-5</v>
      </c>
      <c r="I24" s="77">
        <f t="shared" si="2"/>
        <v>6.7246080741146936E-5</v>
      </c>
      <c r="J24" s="76">
        <f>分析係数表!G27</f>
        <v>0.17692307692307693</v>
      </c>
      <c r="K24" s="78">
        <f t="shared" si="3"/>
        <v>1.1897383515741381E-5</v>
      </c>
      <c r="L24" s="79"/>
      <c r="M24" s="80"/>
      <c r="N24" s="81">
        <f>分析係数表!H27</f>
        <v>1.0773460138197489E-2</v>
      </c>
      <c r="O24" s="82">
        <f t="shared" si="4"/>
        <v>0.17042016783392797</v>
      </c>
      <c r="P24" s="76">
        <f>分析係数表!C27</f>
        <v>2.3319615912208547E-2</v>
      </c>
      <c r="Q24" s="82">
        <f t="shared" si="5"/>
        <v>3.9741328575813176E-3</v>
      </c>
      <c r="R24" s="83">
        <v>4.0051385416512257E-3</v>
      </c>
      <c r="S24" s="84">
        <f t="shared" si="6"/>
        <v>4.072384622392373E-3</v>
      </c>
      <c r="T24" s="85">
        <f>分析係数表!F27</f>
        <v>0.33076923076923076</v>
      </c>
      <c r="U24" s="86">
        <f t="shared" si="7"/>
        <v>1.3470195289451694E-3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投入係数表!L25</f>
        <v>0</v>
      </c>
      <c r="E25" s="77">
        <f t="shared" si="0"/>
        <v>0</v>
      </c>
      <c r="F25" s="76">
        <f>分析係数表!C28</f>
        <v>0.14672910458351074</v>
      </c>
      <c r="G25" s="77">
        <f t="shared" si="1"/>
        <v>0</v>
      </c>
      <c r="H25" s="77">
        <v>1.5260763901241243E-2</v>
      </c>
      <c r="I25" s="77">
        <f t="shared" si="2"/>
        <v>1.5260763901241243E-2</v>
      </c>
      <c r="J25" s="76">
        <f>分析係数表!G28</f>
        <v>0.12492997198879552</v>
      </c>
      <c r="K25" s="78">
        <f t="shared" si="3"/>
        <v>1.9065268067096903E-3</v>
      </c>
      <c r="L25" s="79"/>
      <c r="M25" s="80"/>
      <c r="N25" s="81">
        <f>分析係数表!H28</f>
        <v>2.0262596456964536E-2</v>
      </c>
      <c r="O25" s="82">
        <f t="shared" si="4"/>
        <v>0.3205242368423335</v>
      </c>
      <c r="P25" s="76">
        <f>分析係数表!C28</f>
        <v>0.14672910458351074</v>
      </c>
      <c r="Q25" s="82">
        <f t="shared" si="5"/>
        <v>4.7030234269188717E-2</v>
      </c>
      <c r="R25" s="83">
        <v>5.4531189400786932E-2</v>
      </c>
      <c r="S25" s="84">
        <f t="shared" si="6"/>
        <v>6.979195330202817E-2</v>
      </c>
      <c r="T25" s="85">
        <f>分析係数表!F28</f>
        <v>0.21372549019607842</v>
      </c>
      <c r="U25" s="86">
        <f t="shared" si="7"/>
        <v>1.4916319431217785E-2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投入係数表!L26</f>
        <v>2.2527432599375044E-3</v>
      </c>
      <c r="E26" s="77">
        <f t="shared" si="0"/>
        <v>0.22527432599375044</v>
      </c>
      <c r="F26" s="76">
        <f>分析係数表!C29</f>
        <v>0.36751332706177486</v>
      </c>
      <c r="G26" s="77">
        <f t="shared" si="1"/>
        <v>8.2791317047562096E-2</v>
      </c>
      <c r="H26" s="77">
        <v>0.1095051892411556</v>
      </c>
      <c r="I26" s="77">
        <f t="shared" si="2"/>
        <v>0.1095051892411556</v>
      </c>
      <c r="J26" s="76">
        <f>分析係数表!G29</f>
        <v>0.26226333907056798</v>
      </c>
      <c r="K26" s="78">
        <f t="shared" si="3"/>
        <v>2.8719196575939902E-2</v>
      </c>
      <c r="L26" s="79"/>
      <c r="M26" s="80"/>
      <c r="N26" s="81">
        <f>分析係数表!H29</f>
        <v>9.6908070011569522E-3</v>
      </c>
      <c r="O26" s="82">
        <f t="shared" si="4"/>
        <v>0.15329420022894211</v>
      </c>
      <c r="P26" s="76">
        <f>分析係数表!C29</f>
        <v>0.36751332706177486</v>
      </c>
      <c r="Q26" s="82">
        <f t="shared" si="5"/>
        <v>5.6337661545412407E-2</v>
      </c>
      <c r="R26" s="83">
        <v>7.1441841496622624E-2</v>
      </c>
      <c r="S26" s="84">
        <f t="shared" si="6"/>
        <v>0.18094703073777824</v>
      </c>
      <c r="T26" s="85">
        <f>分析係数表!F29</f>
        <v>0.47117039586919107</v>
      </c>
      <c r="U26" s="86">
        <f t="shared" si="7"/>
        <v>8.5256884104073657E-2</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投入係数表!L27</f>
        <v>3.2701111837802484E-3</v>
      </c>
      <c r="E27" s="77">
        <f t="shared" si="0"/>
        <v>0.32701111837802482</v>
      </c>
      <c r="F27" s="76">
        <f>分析係数表!C30</f>
        <v>1</v>
      </c>
      <c r="G27" s="77">
        <f t="shared" si="1"/>
        <v>0.32701111837802482</v>
      </c>
      <c r="H27" s="77">
        <v>0.40739223977024575</v>
      </c>
      <c r="I27" s="77">
        <f t="shared" si="2"/>
        <v>0.40739223977024575</v>
      </c>
      <c r="J27" s="76">
        <f>分析係数表!G30</f>
        <v>0.34487899988530796</v>
      </c>
      <c r="K27" s="78">
        <f t="shared" si="3"/>
        <v>0.14050102821299792</v>
      </c>
      <c r="L27" s="79"/>
      <c r="M27" s="80"/>
      <c r="N27" s="81">
        <f>分析係数表!H30</f>
        <v>0</v>
      </c>
      <c r="O27" s="82">
        <f t="shared" si="4"/>
        <v>0</v>
      </c>
      <c r="P27" s="76">
        <f>分析係数表!C30</f>
        <v>1</v>
      </c>
      <c r="Q27" s="82">
        <f t="shared" si="5"/>
        <v>0</v>
      </c>
      <c r="R27" s="83">
        <v>4.633292308823183E-2</v>
      </c>
      <c r="S27" s="84">
        <f t="shared" si="6"/>
        <v>0.45372516285847758</v>
      </c>
      <c r="T27" s="85">
        <f>分析係数表!F30</f>
        <v>0.44087624727606378</v>
      </c>
      <c r="U27" s="86">
        <f t="shared" si="7"/>
        <v>0.20003664709576646</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投入係数表!L28</f>
        <v>3.4154494586149262E-2</v>
      </c>
      <c r="E28" s="77">
        <f t="shared" si="0"/>
        <v>3.4154494586149262</v>
      </c>
      <c r="F28" s="76">
        <f>分析係数表!C31</f>
        <v>0.30951028292239513</v>
      </c>
      <c r="G28" s="77">
        <f t="shared" si="1"/>
        <v>1.0571167282430471</v>
      </c>
      <c r="H28" s="77">
        <v>1.1866119589538557</v>
      </c>
      <c r="I28" s="77">
        <f t="shared" si="2"/>
        <v>1.1866119589538557</v>
      </c>
      <c r="J28" s="76">
        <f>分析係数表!G31</f>
        <v>7.0092194960809637E-2</v>
      </c>
      <c r="K28" s="78">
        <f t="shared" si="3"/>
        <v>8.3172236769821897E-2</v>
      </c>
      <c r="L28" s="79"/>
      <c r="M28" s="80"/>
      <c r="N28" s="81">
        <f>分析係数表!H31</f>
        <v>2.261895916699394E-2</v>
      </c>
      <c r="O28" s="82">
        <f t="shared" si="4"/>
        <v>0.3577984016296557</v>
      </c>
      <c r="P28" s="76">
        <f>分析係数表!C31</f>
        <v>0.30951028292239513</v>
      </c>
      <c r="Q28" s="82">
        <f t="shared" si="5"/>
        <v>0.11074228451757551</v>
      </c>
      <c r="R28" s="83">
        <v>0.14323972168218171</v>
      </c>
      <c r="S28" s="84">
        <f t="shared" si="6"/>
        <v>1.3298516806360374</v>
      </c>
      <c r="T28" s="85">
        <f>分析係数表!F31</f>
        <v>0.24334064086008589</v>
      </c>
      <c r="U28" s="86">
        <f t="shared" si="7"/>
        <v>0.32360696021483559</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投入係数表!L29</f>
        <v>1.017367923842744E-3</v>
      </c>
      <c r="E29" s="77">
        <f t="shared" si="0"/>
        <v>0.1017367923842744</v>
      </c>
      <c r="F29" s="76">
        <f>分析係数表!C32</f>
        <v>0.85225718194254441</v>
      </c>
      <c r="G29" s="77">
        <f t="shared" si="1"/>
        <v>8.6705911977295408E-2</v>
      </c>
      <c r="H29" s="77">
        <v>0.1141641289681203</v>
      </c>
      <c r="I29" s="77">
        <f t="shared" si="2"/>
        <v>0.1141641289681203</v>
      </c>
      <c r="J29" s="76">
        <f>分析係数表!G32</f>
        <v>0.14035087719298245</v>
      </c>
      <c r="K29" s="78">
        <f t="shared" si="3"/>
        <v>1.6023035644648461E-2</v>
      </c>
      <c r="L29" s="79"/>
      <c r="M29" s="80"/>
      <c r="N29" s="81">
        <f>分析係数表!H32</f>
        <v>6.442847590035345E-3</v>
      </c>
      <c r="O29" s="82">
        <f t="shared" si="4"/>
        <v>0.10191629741398452</v>
      </c>
      <c r="P29" s="76">
        <f>分析係数表!C32</f>
        <v>0.85225718194254441</v>
      </c>
      <c r="Q29" s="82">
        <f t="shared" si="5"/>
        <v>8.6858896428060675E-2</v>
      </c>
      <c r="R29" s="83">
        <v>0.11357974317356802</v>
      </c>
      <c r="S29" s="84">
        <f t="shared" si="6"/>
        <v>0.22774387214168831</v>
      </c>
      <c r="T29" s="85">
        <f>分析係数表!F32</f>
        <v>0.48405103668261562</v>
      </c>
      <c r="U29" s="86">
        <f t="shared" si="7"/>
        <v>0.11023965740829729</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投入係数表!L30</f>
        <v>0</v>
      </c>
      <c r="E30" s="77">
        <f t="shared" si="0"/>
        <v>0</v>
      </c>
      <c r="F30" s="76">
        <f>分析係数表!C33</f>
        <v>1</v>
      </c>
      <c r="G30" s="77">
        <f t="shared" si="1"/>
        <v>0</v>
      </c>
      <c r="H30" s="77">
        <v>1.9820102674451501E-2</v>
      </c>
      <c r="I30" s="77">
        <f t="shared" si="2"/>
        <v>1.9820102674451501E-2</v>
      </c>
      <c r="J30" s="76">
        <f>分析係数表!G33</f>
        <v>0.50645624103299858</v>
      </c>
      <c r="K30" s="78">
        <f t="shared" si="3"/>
        <v>1.0038014697390789E-2</v>
      </c>
      <c r="L30" s="79"/>
      <c r="M30" s="80"/>
      <c r="N30" s="81">
        <f>分析係数表!H33</f>
        <v>9.552821797416492E-4</v>
      </c>
      <c r="O30" s="82">
        <f t="shared" si="4"/>
        <v>1.5111147886752234E-2</v>
      </c>
      <c r="P30" s="76">
        <f>分析係数表!C33</f>
        <v>1</v>
      </c>
      <c r="Q30" s="82">
        <f t="shared" si="5"/>
        <v>1.5111147886752234E-2</v>
      </c>
      <c r="R30" s="83">
        <v>4.574356557236859E-2</v>
      </c>
      <c r="S30" s="84">
        <f t="shared" si="6"/>
        <v>6.5563668246820084E-2</v>
      </c>
      <c r="T30" s="85">
        <f>分析係数表!F33</f>
        <v>0.6449067431850789</v>
      </c>
      <c r="U30" s="86">
        <f t="shared" si="7"/>
        <v>4.2282451760323712E-2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投入係数表!L31</f>
        <v>5.9879369231887219E-2</v>
      </c>
      <c r="E31" s="77">
        <f t="shared" si="0"/>
        <v>5.9879369231887223</v>
      </c>
      <c r="F31" s="76">
        <f>分析係数表!C34</f>
        <v>0.24772063858157056</v>
      </c>
      <c r="G31" s="77">
        <f t="shared" si="1"/>
        <v>1.4833355583984751</v>
      </c>
      <c r="H31" s="77">
        <v>1.6505340959716372</v>
      </c>
      <c r="I31" s="77">
        <f t="shared" si="2"/>
        <v>1.6505340959716372</v>
      </c>
      <c r="J31" s="76">
        <f>分析係数表!G34</f>
        <v>0.4248649605950589</v>
      </c>
      <c r="K31" s="78">
        <f t="shared" si="3"/>
        <v>0.70125410364579088</v>
      </c>
      <c r="L31" s="79"/>
      <c r="M31" s="80"/>
      <c r="N31" s="81">
        <f>分析係数表!H34</f>
        <v>0.15963826648127116</v>
      </c>
      <c r="O31" s="82">
        <f t="shared" si="4"/>
        <v>2.5252407135194845</v>
      </c>
      <c r="P31" s="76">
        <f>分析係数表!C34</f>
        <v>0.24772063858157056</v>
      </c>
      <c r="Q31" s="82">
        <f t="shared" si="5"/>
        <v>0.62555424212522759</v>
      </c>
      <c r="R31" s="83">
        <v>0.67183670954792496</v>
      </c>
      <c r="S31" s="84">
        <f t="shared" si="6"/>
        <v>2.3223708055195624</v>
      </c>
      <c r="T31" s="85">
        <f>分析係数表!F34</f>
        <v>0.69972549366864434</v>
      </c>
      <c r="U31" s="86">
        <f t="shared" si="7"/>
        <v>1.6250220583738231</v>
      </c>
      <c r="V31" s="87">
        <f>分析係数表!D34</f>
        <v>0.30222261577968651</v>
      </c>
      <c r="W31" s="167">
        <f t="shared" si="8"/>
        <v>1</v>
      </c>
      <c r="X31" s="76">
        <f>分析係数表!E34</f>
        <v>0.2069423536704153</v>
      </c>
      <c r="Y31" s="166">
        <f t="shared" si="9"/>
        <v>0</v>
      </c>
    </row>
    <row r="32" spans="1:25" x14ac:dyDescent="0.2">
      <c r="A32" s="6" t="s">
        <v>20</v>
      </c>
      <c r="B32" s="5" t="s">
        <v>37</v>
      </c>
      <c r="C32" s="90"/>
      <c r="D32" s="76">
        <f>投入係数表!L32</f>
        <v>2.9067654966935543E-3</v>
      </c>
      <c r="E32" s="77">
        <f t="shared" si="0"/>
        <v>0.29067654966935541</v>
      </c>
      <c r="F32" s="76">
        <f>分析係数表!C35</f>
        <v>0.40037672666387614</v>
      </c>
      <c r="G32" s="77">
        <f t="shared" si="1"/>
        <v>0.11638012547456612</v>
      </c>
      <c r="H32" s="77">
        <v>0.16651179114463424</v>
      </c>
      <c r="I32" s="77">
        <f t="shared" si="2"/>
        <v>0.16651179114463424</v>
      </c>
      <c r="J32" s="76">
        <f>分析係数表!G35</f>
        <v>0.31413869149718204</v>
      </c>
      <c r="K32" s="78">
        <f t="shared" si="3"/>
        <v>5.2307796189027464E-2</v>
      </c>
      <c r="L32" s="79"/>
      <c r="M32" s="80"/>
      <c r="N32" s="81">
        <f>分析係数表!H35</f>
        <v>6.0278305541698066E-2</v>
      </c>
      <c r="O32" s="82">
        <f t="shared" si="4"/>
        <v>0.95351343165406599</v>
      </c>
      <c r="P32" s="76">
        <f>分析係数表!C35</f>
        <v>0.40037672666387614</v>
      </c>
      <c r="Q32" s="82">
        <f t="shared" si="5"/>
        <v>0.38176458659569451</v>
      </c>
      <c r="R32" s="83">
        <v>0.48972068940103203</v>
      </c>
      <c r="S32" s="84">
        <f t="shared" si="6"/>
        <v>0.6562324805456663</v>
      </c>
      <c r="T32" s="85">
        <f>分析係数表!F35</f>
        <v>0.64444988973290862</v>
      </c>
      <c r="U32" s="86">
        <f t="shared" si="7"/>
        <v>0.42290894972680776</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投入係数表!L33</f>
        <v>5.0868396192137199E-4</v>
      </c>
      <c r="E33" s="77">
        <f t="shared" si="0"/>
        <v>5.0868396192137198E-2</v>
      </c>
      <c r="F33" s="76">
        <f>分析係数表!C36</f>
        <v>0.81884274474653918</v>
      </c>
      <c r="G33" s="77">
        <f t="shared" si="1"/>
        <v>4.1653217158824023E-2</v>
      </c>
      <c r="H33" s="77">
        <v>0.10659190264066003</v>
      </c>
      <c r="I33" s="77">
        <f t="shared" si="2"/>
        <v>0.10659190264066003</v>
      </c>
      <c r="J33" s="76">
        <f>分析係数表!G36</f>
        <v>1.667576253714147E-2</v>
      </c>
      <c r="K33" s="78">
        <f t="shared" si="3"/>
        <v>1.7775012568177495E-3</v>
      </c>
      <c r="L33" s="79"/>
      <c r="M33" s="80"/>
      <c r="N33" s="81">
        <f>分析係数表!H36</f>
        <v>0.19381614002313904</v>
      </c>
      <c r="O33" s="82">
        <f t="shared" si="4"/>
        <v>3.0658840045788422</v>
      </c>
      <c r="P33" s="76">
        <f>分析係数表!C36</f>
        <v>0.81884274474653918</v>
      </c>
      <c r="Q33" s="82">
        <f t="shared" si="5"/>
        <v>2.5104768733838503</v>
      </c>
      <c r="R33" s="83">
        <v>2.5850259708524472</v>
      </c>
      <c r="S33" s="84">
        <f t="shared" si="6"/>
        <v>2.6916178734931071</v>
      </c>
      <c r="T33" s="85">
        <f>分析係数表!F36</f>
        <v>0.88527075374446673</v>
      </c>
      <c r="U33" s="86">
        <f t="shared" si="7"/>
        <v>2.3828105836593214</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投入係数表!L34</f>
        <v>1.7004578155657292E-2</v>
      </c>
      <c r="E34" s="77">
        <f t="shared" si="0"/>
        <v>1.7004578155657293</v>
      </c>
      <c r="F34" s="76">
        <f>分析係数表!C37</f>
        <v>0.43300400097983183</v>
      </c>
      <c r="G34" s="77">
        <f t="shared" si="1"/>
        <v>0.73630503763738575</v>
      </c>
      <c r="H34" s="77">
        <v>0.88958687087515309</v>
      </c>
      <c r="I34" s="77">
        <f t="shared" si="2"/>
        <v>0.88958687087515309</v>
      </c>
      <c r="J34" s="76">
        <f>分析係数表!G37</f>
        <v>0.37467899332306109</v>
      </c>
      <c r="K34" s="78">
        <f t="shared" si="3"/>
        <v>0.3333095132529143</v>
      </c>
      <c r="L34" s="79"/>
      <c r="M34" s="80"/>
      <c r="N34" s="81">
        <f>分析係数表!H37</f>
        <v>4.7689809261991442E-2</v>
      </c>
      <c r="O34" s="82">
        <f t="shared" si="4"/>
        <v>0.75438208283530872</v>
      </c>
      <c r="P34" s="76">
        <f>分析係数表!C37</f>
        <v>0.43300400097983183</v>
      </c>
      <c r="Q34" s="82">
        <f t="shared" si="5"/>
        <v>0.32665046013518761</v>
      </c>
      <c r="R34" s="83">
        <v>0.38002831654323344</v>
      </c>
      <c r="S34" s="84">
        <f t="shared" si="6"/>
        <v>1.2696151874183865</v>
      </c>
      <c r="T34" s="85">
        <f>分析係数表!F37</f>
        <v>0.6925184043828112</v>
      </c>
      <c r="U34" s="86">
        <f t="shared" si="7"/>
        <v>0.87923188377116479</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投入係数表!L35</f>
        <v>3.8514642831189595E-3</v>
      </c>
      <c r="E35" s="77">
        <f t="shared" si="0"/>
        <v>0.38514642831189594</v>
      </c>
      <c r="F35" s="76">
        <f>分析係数表!C38</f>
        <v>7.9651941097724221E-2</v>
      </c>
      <c r="G35" s="77">
        <f t="shared" si="1"/>
        <v>3.0677660621898001E-2</v>
      </c>
      <c r="H35" s="77">
        <v>4.4665889791196532E-2</v>
      </c>
      <c r="I35" s="77">
        <f t="shared" si="2"/>
        <v>4.4665889791196532E-2</v>
      </c>
      <c r="J35" s="76">
        <f>分析係数表!G38</f>
        <v>0.16009852216748768</v>
      </c>
      <c r="K35" s="78">
        <f t="shared" si="3"/>
        <v>7.1509429468664398E-3</v>
      </c>
      <c r="L35" s="79"/>
      <c r="M35" s="80"/>
      <c r="N35" s="81">
        <f>分析係数表!H38</f>
        <v>4.2106715633723583E-2</v>
      </c>
      <c r="O35" s="82">
        <f t="shared" si="4"/>
        <v>0.66606581851940128</v>
      </c>
      <c r="P35" s="76">
        <f>分析係数表!C38</f>
        <v>7.9651941097724221E-2</v>
      </c>
      <c r="Q35" s="82">
        <f t="shared" si="5"/>
        <v>5.3053435343914823E-2</v>
      </c>
      <c r="R35" s="83">
        <v>6.3394989209496169E-2</v>
      </c>
      <c r="S35" s="84">
        <f t="shared" si="6"/>
        <v>0.10806087900069269</v>
      </c>
      <c r="T35" s="85">
        <f>分析係数表!F38</f>
        <v>0.48891625615763545</v>
      </c>
      <c r="U35" s="86">
        <f t="shared" si="7"/>
        <v>5.2832720398121917E-2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投入係数表!L36</f>
        <v>0</v>
      </c>
      <c r="E36" s="77">
        <f t="shared" si="0"/>
        <v>0</v>
      </c>
      <c r="F36" s="76">
        <f>分析係数表!C39</f>
        <v>1</v>
      </c>
      <c r="G36" s="77">
        <f t="shared" si="1"/>
        <v>0</v>
      </c>
      <c r="H36" s="77">
        <v>1.0342037122028028E-2</v>
      </c>
      <c r="I36" s="77">
        <f t="shared" si="2"/>
        <v>1.0342037122028028E-2</v>
      </c>
      <c r="J36" s="76">
        <f>分析係数表!G39</f>
        <v>0.35152969406118778</v>
      </c>
      <c r="K36" s="78">
        <f t="shared" si="3"/>
        <v>3.6355331454759597E-3</v>
      </c>
      <c r="L36" s="79"/>
      <c r="M36" s="80"/>
      <c r="N36" s="81">
        <f>分析係数表!H39</f>
        <v>3.7892859796418753E-3</v>
      </c>
      <c r="O36" s="82">
        <f t="shared" si="4"/>
        <v>5.9940886617450527E-2</v>
      </c>
      <c r="P36" s="76">
        <f>分析係数表!C39</f>
        <v>1</v>
      </c>
      <c r="Q36" s="82">
        <f t="shared" si="5"/>
        <v>5.9940886617450527E-2</v>
      </c>
      <c r="R36" s="83">
        <v>7.4911320082632987E-2</v>
      </c>
      <c r="S36" s="84">
        <f t="shared" si="6"/>
        <v>8.5253357204661012E-2</v>
      </c>
      <c r="T36" s="85">
        <f>分析係数表!F39</f>
        <v>0.70235952809438107</v>
      </c>
      <c r="U36" s="86">
        <f t="shared" si="7"/>
        <v>5.9878507734727408E-2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投入係数表!L37</f>
        <v>1.453382748346777E-4</v>
      </c>
      <c r="E37" s="77">
        <f t="shared" si="0"/>
        <v>1.453382748346777E-2</v>
      </c>
      <c r="F37" s="76">
        <f>分析係数表!C40</f>
        <v>0.95328673803415021</v>
      </c>
      <c r="G37" s="77">
        <f t="shared" si="1"/>
        <v>1.3854904992866074E-2</v>
      </c>
      <c r="H37" s="77">
        <v>1.9151723054876155E-2</v>
      </c>
      <c r="I37" s="77">
        <f t="shared" si="2"/>
        <v>1.9151723054876155E-2</v>
      </c>
      <c r="J37" s="76">
        <f>分析係数表!G40</f>
        <v>0.53898804366660891</v>
      </c>
      <c r="K37" s="78">
        <f t="shared" si="3"/>
        <v>1.0322549742192389E-2</v>
      </c>
      <c r="L37" s="79"/>
      <c r="M37" s="80"/>
      <c r="N37" s="81">
        <f>分析係数表!H40</f>
        <v>2.9093649496354006E-2</v>
      </c>
      <c r="O37" s="82">
        <f t="shared" si="4"/>
        <v>0.46021840397319858</v>
      </c>
      <c r="P37" s="76">
        <f>分析係数表!C40</f>
        <v>0.95328673803415021</v>
      </c>
      <c r="Q37" s="82">
        <f t="shared" si="5"/>
        <v>0.43872010110689325</v>
      </c>
      <c r="R37" s="83">
        <v>0.44099850410884167</v>
      </c>
      <c r="S37" s="84">
        <f t="shared" si="6"/>
        <v>0.46015022716371784</v>
      </c>
      <c r="T37" s="85">
        <f>分析係数表!F40</f>
        <v>0.73566106394039166</v>
      </c>
      <c r="U37" s="86">
        <f t="shared" si="7"/>
        <v>0.33851460568767355</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投入係数表!L38</f>
        <v>0</v>
      </c>
      <c r="E38" s="77">
        <f t="shared" si="0"/>
        <v>0</v>
      </c>
      <c r="F38" s="76">
        <f>分析係数表!C41</f>
        <v>0.71785008836677411</v>
      </c>
      <c r="G38" s="77">
        <f t="shared" si="1"/>
        <v>0</v>
      </c>
      <c r="H38" s="77">
        <v>3.8035100086456592E-4</v>
      </c>
      <c r="I38" s="77">
        <f t="shared" si="2"/>
        <v>3.8035100086456592E-4</v>
      </c>
      <c r="J38" s="76">
        <f>分析係数表!G41</f>
        <v>0.45415256068573073</v>
      </c>
      <c r="K38" s="78">
        <f t="shared" si="3"/>
        <v>1.7273738100202321E-4</v>
      </c>
      <c r="L38" s="79"/>
      <c r="M38" s="80"/>
      <c r="N38" s="81">
        <f>分析係数表!H41</f>
        <v>4.9982486493371406E-2</v>
      </c>
      <c r="O38" s="82">
        <f t="shared" si="4"/>
        <v>0.79064883776351413</v>
      </c>
      <c r="P38" s="76">
        <f>分析係数表!C41</f>
        <v>0.71785008836677411</v>
      </c>
      <c r="Q38" s="82">
        <f t="shared" si="5"/>
        <v>0.56756733805562587</v>
      </c>
      <c r="R38" s="83">
        <v>0.57626507077168632</v>
      </c>
      <c r="S38" s="84">
        <f t="shared" si="6"/>
        <v>0.57664542177255085</v>
      </c>
      <c r="T38" s="85">
        <f>分析係数表!F41</f>
        <v>0.55751638694806593</v>
      </c>
      <c r="U38" s="86">
        <f t="shared" si="7"/>
        <v>0.32148927209677614</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投入係数表!L39</f>
        <v>3.6334568708669429E-4</v>
      </c>
      <c r="E39" s="77">
        <f>$C$14*D39</f>
        <v>3.6334568708669426E-2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0.21205977534408971</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195</v>
      </c>
      <c r="B40" s="5" t="s">
        <v>41</v>
      </c>
      <c r="C40" s="90"/>
      <c r="D40" s="76">
        <f>投入係数表!L40</f>
        <v>3.5971223021582732E-2</v>
      </c>
      <c r="E40" s="77">
        <f>$C$14*D40</f>
        <v>3.5971223021582732</v>
      </c>
      <c r="F40" s="76">
        <f>分析係数表!C43</f>
        <v>0.24416011268928273</v>
      </c>
      <c r="G40" s="77">
        <f>E40*F40</f>
        <v>0.8782737866520961</v>
      </c>
      <c r="H40" s="77">
        <v>1.0629548573720409</v>
      </c>
      <c r="I40" s="77">
        <f>C40+H40</f>
        <v>1.0629548573720409</v>
      </c>
      <c r="J40" s="76">
        <f>分析係数表!G43</f>
        <v>0.34972426470588236</v>
      </c>
      <c r="K40" s="78">
        <f>I40*J40</f>
        <v>0.37174110590998305</v>
      </c>
      <c r="L40" s="79"/>
      <c r="M40" s="80"/>
      <c r="N40" s="81">
        <f>分析係数表!H43</f>
        <v>3.6258265844416375E-2</v>
      </c>
      <c r="O40" s="82">
        <f t="shared" si="4"/>
        <v>0.57355201312384041</v>
      </c>
      <c r="P40" s="76">
        <f>分析係数表!C43</f>
        <v>0.24416011268928273</v>
      </c>
      <c r="Q40" s="82">
        <f>O40*P40</f>
        <v>0.14003852415748183</v>
      </c>
      <c r="R40" s="83">
        <v>0.22042890881495827</v>
      </c>
      <c r="S40" s="84">
        <f>I40+R40</f>
        <v>1.2833837661869991</v>
      </c>
      <c r="T40" s="85">
        <f>分析係数表!F43</f>
        <v>0.55514705882352944</v>
      </c>
      <c r="U40" s="86">
        <f t="shared" si="7"/>
        <v>0.7124667231405768</v>
      </c>
      <c r="V40" s="87">
        <f>分析係数表!D43</f>
        <v>0.23460477941176472</v>
      </c>
      <c r="W40" s="167">
        <f t="shared" si="8"/>
        <v>0</v>
      </c>
      <c r="X40" s="76">
        <f>分析係数表!E43</f>
        <v>0.17325367647058823</v>
      </c>
      <c r="Y40" s="166">
        <f t="shared" si="9"/>
        <v>0</v>
      </c>
    </row>
    <row r="41" spans="1:25" x14ac:dyDescent="0.2">
      <c r="A41" s="6" t="s">
        <v>341</v>
      </c>
      <c r="B41" s="5" t="s">
        <v>42</v>
      </c>
      <c r="C41" s="90"/>
      <c r="D41" s="76">
        <f>投入係数表!L41</f>
        <v>0</v>
      </c>
      <c r="E41" s="77">
        <f>$C$14*D41</f>
        <v>0</v>
      </c>
      <c r="F41" s="76">
        <f>分析係数表!C44</f>
        <v>0.44352059925093634</v>
      </c>
      <c r="G41" s="77">
        <f>E41*F41</f>
        <v>0</v>
      </c>
      <c r="H41" s="77">
        <v>1.988639072002649E-3</v>
      </c>
      <c r="I41" s="77">
        <f>C41+H41</f>
        <v>1.988639072002649E-3</v>
      </c>
      <c r="J41" s="76">
        <f>分析係数表!G44</f>
        <v>0.26743054804885957</v>
      </c>
      <c r="K41" s="78">
        <f>I41*J41</f>
        <v>5.318228368970439E-4</v>
      </c>
      <c r="L41" s="79"/>
      <c r="M41" s="80"/>
      <c r="N41" s="81">
        <f>分析係数表!H44</f>
        <v>0.11044123422457623</v>
      </c>
      <c r="O41" s="82">
        <f t="shared" si="4"/>
        <v>1.7470165973517446</v>
      </c>
      <c r="P41" s="76">
        <f>分析係数表!C44</f>
        <v>0.44352059925093634</v>
      </c>
      <c r="Q41" s="82">
        <f>O41*P41</f>
        <v>0.77483784815877754</v>
      </c>
      <c r="R41" s="83">
        <v>0.78580653595179861</v>
      </c>
      <c r="S41" s="84">
        <f>I41+R41</f>
        <v>0.78779517502380125</v>
      </c>
      <c r="T41" s="85">
        <f>分析係数表!F44</f>
        <v>0.49983785536698733</v>
      </c>
      <c r="U41" s="86">
        <f t="shared" si="7"/>
        <v>0.39376985075235726</v>
      </c>
      <c r="V41" s="87">
        <f>分析係数表!D44</f>
        <v>0.31423629877851045</v>
      </c>
      <c r="W41" s="167">
        <f t="shared" si="8"/>
        <v>0</v>
      </c>
      <c r="X41" s="76">
        <f>分析係数表!E44</f>
        <v>0.23370446438222894</v>
      </c>
      <c r="Y41" s="166">
        <f t="shared" si="9"/>
        <v>0</v>
      </c>
    </row>
    <row r="42" spans="1:25" x14ac:dyDescent="0.2">
      <c r="A42" s="6" t="s">
        <v>342</v>
      </c>
      <c r="B42" s="5" t="s">
        <v>279</v>
      </c>
      <c r="C42" s="90"/>
      <c r="D42" s="76">
        <f>投入係数表!L42</f>
        <v>3.6334568708669429E-4</v>
      </c>
      <c r="E42" s="77">
        <f>$C$14*D42</f>
        <v>3.6334568708669426E-2</v>
      </c>
      <c r="F42" s="76">
        <f>分析係数表!C45</f>
        <v>1</v>
      </c>
      <c r="G42" s="77">
        <f>E42*F42</f>
        <v>3.6334568708669426E-2</v>
      </c>
      <c r="H42" s="77">
        <v>5.4192996869320977E-2</v>
      </c>
      <c r="I42" s="77">
        <f>C42+H42</f>
        <v>5.4192996869320977E-2</v>
      </c>
      <c r="J42" s="76">
        <f>分析係数表!G45</f>
        <v>0</v>
      </c>
      <c r="K42" s="78">
        <f>I42*J42</f>
        <v>0</v>
      </c>
      <c r="L42" s="79"/>
      <c r="M42" s="80"/>
      <c r="N42" s="81">
        <f>分析係数表!H45</f>
        <v>0</v>
      </c>
      <c r="O42" s="82">
        <f t="shared" si="4"/>
        <v>0</v>
      </c>
      <c r="P42" s="76">
        <f>分析係数表!C45</f>
        <v>1</v>
      </c>
      <c r="Q42" s="82">
        <f>O42*P42</f>
        <v>0</v>
      </c>
      <c r="R42" s="83">
        <v>1.5496360781945226E-2</v>
      </c>
      <c r="S42" s="84">
        <f>I42+R42</f>
        <v>6.9689357651266201E-2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投入係数表!L43</f>
        <v>2.034735847685488E-3</v>
      </c>
      <c r="E43" s="77">
        <f>$C$14*D43</f>
        <v>0.20347358476854879</v>
      </c>
      <c r="F43" s="76">
        <f>分析係数表!C46</f>
        <v>0.20394173093401891</v>
      </c>
      <c r="G43" s="77">
        <f>E43*F43</f>
        <v>4.1496755077047663E-2</v>
      </c>
      <c r="H43" s="77">
        <v>5.4447783671853447E-2</v>
      </c>
      <c r="I43" s="77">
        <f>C43+H43</f>
        <v>5.4447783671853447E-2</v>
      </c>
      <c r="J43" s="76">
        <f>分析係数表!G46</f>
        <v>9.7765363128491621E-3</v>
      </c>
      <c r="K43" s="78">
        <f>I43*J43</f>
        <v>5.3231073422203097E-4</v>
      </c>
      <c r="L43" s="79"/>
      <c r="M43" s="80"/>
      <c r="N43" s="81">
        <f>分析係数表!H46</f>
        <v>2.207763259847367E-2</v>
      </c>
      <c r="O43" s="82">
        <f t="shared" si="4"/>
        <v>0.34923541782716272</v>
      </c>
      <c r="P43" s="76">
        <f>分析係数表!C46</f>
        <v>0.20394173093401891</v>
      </c>
      <c r="Q43" s="82">
        <f>O43*P43</f>
        <v>7.1223675615136886E-2</v>
      </c>
      <c r="R43" s="83">
        <v>7.8814929125519392E-2</v>
      </c>
      <c r="S43" s="84">
        <f>I43+R43</f>
        <v>0.13326271279737284</v>
      </c>
      <c r="T43" s="85">
        <f>分析係数表!F46</f>
        <v>0.31424581005586594</v>
      </c>
      <c r="U43" s="86">
        <f t="shared" si="7"/>
        <v>4.1877249133252643E-2</v>
      </c>
      <c r="V43" s="87">
        <f>分析係数表!D46</f>
        <v>6.9832402234636867E-3</v>
      </c>
      <c r="W43" s="167">
        <f t="shared" si="8"/>
        <v>0</v>
      </c>
      <c r="X43" s="76">
        <f>分析係数表!E46</f>
        <v>1.9553072625698324E-2</v>
      </c>
      <c r="Y43" s="166">
        <f t="shared" si="9"/>
        <v>0</v>
      </c>
    </row>
    <row r="44" spans="1:25" x14ac:dyDescent="0.2">
      <c r="A44" s="192">
        <v>40</v>
      </c>
      <c r="B44" s="14" t="s">
        <v>151</v>
      </c>
      <c r="C44" s="197">
        <f>SUM(C5:C43)</f>
        <v>100</v>
      </c>
      <c r="D44" s="92">
        <f>投入係数表!L44</f>
        <v>0.64842671317491463</v>
      </c>
      <c r="E44" s="91">
        <f>SUM(E5:E43)</f>
        <v>64.842671317491465</v>
      </c>
      <c r="F44" s="92">
        <f>分析係数表!C47</f>
        <v>0.3565882023489878</v>
      </c>
      <c r="G44" s="91">
        <f>SUM(G5:G43)</f>
        <v>13.014672432562016</v>
      </c>
      <c r="H44" s="91">
        <f>SUM(H5:H43)</f>
        <v>14.807139191835974</v>
      </c>
      <c r="I44" s="91">
        <f>SUM(I5:I43)</f>
        <v>114.80713919183596</v>
      </c>
      <c r="J44" s="92">
        <f>分析係数表!G47</f>
        <v>0.20702938758024061</v>
      </c>
      <c r="K44" s="93">
        <f>SUM(K5:K43)</f>
        <v>25.215490185168051</v>
      </c>
      <c r="L44" s="94">
        <f>最終需要_まとめ!$L$33</f>
        <v>0.62733333333333341</v>
      </c>
      <c r="M44" s="91">
        <f>K44*L44</f>
        <v>15.818517509495425</v>
      </c>
      <c r="N44" s="95">
        <f>分析係数表!H47</f>
        <v>1</v>
      </c>
      <c r="O44" s="96">
        <f>SUM(O5:O43)</f>
        <v>15.818517509495427</v>
      </c>
      <c r="P44" s="92">
        <f>分析係数表!C47</f>
        <v>0.3565882023489878</v>
      </c>
      <c r="Q44" s="96">
        <f>SUM(Q5:Q43)</f>
        <v>6.6408079069011485</v>
      </c>
      <c r="R44" s="91">
        <f>SUM(R5:R43)</f>
        <v>7.3436683585257292</v>
      </c>
      <c r="S44" s="97">
        <f>SUM(S5:S43)</f>
        <v>122.15080755036172</v>
      </c>
      <c r="T44" s="98">
        <f>分析係数表!F47</f>
        <v>0.44699801687384694</v>
      </c>
      <c r="U44" s="99">
        <f>SUM(U5:U43)</f>
        <v>44.653594104154585</v>
      </c>
      <c r="V44" s="100">
        <f>分析係数表!D47</f>
        <v>7.3973369448801493E-2</v>
      </c>
      <c r="W44" s="164">
        <f>SUM(W5:W43)</f>
        <v>5</v>
      </c>
      <c r="X44" s="92">
        <f>分析係数表!E47</f>
        <v>5.841930334920295E-2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242</v>
      </c>
      <c r="S2" s="3" t="s">
        <v>153</v>
      </c>
      <c r="U2" s="64" t="s">
        <v>210</v>
      </c>
      <c r="W2" s="3" t="s">
        <v>130</v>
      </c>
      <c r="Y2" s="3" t="s">
        <v>154</v>
      </c>
    </row>
    <row r="3" spans="1:25" ht="44" x14ac:dyDescent="0.2">
      <c r="B3" s="65"/>
      <c r="C3" s="66" t="s">
        <v>228</v>
      </c>
      <c r="D3" s="66" t="s">
        <v>243</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0</v>
      </c>
      <c r="E5" s="77">
        <f t="shared" ref="E5:E38" si="0">$C$15*D5</f>
        <v>0</v>
      </c>
      <c r="F5" s="76">
        <f>分析係数表!C8</f>
        <v>0.65037929495760816</v>
      </c>
      <c r="G5" s="77">
        <f t="shared" ref="G5:G38" si="1">E5*F5</f>
        <v>0</v>
      </c>
      <c r="H5" s="77">
        <f t="array" ref="H5:H43">MMULT(逆行列係数!C5:AO43,'11'!G5:G43)</f>
        <v>2.8997060900824295E-3</v>
      </c>
      <c r="I5" s="77">
        <f t="shared" ref="I5:I38" si="2">C5+H5</f>
        <v>2.8997060900824295E-3</v>
      </c>
      <c r="J5" s="76">
        <f>分析係数表!G8</f>
        <v>0.11973575557390587</v>
      </c>
      <c r="K5" s="78">
        <f t="shared" ref="K5:K38" si="3">I5*J5</f>
        <v>3.4719849963827607E-4</v>
      </c>
      <c r="L5" s="79" t="s">
        <v>183</v>
      </c>
      <c r="M5" s="80" t="s">
        <v>183</v>
      </c>
      <c r="N5" s="81">
        <f>分析係数表!H8</f>
        <v>1.170751382505599E-2</v>
      </c>
      <c r="O5" s="82">
        <f t="shared" ref="O5:O43" si="4">$M$44*N5</f>
        <v>0.18209668705894516</v>
      </c>
      <c r="P5" s="76">
        <f>分析係数表!C8</f>
        <v>0.65037929495760816</v>
      </c>
      <c r="Q5" s="82">
        <f t="shared" ref="Q5:Q38" si="5">O5*P5</f>
        <v>0.11843191494351296</v>
      </c>
      <c r="R5" s="83">
        <f t="array" ref="R5:R43">MMULT(逆行列係数!C5:AO43,'11'!Q5:Q43)</f>
        <v>0.15622161278331362</v>
      </c>
      <c r="S5" s="84">
        <f t="shared" ref="S5:S38" si="6">I5+R5</f>
        <v>0.15912131887339603</v>
      </c>
      <c r="T5" s="85">
        <f>分析係数表!F8</f>
        <v>0.45169281585466559</v>
      </c>
      <c r="U5" s="86">
        <f t="shared" ref="U5:U43" si="7">S5*T5</f>
        <v>7.1873956584432394E-2</v>
      </c>
      <c r="V5" s="87">
        <f>分析係数表!D8</f>
        <v>0.495458298926507</v>
      </c>
      <c r="W5" s="167">
        <f t="shared" ref="W5:W43" si="8">ROUND(S5*V5,0)</f>
        <v>0</v>
      </c>
      <c r="X5" s="76">
        <f>分析係数表!E8</f>
        <v>0.32782824112303882</v>
      </c>
      <c r="Y5" s="166">
        <f t="shared" ref="Y5:Y43" si="9">ROUND(S5*X5,0)</f>
        <v>0</v>
      </c>
    </row>
    <row r="6" spans="1:25" x14ac:dyDescent="0.2">
      <c r="A6" s="6" t="s">
        <v>220</v>
      </c>
      <c r="B6" s="5" t="s">
        <v>266</v>
      </c>
      <c r="C6" s="90"/>
      <c r="D6" s="76">
        <f>投入係数表!M6</f>
        <v>0</v>
      </c>
      <c r="E6" s="77">
        <f t="shared" si="0"/>
        <v>0</v>
      </c>
      <c r="F6" s="76">
        <f>分析係数表!C9</f>
        <v>0.72894736842105257</v>
      </c>
      <c r="G6" s="77">
        <f t="shared" si="1"/>
        <v>0</v>
      </c>
      <c r="H6" s="77">
        <v>1.0872639101535447E-2</v>
      </c>
      <c r="I6" s="77">
        <f t="shared" si="2"/>
        <v>1.0872639101535447E-2</v>
      </c>
      <c r="J6" s="76">
        <f>分析係数表!G9</f>
        <v>0.24749163879598662</v>
      </c>
      <c r="K6" s="78">
        <f t="shared" si="3"/>
        <v>2.6908872692763311E-3</v>
      </c>
      <c r="L6" s="79"/>
      <c r="M6" s="80"/>
      <c r="N6" s="81">
        <f>分析係数表!H9</f>
        <v>6.0501204716971121E-4</v>
      </c>
      <c r="O6" s="82">
        <f t="shared" si="4"/>
        <v>9.4102549069445835E-3</v>
      </c>
      <c r="P6" s="76">
        <f>分析係数表!C9</f>
        <v>0.72894736842105257</v>
      </c>
      <c r="Q6" s="82">
        <f t="shared" si="5"/>
        <v>6.859580550588551E-3</v>
      </c>
      <c r="R6" s="83">
        <v>8.7559921739986078E-3</v>
      </c>
      <c r="S6" s="84">
        <f t="shared" si="6"/>
        <v>1.9628631275534054E-2</v>
      </c>
      <c r="T6" s="85">
        <f>分析係数表!F9</f>
        <v>0.67892976588628762</v>
      </c>
      <c r="U6" s="86">
        <f t="shared" si="7"/>
        <v>1.3326462036566599E-2</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投入係数表!M7</f>
        <v>0</v>
      </c>
      <c r="E7" s="77">
        <f t="shared" si="0"/>
        <v>0</v>
      </c>
      <c r="F7" s="76">
        <f>分析係数表!C10</f>
        <v>1.0504201680672232E-2</v>
      </c>
      <c r="G7" s="77">
        <f t="shared" si="1"/>
        <v>0</v>
      </c>
      <c r="H7" s="77">
        <v>1.4962381690204657E-5</v>
      </c>
      <c r="I7" s="77">
        <f t="shared" si="2"/>
        <v>1.4962381690204657E-5</v>
      </c>
      <c r="J7" s="76">
        <f>分析係数表!G10</f>
        <v>0.2857142857142857</v>
      </c>
      <c r="K7" s="78">
        <f t="shared" si="3"/>
        <v>4.2749661972013302E-6</v>
      </c>
      <c r="L7" s="79"/>
      <c r="M7" s="80"/>
      <c r="N7" s="81">
        <f>分析係数表!H10</f>
        <v>1.1887956014562746E-3</v>
      </c>
      <c r="O7" s="82">
        <f t="shared" si="4"/>
        <v>1.8490325431189353E-2</v>
      </c>
      <c r="P7" s="76">
        <f>分析係数表!C10</f>
        <v>1.0504201680672232E-2</v>
      </c>
      <c r="Q7" s="82">
        <f t="shared" si="5"/>
        <v>1.9422610747047572E-4</v>
      </c>
      <c r="R7" s="83">
        <v>2.6069853109736787E-4</v>
      </c>
      <c r="S7" s="84">
        <f t="shared" si="6"/>
        <v>2.7566091278757252E-4</v>
      </c>
      <c r="T7" s="85">
        <f>分析係数表!F10</f>
        <v>0.5714285714285714</v>
      </c>
      <c r="U7" s="86">
        <f t="shared" si="7"/>
        <v>1.5752052159289859E-4</v>
      </c>
      <c r="V7" s="87">
        <f>分析係数表!D10</f>
        <v>0</v>
      </c>
      <c r="W7" s="167">
        <f t="shared" si="8"/>
        <v>0</v>
      </c>
      <c r="X7" s="76">
        <f>分析係数表!E10</f>
        <v>0</v>
      </c>
      <c r="Y7" s="166">
        <f t="shared" si="9"/>
        <v>0</v>
      </c>
    </row>
    <row r="8" spans="1:25" x14ac:dyDescent="0.2">
      <c r="A8" s="6" t="s">
        <v>222</v>
      </c>
      <c r="B8" s="5" t="s">
        <v>27</v>
      </c>
      <c r="C8" s="90"/>
      <c r="D8" s="76">
        <f>投入係数表!M8</f>
        <v>6.9070904645476772E-2</v>
      </c>
      <c r="E8" s="77">
        <f t="shared" si="0"/>
        <v>6.9070904645476769</v>
      </c>
      <c r="F8" s="76">
        <f>分析係数表!C11</f>
        <v>1.4320902789711765E-3</v>
      </c>
      <c r="G8" s="77">
        <f t="shared" si="1"/>
        <v>9.8915771102532357E-3</v>
      </c>
      <c r="H8" s="77">
        <v>1.1492253208287031E-2</v>
      </c>
      <c r="I8" s="77">
        <f t="shared" si="2"/>
        <v>1.1492253208287031E-2</v>
      </c>
      <c r="J8" s="76">
        <f>分析係数表!G11</f>
        <v>0.36842105263157893</v>
      </c>
      <c r="K8" s="78">
        <f t="shared" si="3"/>
        <v>4.2339880241057479E-3</v>
      </c>
      <c r="L8" s="79"/>
      <c r="M8" s="80"/>
      <c r="N8" s="81">
        <f>分析係数表!H11</f>
        <v>-2.1228492883147762E-5</v>
      </c>
      <c r="O8" s="82">
        <f t="shared" si="4"/>
        <v>-3.3018438269980991E-4</v>
      </c>
      <c r="P8" s="76">
        <f>分析係数表!C11</f>
        <v>1.4320902789711765E-3</v>
      </c>
      <c r="Q8" s="82">
        <f t="shared" si="5"/>
        <v>-4.7285384473249649E-7</v>
      </c>
      <c r="R8" s="83">
        <v>1.1005169634052796E-4</v>
      </c>
      <c r="S8" s="84">
        <f t="shared" si="6"/>
        <v>1.1602304904627559E-2</v>
      </c>
      <c r="T8" s="85">
        <f>分析係数表!F11</f>
        <v>0.57894736842105265</v>
      </c>
      <c r="U8" s="86">
        <f t="shared" si="7"/>
        <v>6.717123892152798E-3</v>
      </c>
      <c r="V8" s="87">
        <f>分析係数表!D11</f>
        <v>2.6315789473684209E-2</v>
      </c>
      <c r="W8" s="167">
        <f t="shared" si="8"/>
        <v>0</v>
      </c>
      <c r="X8" s="76">
        <f>分析係数表!E11</f>
        <v>0</v>
      </c>
      <c r="Y8" s="166">
        <f t="shared" si="9"/>
        <v>0</v>
      </c>
    </row>
    <row r="9" spans="1:25" x14ac:dyDescent="0.2">
      <c r="A9" s="6" t="s">
        <v>223</v>
      </c>
      <c r="B9" s="5" t="s">
        <v>191</v>
      </c>
      <c r="C9" s="90"/>
      <c r="D9" s="76">
        <f>投入係数表!M9</f>
        <v>6.1124694376528117E-4</v>
      </c>
      <c r="E9" s="77">
        <f t="shared" si="0"/>
        <v>6.1124694376528114E-2</v>
      </c>
      <c r="F9" s="76">
        <f>分析係数表!C12</f>
        <v>8.2314002014678422E-2</v>
      </c>
      <c r="G9" s="77">
        <f t="shared" si="1"/>
        <v>5.0314182160561384E-3</v>
      </c>
      <c r="H9" s="77">
        <v>5.4295610284315942E-3</v>
      </c>
      <c r="I9" s="77">
        <f t="shared" si="2"/>
        <v>5.4295610284315942E-3</v>
      </c>
      <c r="J9" s="76">
        <f>分析係数表!G12</f>
        <v>0.12801312223648553</v>
      </c>
      <c r="K9" s="78">
        <f t="shared" si="3"/>
        <v>6.9505505962307176E-4</v>
      </c>
      <c r="L9" s="79"/>
      <c r="M9" s="80"/>
      <c r="N9" s="81">
        <f>分析係数表!H12</f>
        <v>9.0942863511405014E-2</v>
      </c>
      <c r="O9" s="82">
        <f t="shared" si="4"/>
        <v>1.4145098954859858</v>
      </c>
      <c r="P9" s="76">
        <f>分析係数表!C12</f>
        <v>8.2314002014678422E-2</v>
      </c>
      <c r="Q9" s="82">
        <f t="shared" si="5"/>
        <v>0.11643397038681601</v>
      </c>
      <c r="R9" s="83">
        <v>0.12972224130824817</v>
      </c>
      <c r="S9" s="84">
        <f t="shared" si="6"/>
        <v>0.13515180233667975</v>
      </c>
      <c r="T9" s="85">
        <f>分析係数表!F12</f>
        <v>0.39723291969761804</v>
      </c>
      <c r="U9" s="86">
        <f t="shared" si="7"/>
        <v>5.3686745044594655E-2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投入係数表!M10</f>
        <v>3.667481662591687E-3</v>
      </c>
      <c r="E10" s="77">
        <f t="shared" si="0"/>
        <v>0.36674816625916873</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0.21610567847702558</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投入係数表!M11</f>
        <v>2.0782396088019559E-2</v>
      </c>
      <c r="E11" s="77">
        <f t="shared" si="0"/>
        <v>2.0782396088019559</v>
      </c>
      <c r="F11" s="76">
        <f>分析係数表!C14</f>
        <v>0.20214395099540583</v>
      </c>
      <c r="G11" s="77">
        <f t="shared" si="1"/>
        <v>0.42010356563837398</v>
      </c>
      <c r="H11" s="77">
        <v>0.50012048287399524</v>
      </c>
      <c r="I11" s="77">
        <f t="shared" si="2"/>
        <v>0.50012048287399524</v>
      </c>
      <c r="J11" s="76">
        <f>分析係数表!G14</f>
        <v>0.19479400103430444</v>
      </c>
      <c r="K11" s="78">
        <f t="shared" si="3"/>
        <v>9.7420469858233869E-2</v>
      </c>
      <c r="L11" s="79"/>
      <c r="M11" s="80"/>
      <c r="N11" s="81">
        <f>分析係数表!H14</f>
        <v>1.146338615689979E-3</v>
      </c>
      <c r="O11" s="82">
        <f t="shared" si="4"/>
        <v>1.7829956665789733E-2</v>
      </c>
      <c r="P11" s="76">
        <f>分析係数表!C14</f>
        <v>0.20214395099540583</v>
      </c>
      <c r="Q11" s="82">
        <f t="shared" si="5"/>
        <v>3.6042178864996092E-3</v>
      </c>
      <c r="R11" s="83">
        <v>1.5286887252918154E-2</v>
      </c>
      <c r="S11" s="84">
        <f t="shared" si="6"/>
        <v>0.5154073701269134</v>
      </c>
      <c r="T11" s="85">
        <f>分析係数表!F14</f>
        <v>0.33787278055507669</v>
      </c>
      <c r="U11" s="86">
        <f t="shared" si="7"/>
        <v>0.17414212126335979</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投入係数表!M12</f>
        <v>3.4841075794621028E-2</v>
      </c>
      <c r="E12" s="77">
        <f t="shared" si="0"/>
        <v>3.4841075794621026</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0.13075301554912472</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投入係数表!M13</f>
        <v>2.2616136919315404E-2</v>
      </c>
      <c r="E13" s="77">
        <f t="shared" si="0"/>
        <v>2.2616136919315402</v>
      </c>
      <c r="F13" s="76">
        <f>分析係数表!C16</f>
        <v>5.244101845363236E-2</v>
      </c>
      <c r="G13" s="77">
        <f t="shared" si="1"/>
        <v>0.11860132535356951</v>
      </c>
      <c r="H13" s="77">
        <v>0.12908715426769324</v>
      </c>
      <c r="I13" s="77">
        <f t="shared" si="2"/>
        <v>0.12908715426769324</v>
      </c>
      <c r="J13" s="76">
        <f>分析係数表!G16</f>
        <v>3.3400809716599193E-2</v>
      </c>
      <c r="K13" s="78">
        <f t="shared" si="3"/>
        <v>4.3116154765525071E-3</v>
      </c>
      <c r="L13" s="79"/>
      <c r="M13" s="80"/>
      <c r="N13" s="81">
        <f>分析係数表!H16</f>
        <v>1.6473310477322662E-2</v>
      </c>
      <c r="O13" s="82">
        <f t="shared" si="4"/>
        <v>0.25622308097505248</v>
      </c>
      <c r="P13" s="76">
        <f>分析係数表!C16</f>
        <v>5.244101845363236E-2</v>
      </c>
      <c r="Q13" s="82">
        <f t="shared" si="5"/>
        <v>1.3436599317659266E-2</v>
      </c>
      <c r="R13" s="83">
        <v>1.5107408579237376E-2</v>
      </c>
      <c r="S13" s="84">
        <f t="shared" si="6"/>
        <v>0.14419456284693061</v>
      </c>
      <c r="T13" s="85">
        <f>分析係数表!F16</f>
        <v>0.2874493927125506</v>
      </c>
      <c r="U13" s="86">
        <f t="shared" si="7"/>
        <v>4.1448639522801915E-2</v>
      </c>
      <c r="V13" s="87">
        <f>分析係数表!D16</f>
        <v>0</v>
      </c>
      <c r="W13" s="167">
        <f t="shared" si="8"/>
        <v>0</v>
      </c>
      <c r="X13" s="76">
        <f>分析係数表!E16</f>
        <v>0</v>
      </c>
      <c r="Y13" s="166">
        <f t="shared" si="9"/>
        <v>0</v>
      </c>
    </row>
    <row r="14" spans="1:25" x14ac:dyDescent="0.2">
      <c r="A14" s="6" t="s">
        <v>2</v>
      </c>
      <c r="B14" s="5" t="s">
        <v>365</v>
      </c>
      <c r="C14" s="90"/>
      <c r="D14" s="76">
        <f>投入係数表!M14</f>
        <v>7.9462102689486554E-3</v>
      </c>
      <c r="E14" s="77">
        <f t="shared" si="0"/>
        <v>0.79462102689486558</v>
      </c>
      <c r="F14" s="76">
        <f>分析係数表!C17</f>
        <v>0.30047739399045215</v>
      </c>
      <c r="G14" s="77">
        <f t="shared" si="1"/>
        <v>0.23876565537138619</v>
      </c>
      <c r="H14" s="77">
        <v>0.30643759084620814</v>
      </c>
      <c r="I14" s="77">
        <f t="shared" si="2"/>
        <v>0.30643759084620814</v>
      </c>
      <c r="J14" s="76">
        <f>分析係数表!G17</f>
        <v>0.21582733812949639</v>
      </c>
      <c r="K14" s="78">
        <f t="shared" si="3"/>
        <v>6.6137609535152839E-2</v>
      </c>
      <c r="L14" s="79"/>
      <c r="M14" s="80"/>
      <c r="N14" s="81">
        <f>分析係数表!H17</f>
        <v>2.8021610605755043E-3</v>
      </c>
      <c r="O14" s="82">
        <f t="shared" si="4"/>
        <v>4.3584338516374908E-2</v>
      </c>
      <c r="P14" s="76">
        <f>分析係数表!C17</f>
        <v>0.30047739399045215</v>
      </c>
      <c r="Q14" s="82">
        <f t="shared" si="5"/>
        <v>1.3096108456198022E-2</v>
      </c>
      <c r="R14" s="83">
        <v>2.7344890481663157E-2</v>
      </c>
      <c r="S14" s="84">
        <f t="shared" si="6"/>
        <v>0.33378248132787131</v>
      </c>
      <c r="T14" s="85">
        <f>分析係数表!F17</f>
        <v>0.33413269384492406</v>
      </c>
      <c r="U14" s="86">
        <f t="shared" si="7"/>
        <v>0.1115276396443247</v>
      </c>
      <c r="V14" s="87">
        <f>分析係数表!D17</f>
        <v>3.6407237846086765E-2</v>
      </c>
      <c r="W14" s="167">
        <f t="shared" si="8"/>
        <v>0</v>
      </c>
      <c r="X14" s="76">
        <f>分析係数表!E17</f>
        <v>3.7279267495094831E-2</v>
      </c>
      <c r="Y14" s="166">
        <f t="shared" si="9"/>
        <v>0</v>
      </c>
    </row>
    <row r="15" spans="1:25" x14ac:dyDescent="0.2">
      <c r="A15" s="6" t="s">
        <v>3</v>
      </c>
      <c r="B15" s="5" t="s">
        <v>31</v>
      </c>
      <c r="C15" s="75">
        <f>最終需要_まとめ!C16</f>
        <v>100</v>
      </c>
      <c r="D15" s="76">
        <f>投入係数表!M15</f>
        <v>8.6797066014669924E-2</v>
      </c>
      <c r="E15" s="77">
        <f t="shared" si="0"/>
        <v>8.679706601466993</v>
      </c>
      <c r="F15" s="76">
        <f>分析係数表!C18</f>
        <v>0.17062500000000003</v>
      </c>
      <c r="G15" s="77">
        <f t="shared" si="1"/>
        <v>1.480974938875306</v>
      </c>
      <c r="H15" s="77">
        <v>1.51301731497297</v>
      </c>
      <c r="I15" s="77">
        <f t="shared" si="2"/>
        <v>101.51301731497297</v>
      </c>
      <c r="J15" s="76">
        <f>分析係数表!G18</f>
        <v>0.21515892420537897</v>
      </c>
      <c r="K15" s="78">
        <f t="shared" si="3"/>
        <v>21.841431598331592</v>
      </c>
      <c r="L15" s="79"/>
      <c r="M15" s="80"/>
      <c r="N15" s="81">
        <f>分析係数表!H18</f>
        <v>4.4579835054610296E-4</v>
      </c>
      <c r="O15" s="82">
        <f t="shared" si="4"/>
        <v>6.933872036696008E-3</v>
      </c>
      <c r="P15" s="76">
        <f>分析係数表!C18</f>
        <v>0.17062500000000003</v>
      </c>
      <c r="Q15" s="82">
        <f t="shared" si="5"/>
        <v>1.1830919162612566E-3</v>
      </c>
      <c r="R15" s="83">
        <v>2.857219812945541E-3</v>
      </c>
      <c r="S15" s="84">
        <f t="shared" si="6"/>
        <v>101.51587453478592</v>
      </c>
      <c r="T15" s="85">
        <f>分析係数表!F18</f>
        <v>0.45904645476772615</v>
      </c>
      <c r="U15" s="86">
        <f t="shared" si="7"/>
        <v>46.600502307838767</v>
      </c>
      <c r="V15" s="87">
        <f>分析係数表!D18</f>
        <v>0.12530562347188265</v>
      </c>
      <c r="W15" s="167">
        <f t="shared" si="8"/>
        <v>13</v>
      </c>
      <c r="X15" s="76">
        <f>分析係数表!E18</f>
        <v>6.0513447432762837E-2</v>
      </c>
      <c r="Y15" s="166">
        <f t="shared" si="9"/>
        <v>6</v>
      </c>
    </row>
    <row r="16" spans="1:25" x14ac:dyDescent="0.2">
      <c r="A16" s="6" t="s">
        <v>4</v>
      </c>
      <c r="B16" s="5" t="s">
        <v>32</v>
      </c>
      <c r="C16" s="90"/>
      <c r="D16" s="76">
        <f>投入係数表!M16</f>
        <v>7.9462102689486554E-3</v>
      </c>
      <c r="E16" s="77">
        <f t="shared" si="0"/>
        <v>0.79462102689486558</v>
      </c>
      <c r="F16" s="76">
        <f>分析係数表!C19</f>
        <v>0.1185035016586804</v>
      </c>
      <c r="G16" s="77">
        <f t="shared" si="1"/>
        <v>9.4165374178658029E-2</v>
      </c>
      <c r="H16" s="77">
        <v>0.11681801245701652</v>
      </c>
      <c r="I16" s="77">
        <f t="shared" si="2"/>
        <v>0.11681801245701652</v>
      </c>
      <c r="J16" s="76">
        <f>分析係数表!G19</f>
        <v>5.7564057564057566E-2</v>
      </c>
      <c r="K16" s="78">
        <f t="shared" si="3"/>
        <v>6.7245187935944927E-3</v>
      </c>
      <c r="L16" s="79"/>
      <c r="M16" s="80"/>
      <c r="N16" s="81">
        <f>分析係数表!H19</f>
        <v>-1.1675671085731269E-4</v>
      </c>
      <c r="O16" s="82">
        <f t="shared" si="4"/>
        <v>-1.8160141048489545E-3</v>
      </c>
      <c r="P16" s="76">
        <f>分析係数表!C19</f>
        <v>0.1185035016586804</v>
      </c>
      <c r="Q16" s="82">
        <f t="shared" si="5"/>
        <v>-2.1520403048615509E-4</v>
      </c>
      <c r="R16" s="83">
        <v>1.2729330108232173E-3</v>
      </c>
      <c r="S16" s="84">
        <f t="shared" si="6"/>
        <v>0.11809094546783974</v>
      </c>
      <c r="T16" s="85">
        <f>分析係数表!F19</f>
        <v>0.24008424008424009</v>
      </c>
      <c r="U16" s="86">
        <f t="shared" si="7"/>
        <v>2.8351774903475742E-2</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投入係数表!M17</f>
        <v>1.0391198044009779E-2</v>
      </c>
      <c r="E17" s="77">
        <f t="shared" si="0"/>
        <v>1.039119804400978</v>
      </c>
      <c r="F17" s="76">
        <f>分析係数表!C20</f>
        <v>0.1515527950310559</v>
      </c>
      <c r="G17" s="77">
        <f t="shared" si="1"/>
        <v>0.15748151072909231</v>
      </c>
      <c r="H17" s="77">
        <v>0.17767410220996002</v>
      </c>
      <c r="I17" s="77">
        <f t="shared" si="2"/>
        <v>0.17767410220996002</v>
      </c>
      <c r="J17" s="76">
        <f>分析係数表!G20</f>
        <v>0.10025273799494525</v>
      </c>
      <c r="K17" s="78">
        <f t="shared" si="3"/>
        <v>1.7812315217342244E-2</v>
      </c>
      <c r="L17" s="79"/>
      <c r="M17" s="80"/>
      <c r="N17" s="81">
        <f>分析係数表!H20</f>
        <v>5.5194081496184183E-4</v>
      </c>
      <c r="O17" s="82">
        <f t="shared" si="4"/>
        <v>8.5847939501950583E-3</v>
      </c>
      <c r="P17" s="76">
        <f>分析係数表!C20</f>
        <v>0.1515527950310559</v>
      </c>
      <c r="Q17" s="82">
        <f t="shared" si="5"/>
        <v>1.3010495179177604E-3</v>
      </c>
      <c r="R17" s="83">
        <v>3.3164108605802439E-3</v>
      </c>
      <c r="S17" s="84">
        <f t="shared" si="6"/>
        <v>0.18099051307054026</v>
      </c>
      <c r="T17" s="85">
        <f>分析係数表!F20</f>
        <v>0.22325189553496208</v>
      </c>
      <c r="U17" s="86">
        <f t="shared" si="7"/>
        <v>4.0406475116843442E-2</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投入係数表!M18</f>
        <v>1.1002444987775062E-2</v>
      </c>
      <c r="E18" s="77">
        <f t="shared" si="0"/>
        <v>1.1002444987775062</v>
      </c>
      <c r="F18" s="76">
        <f>分析係数表!C21</f>
        <v>0.26288951841359776</v>
      </c>
      <c r="G18" s="77">
        <f t="shared" si="1"/>
        <v>0.28924274642082887</v>
      </c>
      <c r="H18" s="77">
        <v>0.3277512704910216</v>
      </c>
      <c r="I18" s="77">
        <f t="shared" si="2"/>
        <v>0.3277512704910216</v>
      </c>
      <c r="J18" s="76">
        <f>分析係数表!G21</f>
        <v>0.28500292911540714</v>
      </c>
      <c r="K18" s="78">
        <f t="shared" si="3"/>
        <v>9.3410072111237266E-2</v>
      </c>
      <c r="L18" s="79"/>
      <c r="M18" s="80"/>
      <c r="N18" s="81">
        <f>分析係数表!H21</f>
        <v>9.1282519397535371E-4</v>
      </c>
      <c r="O18" s="82">
        <f t="shared" si="4"/>
        <v>1.4197928456091826E-2</v>
      </c>
      <c r="P18" s="76">
        <f>分析係数表!C21</f>
        <v>0.26288951841359776</v>
      </c>
      <c r="Q18" s="82">
        <f t="shared" si="5"/>
        <v>3.7324865742926956E-3</v>
      </c>
      <c r="R18" s="83">
        <v>8.886809373072041E-3</v>
      </c>
      <c r="S18" s="84">
        <f t="shared" si="6"/>
        <v>0.33663807986409366</v>
      </c>
      <c r="T18" s="85">
        <f>分析係数表!F21</f>
        <v>0.4257469244288225</v>
      </c>
      <c r="U18" s="86">
        <f t="shared" si="7"/>
        <v>0.1433226271477622</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投入係数表!M19</f>
        <v>2.4449877750611247E-3</v>
      </c>
      <c r="E19" s="77">
        <f t="shared" si="0"/>
        <v>0.24449877750611246</v>
      </c>
      <c r="F19" s="76">
        <f>分析係数表!C22</f>
        <v>7.7430972388955577E-2</v>
      </c>
      <c r="G19" s="77">
        <f t="shared" si="1"/>
        <v>1.8931778090209187E-2</v>
      </c>
      <c r="H19" s="77">
        <v>2.2385258495242758E-2</v>
      </c>
      <c r="I19" s="77">
        <f t="shared" si="2"/>
        <v>2.2385258495242758E-2</v>
      </c>
      <c r="J19" s="76">
        <f>分析係数表!G22</f>
        <v>0.1947935368043088</v>
      </c>
      <c r="K19" s="78">
        <f t="shared" si="3"/>
        <v>4.3605036745670367E-3</v>
      </c>
      <c r="L19" s="79"/>
      <c r="M19" s="80"/>
      <c r="N19" s="81">
        <f>分析係数表!H22</f>
        <v>4.2456985766295524E-5</v>
      </c>
      <c r="O19" s="82">
        <f t="shared" si="4"/>
        <v>6.6036876539961981E-4</v>
      </c>
      <c r="P19" s="76">
        <f>分析係数表!C22</f>
        <v>7.7430972388955577E-2</v>
      </c>
      <c r="Q19" s="82">
        <f t="shared" si="5"/>
        <v>5.1132995640186647E-5</v>
      </c>
      <c r="R19" s="83">
        <v>6.4613880106923621E-4</v>
      </c>
      <c r="S19" s="84">
        <f t="shared" si="6"/>
        <v>2.3031397296311994E-2</v>
      </c>
      <c r="T19" s="85">
        <f>分析係数表!F22</f>
        <v>0.41382405745062839</v>
      </c>
      <c r="U19" s="86">
        <f t="shared" si="7"/>
        <v>9.5309462779172623E-3</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投入係数表!M20</f>
        <v>1.2224938875305623E-3</v>
      </c>
      <c r="E20" s="77">
        <f t="shared" si="0"/>
        <v>0.12224938875305623</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3.3018438269980991E-4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投入係数表!M21</f>
        <v>0</v>
      </c>
      <c r="E21" s="77">
        <f t="shared" si="0"/>
        <v>0</v>
      </c>
      <c r="F21" s="76">
        <f>分析係数表!C24</f>
        <v>0.63487099296325256</v>
      </c>
      <c r="G21" s="77">
        <f t="shared" si="1"/>
        <v>0</v>
      </c>
      <c r="H21" s="77">
        <v>1.3427156095549404E-2</v>
      </c>
      <c r="I21" s="77">
        <f t="shared" si="2"/>
        <v>1.3427156095549404E-2</v>
      </c>
      <c r="J21" s="76">
        <f>分析係数表!G24</f>
        <v>0.20715350223546944</v>
      </c>
      <c r="K21" s="78">
        <f t="shared" si="3"/>
        <v>2.7814824102553905E-3</v>
      </c>
      <c r="L21" s="79"/>
      <c r="M21" s="80"/>
      <c r="N21" s="81">
        <f>分析係数表!H24</f>
        <v>3.5027013257193804E-4</v>
      </c>
      <c r="O21" s="82">
        <f t="shared" si="4"/>
        <v>5.4480423145468635E-3</v>
      </c>
      <c r="P21" s="76">
        <f>分析係数表!C24</f>
        <v>0.63487099296325256</v>
      </c>
      <c r="Q21" s="82">
        <f t="shared" si="5"/>
        <v>3.4588040339421839E-3</v>
      </c>
      <c r="R21" s="83">
        <v>1.1685144011586823E-2</v>
      </c>
      <c r="S21" s="84">
        <f t="shared" si="6"/>
        <v>2.5112300107136228E-2</v>
      </c>
      <c r="T21" s="85">
        <f>分析係数表!F24</f>
        <v>0.39046199701937406</v>
      </c>
      <c r="U21" s="86">
        <f t="shared" si="7"/>
        <v>9.8053988495822534E-3</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投入係数表!M22</f>
        <v>0</v>
      </c>
      <c r="E22" s="77">
        <f t="shared" si="0"/>
        <v>0</v>
      </c>
      <c r="F22" s="76">
        <f>分析係数表!C25</f>
        <v>2.5195482189400487E-2</v>
      </c>
      <c r="G22" s="77">
        <f t="shared" si="1"/>
        <v>0</v>
      </c>
      <c r="H22" s="77">
        <v>1.3731684913678398E-3</v>
      </c>
      <c r="I22" s="77">
        <f t="shared" si="2"/>
        <v>1.3731684913678398E-3</v>
      </c>
      <c r="J22" s="76">
        <f>分析係数表!G25</f>
        <v>0.19667590027700832</v>
      </c>
      <c r="K22" s="78">
        <f t="shared" si="3"/>
        <v>2.7006914927179122E-4</v>
      </c>
      <c r="L22" s="79"/>
      <c r="M22" s="80"/>
      <c r="N22" s="81">
        <f>分析係数表!H25</f>
        <v>5.0948382919554624E-4</v>
      </c>
      <c r="O22" s="82">
        <f t="shared" si="4"/>
        <v>7.9244251847954382E-3</v>
      </c>
      <c r="P22" s="76">
        <f>分析係数表!C25</f>
        <v>2.5195482189400487E-2</v>
      </c>
      <c r="Q22" s="82">
        <f t="shared" si="5"/>
        <v>1.9965971360475011E-4</v>
      </c>
      <c r="R22" s="83">
        <v>8.4233614335828776E-4</v>
      </c>
      <c r="S22" s="84">
        <f t="shared" si="6"/>
        <v>2.2155046347261276E-3</v>
      </c>
      <c r="T22" s="85">
        <f>分析係数表!F25</f>
        <v>0.34903047091412742</v>
      </c>
      <c r="U22" s="86">
        <f t="shared" si="7"/>
        <v>7.7327862597089216E-4</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投入係数表!M23</f>
        <v>0</v>
      </c>
      <c r="E23" s="77">
        <f t="shared" si="0"/>
        <v>0</v>
      </c>
      <c r="F23" s="76">
        <f>分析係数表!C26</f>
        <v>0.4930888575458392</v>
      </c>
      <c r="G23" s="77">
        <f t="shared" si="1"/>
        <v>0</v>
      </c>
      <c r="H23" s="77">
        <v>1.7311236449896721E-2</v>
      </c>
      <c r="I23" s="77">
        <f t="shared" si="2"/>
        <v>1.7311236449896721E-2</v>
      </c>
      <c r="J23" s="76">
        <f>分析係数表!G26</f>
        <v>0.19639217284957194</v>
      </c>
      <c r="K23" s="78">
        <f t="shared" si="3"/>
        <v>3.3997913411079272E-3</v>
      </c>
      <c r="L23" s="79"/>
      <c r="M23" s="80"/>
      <c r="N23" s="81">
        <f>分析係数表!H26</f>
        <v>1.0815917123963785E-2</v>
      </c>
      <c r="O23" s="82">
        <f t="shared" si="4"/>
        <v>0.16822894298555316</v>
      </c>
      <c r="P23" s="76">
        <f>分析係数表!C26</f>
        <v>0.4930888575458392</v>
      </c>
      <c r="Q23" s="82">
        <f t="shared" si="5"/>
        <v>8.2951817302890529E-2</v>
      </c>
      <c r="R23" s="83">
        <v>9.1682879448401089E-2</v>
      </c>
      <c r="S23" s="84">
        <f t="shared" si="6"/>
        <v>0.10899411589829781</v>
      </c>
      <c r="T23" s="85">
        <f>分析係数表!F26</f>
        <v>0.33499796167957602</v>
      </c>
      <c r="U23" s="86">
        <f t="shared" si="7"/>
        <v>3.6512806660997238E-2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投入係数表!M24</f>
        <v>0</v>
      </c>
      <c r="E24" s="77">
        <f t="shared" si="0"/>
        <v>0</v>
      </c>
      <c r="F24" s="76">
        <f>分析係数表!C27</f>
        <v>2.3319615912208547E-2</v>
      </c>
      <c r="G24" s="77">
        <f t="shared" si="1"/>
        <v>0</v>
      </c>
      <c r="H24" s="77">
        <v>9.7716309796487994E-5</v>
      </c>
      <c r="I24" s="77">
        <f t="shared" si="2"/>
        <v>9.7716309796487994E-5</v>
      </c>
      <c r="J24" s="76">
        <f>分析係数表!G27</f>
        <v>0.17692307692307693</v>
      </c>
      <c r="K24" s="78">
        <f t="shared" si="3"/>
        <v>1.7288270194763262E-5</v>
      </c>
      <c r="L24" s="79"/>
      <c r="M24" s="80"/>
      <c r="N24" s="81">
        <f>分析係数表!H27</f>
        <v>1.0773460138197489E-2</v>
      </c>
      <c r="O24" s="82">
        <f t="shared" si="4"/>
        <v>0.16756857422015353</v>
      </c>
      <c r="P24" s="76">
        <f>分析係数表!C27</f>
        <v>2.3319615912208547E-2</v>
      </c>
      <c r="Q24" s="82">
        <f t="shared" si="5"/>
        <v>3.9076347897703916E-3</v>
      </c>
      <c r="R24" s="83">
        <v>3.9381216642897171E-3</v>
      </c>
      <c r="S24" s="84">
        <f t="shared" si="6"/>
        <v>4.0358379740862054E-3</v>
      </c>
      <c r="T24" s="85">
        <f>分析係数表!F27</f>
        <v>0.33076923076923076</v>
      </c>
      <c r="U24" s="86">
        <f t="shared" si="7"/>
        <v>1.3349310221977449E-3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投入係数表!M25</f>
        <v>0</v>
      </c>
      <c r="E25" s="77">
        <f t="shared" si="0"/>
        <v>0</v>
      </c>
      <c r="F25" s="76">
        <f>分析係数表!C28</f>
        <v>0.14672910458351074</v>
      </c>
      <c r="G25" s="77">
        <f t="shared" si="1"/>
        <v>0</v>
      </c>
      <c r="H25" s="77">
        <v>2.535383430398722E-2</v>
      </c>
      <c r="I25" s="77">
        <f t="shared" si="2"/>
        <v>2.535383430398722E-2</v>
      </c>
      <c r="J25" s="76">
        <f>分析係数表!G28</f>
        <v>0.12492997198879552</v>
      </c>
      <c r="K25" s="78">
        <f t="shared" si="3"/>
        <v>3.1674538094056863E-3</v>
      </c>
      <c r="L25" s="79"/>
      <c r="M25" s="80"/>
      <c r="N25" s="81">
        <f>分析係数表!H28</f>
        <v>2.0262596456964536E-2</v>
      </c>
      <c r="O25" s="82">
        <f t="shared" si="4"/>
        <v>0.31516099328696856</v>
      </c>
      <c r="P25" s="76">
        <f>分析係数表!C28</f>
        <v>0.14672910458351074</v>
      </c>
      <c r="Q25" s="82">
        <f t="shared" si="5"/>
        <v>4.6243290344646734E-2</v>
      </c>
      <c r="R25" s="83">
        <v>5.3618734065111265E-2</v>
      </c>
      <c r="S25" s="84">
        <f t="shared" si="6"/>
        <v>7.8972568369098481E-2</v>
      </c>
      <c r="T25" s="85">
        <f>分析係数表!F28</f>
        <v>0.21372549019607842</v>
      </c>
      <c r="U25" s="86">
        <f t="shared" si="7"/>
        <v>1.6878450886728891E-2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投入係数表!M26</f>
        <v>1.0391198044009779E-2</v>
      </c>
      <c r="E26" s="77">
        <f t="shared" si="0"/>
        <v>1.039119804400978</v>
      </c>
      <c r="F26" s="76">
        <f>分析係数表!C29</f>
        <v>0.36751332706177486</v>
      </c>
      <c r="G26" s="77">
        <f t="shared" si="1"/>
        <v>0.38189037653118413</v>
      </c>
      <c r="H26" s="77">
        <v>0.42788058180219252</v>
      </c>
      <c r="I26" s="77">
        <f t="shared" si="2"/>
        <v>0.42788058180219252</v>
      </c>
      <c r="J26" s="76">
        <f>分析係数表!G29</f>
        <v>0.26226333907056798</v>
      </c>
      <c r="K26" s="78">
        <f t="shared" si="3"/>
        <v>0.11221739010690032</v>
      </c>
      <c r="L26" s="79"/>
      <c r="M26" s="80"/>
      <c r="N26" s="81">
        <f>分析係数表!H29</f>
        <v>9.6908070011569522E-3</v>
      </c>
      <c r="O26" s="82">
        <f t="shared" si="4"/>
        <v>0.15072917070246322</v>
      </c>
      <c r="P26" s="76">
        <f>分析係数表!C29</f>
        <v>0.36751332706177486</v>
      </c>
      <c r="Q26" s="82">
        <f t="shared" si="5"/>
        <v>5.5394979010124461E-2</v>
      </c>
      <c r="R26" s="83">
        <v>7.0246424888615405E-2</v>
      </c>
      <c r="S26" s="84">
        <f t="shared" si="6"/>
        <v>0.49812700669080789</v>
      </c>
      <c r="T26" s="85">
        <f>分析係数表!F29</f>
        <v>0.47117039586919107</v>
      </c>
      <c r="U26" s="86">
        <f t="shared" si="7"/>
        <v>0.23470269893564313</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投入係数表!M27</f>
        <v>6.1124694376528121E-3</v>
      </c>
      <c r="E27" s="77">
        <f t="shared" si="0"/>
        <v>0.61124694376528121</v>
      </c>
      <c r="F27" s="76">
        <f>分析係数表!C30</f>
        <v>1</v>
      </c>
      <c r="G27" s="77">
        <f t="shared" si="1"/>
        <v>0.61124694376528121</v>
      </c>
      <c r="H27" s="77">
        <v>0.71027120544426514</v>
      </c>
      <c r="I27" s="77">
        <f t="shared" si="2"/>
        <v>0.71027120544426514</v>
      </c>
      <c r="J27" s="76">
        <f>分析係数表!G30</f>
        <v>0.34487899988530796</v>
      </c>
      <c r="K27" s="78">
        <f t="shared" si="3"/>
        <v>0.24495762298095025</v>
      </c>
      <c r="L27" s="79"/>
      <c r="M27" s="80"/>
      <c r="N27" s="81">
        <f>分析係数表!H30</f>
        <v>0</v>
      </c>
      <c r="O27" s="82">
        <f t="shared" si="4"/>
        <v>0</v>
      </c>
      <c r="P27" s="76">
        <f>分析係数表!C30</f>
        <v>1</v>
      </c>
      <c r="Q27" s="82">
        <f t="shared" si="5"/>
        <v>0</v>
      </c>
      <c r="R27" s="83">
        <v>4.555764707914671E-2</v>
      </c>
      <c r="S27" s="84">
        <f t="shared" si="6"/>
        <v>0.75582885252341181</v>
      </c>
      <c r="T27" s="85">
        <f>分析係数表!F30</f>
        <v>0.44087624727606378</v>
      </c>
      <c r="U27" s="86">
        <f t="shared" si="7"/>
        <v>0.33322698808349527</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投入係数表!M28</f>
        <v>5.7457212713936431E-2</v>
      </c>
      <c r="E28" s="77">
        <f t="shared" si="0"/>
        <v>5.7457212713936432</v>
      </c>
      <c r="F28" s="76">
        <f>分析係数表!C31</f>
        <v>0.30951028292239513</v>
      </c>
      <c r="G28" s="77">
        <f t="shared" si="1"/>
        <v>1.7783598163022705</v>
      </c>
      <c r="H28" s="77">
        <v>1.8852229305211541</v>
      </c>
      <c r="I28" s="77">
        <f t="shared" si="2"/>
        <v>1.8852229305211541</v>
      </c>
      <c r="J28" s="76">
        <f>分析係数表!G31</f>
        <v>7.0092194960809637E-2</v>
      </c>
      <c r="K28" s="78">
        <f t="shared" si="3"/>
        <v>0.13213941319067762</v>
      </c>
      <c r="L28" s="79"/>
      <c r="M28" s="80"/>
      <c r="N28" s="81">
        <f>分析係数表!H31</f>
        <v>2.261895916699394E-2</v>
      </c>
      <c r="O28" s="82">
        <f t="shared" si="4"/>
        <v>0.35181145976664746</v>
      </c>
      <c r="P28" s="76">
        <f>分析係数表!C31</f>
        <v>0.30951028292239513</v>
      </c>
      <c r="Q28" s="82">
        <f t="shared" si="5"/>
        <v>0.10888926444771589</v>
      </c>
      <c r="R28" s="83">
        <v>0.14084293096909092</v>
      </c>
      <c r="S28" s="84">
        <f t="shared" si="6"/>
        <v>2.0260658614902449</v>
      </c>
      <c r="T28" s="85">
        <f>分析係数表!F31</f>
        <v>0.24334064086008589</v>
      </c>
      <c r="U28" s="86">
        <f t="shared" si="7"/>
        <v>0.4930241651597782</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投入係数表!M29</f>
        <v>1.2224938875305623E-3</v>
      </c>
      <c r="E29" s="77">
        <f t="shared" si="0"/>
        <v>0.12224938875305623</v>
      </c>
      <c r="F29" s="76">
        <f>分析係数表!C32</f>
        <v>0.85225718194254441</v>
      </c>
      <c r="G29" s="77">
        <f t="shared" si="1"/>
        <v>0.10418791955287829</v>
      </c>
      <c r="H29" s="77">
        <v>0.13737537481106635</v>
      </c>
      <c r="I29" s="77">
        <f t="shared" si="2"/>
        <v>0.13737537481106635</v>
      </c>
      <c r="J29" s="76">
        <f>分析係数表!G32</f>
        <v>0.14035087719298245</v>
      </c>
      <c r="K29" s="78">
        <f t="shared" si="3"/>
        <v>1.9280754359447906E-2</v>
      </c>
      <c r="L29" s="79"/>
      <c r="M29" s="80"/>
      <c r="N29" s="81">
        <f>分析係数表!H32</f>
        <v>6.442847590035345E-3</v>
      </c>
      <c r="O29" s="82">
        <f t="shared" si="4"/>
        <v>0.10021096014939231</v>
      </c>
      <c r="P29" s="76">
        <f>分析係数表!C32</f>
        <v>0.85225718194254441</v>
      </c>
      <c r="Q29" s="82">
        <f t="shared" si="5"/>
        <v>8.5405510496677703E-2</v>
      </c>
      <c r="R29" s="83">
        <v>0.11167924469146639</v>
      </c>
      <c r="S29" s="84">
        <f t="shared" si="6"/>
        <v>0.24905461950253274</v>
      </c>
      <c r="T29" s="85">
        <f>分析係数表!F32</f>
        <v>0.48405103668261562</v>
      </c>
      <c r="U29" s="86">
        <f t="shared" si="7"/>
        <v>0.12055514676079536</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投入係数表!M30</f>
        <v>1.8337408312958435E-3</v>
      </c>
      <c r="E30" s="77">
        <f t="shared" si="0"/>
        <v>0.18337408312958436</v>
      </c>
      <c r="F30" s="76">
        <f>分析係数表!C33</f>
        <v>1</v>
      </c>
      <c r="G30" s="77">
        <f t="shared" si="1"/>
        <v>0.18337408312958436</v>
      </c>
      <c r="H30" s="77">
        <v>0.22816251574081822</v>
      </c>
      <c r="I30" s="77">
        <f t="shared" si="2"/>
        <v>0.22816251574081822</v>
      </c>
      <c r="J30" s="76">
        <f>分析係数表!G33</f>
        <v>0.50645624103299858</v>
      </c>
      <c r="K30" s="78">
        <f t="shared" si="3"/>
        <v>0.11555433006672716</v>
      </c>
      <c r="L30" s="79"/>
      <c r="M30" s="80"/>
      <c r="N30" s="81">
        <f>分析係数表!H33</f>
        <v>9.552821797416492E-4</v>
      </c>
      <c r="O30" s="82">
        <f t="shared" si="4"/>
        <v>1.4858297221491444E-2</v>
      </c>
      <c r="P30" s="76">
        <f>分析係数表!C33</f>
        <v>1</v>
      </c>
      <c r="Q30" s="82">
        <f t="shared" si="5"/>
        <v>1.4858297221491444E-2</v>
      </c>
      <c r="R30" s="83">
        <v>4.4978151119869317E-2</v>
      </c>
      <c r="S30" s="84">
        <f t="shared" si="6"/>
        <v>0.27314066686068755</v>
      </c>
      <c r="T30" s="85">
        <f>分析係数表!F33</f>
        <v>0.6449067431850789</v>
      </c>
      <c r="U30" s="86">
        <f t="shared" si="7"/>
        <v>0.17615025789652661</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投入係数表!M31</f>
        <v>3.8508557457212711E-2</v>
      </c>
      <c r="E31" s="77">
        <f t="shared" si="0"/>
        <v>3.8508557457212711</v>
      </c>
      <c r="F31" s="76">
        <f>分析係数表!C34</f>
        <v>0.24772063858157056</v>
      </c>
      <c r="G31" s="77">
        <f t="shared" si="1"/>
        <v>0.95393644441558334</v>
      </c>
      <c r="H31" s="77">
        <v>1.0521299959192694</v>
      </c>
      <c r="I31" s="77">
        <f t="shared" si="2"/>
        <v>1.0521299959192694</v>
      </c>
      <c r="J31" s="76">
        <f>分析係数表!G34</f>
        <v>0.4248649605950589</v>
      </c>
      <c r="K31" s="78">
        <f t="shared" si="3"/>
        <v>0.44701316925711987</v>
      </c>
      <c r="L31" s="79"/>
      <c r="M31" s="80"/>
      <c r="N31" s="81">
        <f>分析係数表!H34</f>
        <v>0.15963826648127116</v>
      </c>
      <c r="O31" s="82">
        <f t="shared" si="4"/>
        <v>2.4829865579025707</v>
      </c>
      <c r="P31" s="76">
        <f>分析係数表!C34</f>
        <v>0.24772063858157056</v>
      </c>
      <c r="Q31" s="82">
        <f t="shared" si="5"/>
        <v>0.61508701571308066</v>
      </c>
      <c r="R31" s="83">
        <v>0.66059505138741303</v>
      </c>
      <c r="S31" s="84">
        <f t="shared" si="6"/>
        <v>1.7127250473066824</v>
      </c>
      <c r="T31" s="85">
        <f>分析係数表!F34</f>
        <v>0.69972549366864434</v>
      </c>
      <c r="U31" s="86">
        <f t="shared" si="7"/>
        <v>1.1984373792453207</v>
      </c>
      <c r="V31" s="87">
        <f>分析係数表!D34</f>
        <v>0.30222261577968651</v>
      </c>
      <c r="W31" s="167">
        <f t="shared" si="8"/>
        <v>1</v>
      </c>
      <c r="X31" s="76">
        <f>分析係数表!E34</f>
        <v>0.2069423536704153</v>
      </c>
      <c r="Y31" s="166">
        <f t="shared" si="9"/>
        <v>0</v>
      </c>
    </row>
    <row r="32" spans="1:25" x14ac:dyDescent="0.2">
      <c r="A32" s="6" t="s">
        <v>20</v>
      </c>
      <c r="B32" s="5" t="s">
        <v>37</v>
      </c>
      <c r="C32" s="90"/>
      <c r="D32" s="76">
        <f>投入係数表!M32</f>
        <v>1.0391198044009779E-2</v>
      </c>
      <c r="E32" s="77">
        <f t="shared" si="0"/>
        <v>1.039119804400978</v>
      </c>
      <c r="F32" s="76">
        <f>分析係数表!C35</f>
        <v>0.40037672666387614</v>
      </c>
      <c r="G32" s="77">
        <f t="shared" si="1"/>
        <v>0.41603938589767081</v>
      </c>
      <c r="H32" s="77">
        <v>0.49710708673340331</v>
      </c>
      <c r="I32" s="77">
        <f t="shared" si="2"/>
        <v>0.49710708673340331</v>
      </c>
      <c r="J32" s="76">
        <f>分析係数表!G35</f>
        <v>0.31413869149718204</v>
      </c>
      <c r="K32" s="78">
        <f t="shared" si="3"/>
        <v>0.15616056976040751</v>
      </c>
      <c r="L32" s="79"/>
      <c r="M32" s="80"/>
      <c r="N32" s="81">
        <f>分析係数表!H35</f>
        <v>6.0278305541698066E-2</v>
      </c>
      <c r="O32" s="82">
        <f t="shared" si="4"/>
        <v>0.93755855467611027</v>
      </c>
      <c r="P32" s="76">
        <f>分析係数表!C35</f>
        <v>0.40037672666387614</v>
      </c>
      <c r="Q32" s="82">
        <f t="shared" si="5"/>
        <v>0.37537662517693576</v>
      </c>
      <c r="R32" s="83">
        <v>0.48152632832171388</v>
      </c>
      <c r="S32" s="84">
        <f t="shared" si="6"/>
        <v>0.97863341505511725</v>
      </c>
      <c r="T32" s="85">
        <f>分析係数表!F35</f>
        <v>0.64444988973290862</v>
      </c>
      <c r="U32" s="86">
        <f t="shared" si="7"/>
        <v>0.63068019642121009</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投入係数表!M33</f>
        <v>2.4449877750611247E-3</v>
      </c>
      <c r="E33" s="77">
        <f t="shared" si="0"/>
        <v>0.24449877750611246</v>
      </c>
      <c r="F33" s="76">
        <f>分析係数表!C36</f>
        <v>0.81884274474653918</v>
      </c>
      <c r="G33" s="77">
        <f t="shared" si="1"/>
        <v>0.20020605006027853</v>
      </c>
      <c r="H33" s="77">
        <v>0.2775401104947981</v>
      </c>
      <c r="I33" s="77">
        <f t="shared" si="2"/>
        <v>0.2775401104947981</v>
      </c>
      <c r="J33" s="76">
        <f>分析係数表!G36</f>
        <v>1.667576253714147E-2</v>
      </c>
      <c r="K33" s="78">
        <f t="shared" si="3"/>
        <v>4.6281929771432584E-3</v>
      </c>
      <c r="L33" s="79"/>
      <c r="M33" s="80"/>
      <c r="N33" s="81">
        <f>分析係数表!H36</f>
        <v>0.19381614002313904</v>
      </c>
      <c r="O33" s="82">
        <f t="shared" si="4"/>
        <v>3.0145834140492642</v>
      </c>
      <c r="P33" s="76">
        <f>分析係数表!C36</f>
        <v>0.81884274474653918</v>
      </c>
      <c r="Q33" s="82">
        <f t="shared" si="5"/>
        <v>2.4684697570274925</v>
      </c>
      <c r="R33" s="83">
        <v>2.5417714450318454</v>
      </c>
      <c r="S33" s="84">
        <f t="shared" si="6"/>
        <v>2.8193115555266433</v>
      </c>
      <c r="T33" s="85">
        <f>分析係数表!F36</f>
        <v>0.88527075374446673</v>
      </c>
      <c r="U33" s="86">
        <f t="shared" si="7"/>
        <v>2.4958540658015567</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投入係数表!M34</f>
        <v>4.6454767726161368E-2</v>
      </c>
      <c r="E34" s="77">
        <f t="shared" si="0"/>
        <v>4.6454767726161368</v>
      </c>
      <c r="F34" s="76">
        <f>分析係数表!C37</f>
        <v>0.43300400097983183</v>
      </c>
      <c r="G34" s="77">
        <f t="shared" si="1"/>
        <v>2.0115100290016636</v>
      </c>
      <c r="H34" s="77">
        <v>2.2138728009689879</v>
      </c>
      <c r="I34" s="77">
        <f t="shared" si="2"/>
        <v>2.2138728009689879</v>
      </c>
      <c r="J34" s="76">
        <f>分析係数表!G37</f>
        <v>0.37467899332306109</v>
      </c>
      <c r="K34" s="78">
        <f t="shared" si="3"/>
        <v>0.82949163241236601</v>
      </c>
      <c r="L34" s="79"/>
      <c r="M34" s="80"/>
      <c r="N34" s="81">
        <f>分析係数表!H37</f>
        <v>4.7689809261991442E-2</v>
      </c>
      <c r="O34" s="82">
        <f t="shared" si="4"/>
        <v>0.74175921573512293</v>
      </c>
      <c r="P34" s="76">
        <f>分析係数表!C37</f>
        <v>0.43300400097983183</v>
      </c>
      <c r="Q34" s="82">
        <f t="shared" si="5"/>
        <v>0.32118470817697048</v>
      </c>
      <c r="R34" s="83">
        <v>0.37366940765186224</v>
      </c>
      <c r="S34" s="84">
        <f t="shared" si="6"/>
        <v>2.5875422086208499</v>
      </c>
      <c r="T34" s="85">
        <f>分析係数表!F37</f>
        <v>0.6925184043828112</v>
      </c>
      <c r="U34" s="86">
        <f t="shared" si="7"/>
        <v>1.7919206015872862</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投入係数表!M35</f>
        <v>5.5012224938875308E-3</v>
      </c>
      <c r="E35" s="77">
        <f t="shared" si="0"/>
        <v>0.55012224938875309</v>
      </c>
      <c r="F35" s="76">
        <f>分析係数表!C38</f>
        <v>7.9651941097724221E-2</v>
      </c>
      <c r="G35" s="77">
        <f t="shared" si="1"/>
        <v>4.3818305004860517E-2</v>
      </c>
      <c r="H35" s="77">
        <v>5.9903491602686584E-2</v>
      </c>
      <c r="I35" s="77">
        <f t="shared" si="2"/>
        <v>5.9903491602686584E-2</v>
      </c>
      <c r="J35" s="76">
        <f>分析係数表!G38</f>
        <v>0.16009852216748768</v>
      </c>
      <c r="K35" s="78">
        <f t="shared" si="3"/>
        <v>9.5904604782626312E-3</v>
      </c>
      <c r="L35" s="79"/>
      <c r="M35" s="80"/>
      <c r="N35" s="81">
        <f>分析係数表!H38</f>
        <v>4.2106715633723583E-2</v>
      </c>
      <c r="O35" s="82">
        <f t="shared" si="4"/>
        <v>0.65492072308507299</v>
      </c>
      <c r="P35" s="76">
        <f>分析係数表!C38</f>
        <v>7.9651941097724221E-2</v>
      </c>
      <c r="Q35" s="82">
        <f t="shared" si="5"/>
        <v>5.2165706858851191E-2</v>
      </c>
      <c r="R35" s="83">
        <v>6.23342183589988E-2</v>
      </c>
      <c r="S35" s="84">
        <f t="shared" si="6"/>
        <v>0.12223770996168538</v>
      </c>
      <c r="T35" s="85">
        <f>分析係数表!F38</f>
        <v>0.48891625615763545</v>
      </c>
      <c r="U35" s="86">
        <f t="shared" si="7"/>
        <v>5.9764003515750119E-2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投入係数表!M36</f>
        <v>0</v>
      </c>
      <c r="E36" s="77">
        <f t="shared" si="0"/>
        <v>0</v>
      </c>
      <c r="F36" s="76">
        <f>分析係数表!C39</f>
        <v>1</v>
      </c>
      <c r="G36" s="77">
        <f t="shared" si="1"/>
        <v>0</v>
      </c>
      <c r="H36" s="77">
        <v>3.9032551458228995E-2</v>
      </c>
      <c r="I36" s="77">
        <f t="shared" si="2"/>
        <v>3.9032551458228995E-2</v>
      </c>
      <c r="J36" s="76">
        <f>分析係数表!G39</f>
        <v>0.35152969406118778</v>
      </c>
      <c r="K36" s="78">
        <f t="shared" si="3"/>
        <v>1.3721100872538807E-2</v>
      </c>
      <c r="L36" s="79"/>
      <c r="M36" s="80"/>
      <c r="N36" s="81">
        <f>分析係数表!H39</f>
        <v>3.7892859796418753E-3</v>
      </c>
      <c r="O36" s="82">
        <f t="shared" si="4"/>
        <v>5.8937912311916071E-2</v>
      </c>
      <c r="P36" s="76">
        <f>分析係数表!C39</f>
        <v>1</v>
      </c>
      <c r="Q36" s="82">
        <f t="shared" si="5"/>
        <v>5.8937912311916071E-2</v>
      </c>
      <c r="R36" s="83">
        <v>7.3657849647401311E-2</v>
      </c>
      <c r="S36" s="84">
        <f t="shared" si="6"/>
        <v>0.11269040110563031</v>
      </c>
      <c r="T36" s="85">
        <f>分析係数表!F39</f>
        <v>0.70235952809438107</v>
      </c>
      <c r="U36" s="86">
        <f t="shared" si="7"/>
        <v>7.9149176941317026E-2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投入係数表!M37</f>
        <v>6.1124694376528117E-4</v>
      </c>
      <c r="E37" s="77">
        <f t="shared" si="0"/>
        <v>6.1124694376528114E-2</v>
      </c>
      <c r="F37" s="76">
        <f>分析係数表!C40</f>
        <v>0.95328673803415021</v>
      </c>
      <c r="G37" s="77">
        <f t="shared" si="1"/>
        <v>5.826936051553485E-2</v>
      </c>
      <c r="H37" s="77">
        <v>6.8531133167492514E-2</v>
      </c>
      <c r="I37" s="77">
        <f t="shared" si="2"/>
        <v>6.8531133167492514E-2</v>
      </c>
      <c r="J37" s="76">
        <f>分析係数表!G40</f>
        <v>0.53898804366660891</v>
      </c>
      <c r="K37" s="78">
        <f t="shared" si="3"/>
        <v>3.6937461396202645E-2</v>
      </c>
      <c r="L37" s="79"/>
      <c r="M37" s="80"/>
      <c r="N37" s="81">
        <f>分析係数表!H40</f>
        <v>2.9093649496354006E-2</v>
      </c>
      <c r="O37" s="82">
        <f t="shared" si="4"/>
        <v>0.45251769649008949</v>
      </c>
      <c r="P37" s="76">
        <f>分析係数表!C40</f>
        <v>0.95328673803415021</v>
      </c>
      <c r="Q37" s="82">
        <f t="shared" si="5"/>
        <v>0.43137911878976504</v>
      </c>
      <c r="R37" s="83">
        <v>0.43361939790337012</v>
      </c>
      <c r="S37" s="84">
        <f t="shared" si="6"/>
        <v>0.5021505310708626</v>
      </c>
      <c r="T37" s="85">
        <f>分析係数表!F40</f>
        <v>0.73566106394039166</v>
      </c>
      <c r="U37" s="86">
        <f t="shared" si="7"/>
        <v>0.36941259394582349</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投入係数表!M38</f>
        <v>0</v>
      </c>
      <c r="E38" s="77">
        <f t="shared" si="0"/>
        <v>0</v>
      </c>
      <c r="F38" s="76">
        <f>分析係数表!C41</f>
        <v>0.71785008836677411</v>
      </c>
      <c r="G38" s="77">
        <f t="shared" si="1"/>
        <v>0</v>
      </c>
      <c r="H38" s="77">
        <v>6.2438085918588055E-4</v>
      </c>
      <c r="I38" s="77">
        <f t="shared" si="2"/>
        <v>6.2438085918588055E-4</v>
      </c>
      <c r="J38" s="76">
        <f>分析係数表!G41</f>
        <v>0.45415256068573073</v>
      </c>
      <c r="K38" s="78">
        <f t="shared" si="3"/>
        <v>2.8356416604242431E-4</v>
      </c>
      <c r="L38" s="79"/>
      <c r="M38" s="80"/>
      <c r="N38" s="81">
        <f>分析係数表!H41</f>
        <v>4.9982486493371406E-2</v>
      </c>
      <c r="O38" s="82">
        <f t="shared" si="4"/>
        <v>0.77741912906670252</v>
      </c>
      <c r="P38" s="76">
        <f>分析係数表!C41</f>
        <v>0.71785008836677411</v>
      </c>
      <c r="Q38" s="82">
        <f t="shared" si="5"/>
        <v>0.558070390498553</v>
      </c>
      <c r="R38" s="83">
        <v>0.5666225864546004</v>
      </c>
      <c r="S38" s="84">
        <f t="shared" si="6"/>
        <v>0.56724696731378632</v>
      </c>
      <c r="T38" s="85">
        <f>分析係数表!F41</f>
        <v>0.55751638694806593</v>
      </c>
      <c r="U38" s="86">
        <f t="shared" si="7"/>
        <v>0.31624947972402978</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投入係数表!M39</f>
        <v>0</v>
      </c>
      <c r="E39" s="77">
        <f>$C$15*D39</f>
        <v>0</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0.20851143767492997</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195</v>
      </c>
      <c r="B40" s="5" t="s">
        <v>41</v>
      </c>
      <c r="C40" s="90"/>
      <c r="D40" s="76">
        <f>投入係数表!M40</f>
        <v>5.3178484107579464E-2</v>
      </c>
      <c r="E40" s="77">
        <f>$C$15*D40</f>
        <v>5.3178484107579465</v>
      </c>
      <c r="F40" s="76">
        <f>分析係数表!C43</f>
        <v>0.24416011268928273</v>
      </c>
      <c r="G40" s="77">
        <f>E40*F40</f>
        <v>1.2984064672351832</v>
      </c>
      <c r="H40" s="77">
        <v>1.4854629688266077</v>
      </c>
      <c r="I40" s="77">
        <f>C40+H40</f>
        <v>1.4854629688266077</v>
      </c>
      <c r="J40" s="76">
        <f>分析係数表!G43</f>
        <v>0.34972426470588236</v>
      </c>
      <c r="K40" s="78">
        <f>I40*J40</f>
        <v>0.51950244452070238</v>
      </c>
      <c r="L40" s="79"/>
      <c r="M40" s="80"/>
      <c r="N40" s="81">
        <f>分析係数表!H43</f>
        <v>3.6258265844416375E-2</v>
      </c>
      <c r="O40" s="82">
        <f t="shared" si="4"/>
        <v>0.56395492565127536</v>
      </c>
      <c r="P40" s="76">
        <f>分析係数表!C43</f>
        <v>0.24416011268928273</v>
      </c>
      <c r="Q40" s="82">
        <f>O40*P40</f>
        <v>0.13769529819869145</v>
      </c>
      <c r="R40" s="83">
        <v>0.21674053274622596</v>
      </c>
      <c r="S40" s="84">
        <f>I40+R40</f>
        <v>1.7022035015728336</v>
      </c>
      <c r="T40" s="85">
        <f>分析係数表!F43</f>
        <v>0.55514705882352944</v>
      </c>
      <c r="U40" s="86">
        <f t="shared" si="7"/>
        <v>0.94497326741727161</v>
      </c>
      <c r="V40" s="87">
        <f>分析係数表!D43</f>
        <v>0.23460477941176472</v>
      </c>
      <c r="W40" s="167">
        <f t="shared" si="8"/>
        <v>0</v>
      </c>
      <c r="X40" s="76">
        <f>分析係数表!E43</f>
        <v>0.17325367647058823</v>
      </c>
      <c r="Y40" s="166">
        <f t="shared" si="9"/>
        <v>0</v>
      </c>
    </row>
    <row r="41" spans="1:25" x14ac:dyDescent="0.2">
      <c r="A41" s="6" t="s">
        <v>341</v>
      </c>
      <c r="B41" s="5" t="s">
        <v>42</v>
      </c>
      <c r="C41" s="90"/>
      <c r="D41" s="76">
        <f>投入係数表!M41</f>
        <v>0</v>
      </c>
      <c r="E41" s="77">
        <f>$C$15*D41</f>
        <v>0</v>
      </c>
      <c r="F41" s="76">
        <f>分析係数表!C44</f>
        <v>0.44352059925093634</v>
      </c>
      <c r="G41" s="77">
        <f>E41*F41</f>
        <v>0</v>
      </c>
      <c r="H41" s="77">
        <v>3.2270935769391357E-3</v>
      </c>
      <c r="I41" s="77">
        <f>C41+H41</f>
        <v>3.2270935769391357E-3</v>
      </c>
      <c r="J41" s="76">
        <f>分析係数表!G44</f>
        <v>0.26743054804885957</v>
      </c>
      <c r="K41" s="78">
        <f>I41*J41</f>
        <v>8.6302340388578764E-4</v>
      </c>
      <c r="L41" s="79"/>
      <c r="M41" s="80"/>
      <c r="N41" s="81">
        <f>分析係数表!H44</f>
        <v>0.11044123422457623</v>
      </c>
      <c r="O41" s="82">
        <f t="shared" si="4"/>
        <v>1.717784250995761</v>
      </c>
      <c r="P41" s="76">
        <f>分析係数表!C44</f>
        <v>0.44352059925093634</v>
      </c>
      <c r="Q41" s="82">
        <f>O41*P41</f>
        <v>0.76187270038546073</v>
      </c>
      <c r="R41" s="83">
        <v>0.7726578521541978</v>
      </c>
      <c r="S41" s="84">
        <f>I41+R41</f>
        <v>0.77588494573113698</v>
      </c>
      <c r="T41" s="85">
        <f>分析係数表!F44</f>
        <v>0.49983785536698733</v>
      </c>
      <c r="U41" s="86">
        <f t="shared" si="7"/>
        <v>0.38781666728578285</v>
      </c>
      <c r="V41" s="87">
        <f>分析係数表!D44</f>
        <v>0.31423629877851045</v>
      </c>
      <c r="W41" s="167">
        <f t="shared" si="8"/>
        <v>0</v>
      </c>
      <c r="X41" s="76">
        <f>分析係数表!E44</f>
        <v>0.23370446438222894</v>
      </c>
      <c r="Y41" s="166">
        <f t="shared" si="9"/>
        <v>0</v>
      </c>
    </row>
    <row r="42" spans="1:25" x14ac:dyDescent="0.2">
      <c r="A42" s="6" t="s">
        <v>342</v>
      </c>
      <c r="B42" s="5" t="s">
        <v>279</v>
      </c>
      <c r="C42" s="90"/>
      <c r="D42" s="76">
        <f>投入係数表!M42</f>
        <v>1.8337408312958435E-3</v>
      </c>
      <c r="E42" s="77">
        <f>$C$15*D42</f>
        <v>0.18337408312958436</v>
      </c>
      <c r="F42" s="76">
        <f>分析係数表!C45</f>
        <v>1</v>
      </c>
      <c r="G42" s="77">
        <f>E42*F42</f>
        <v>0.18337408312958436</v>
      </c>
      <c r="H42" s="77">
        <v>0.20881679352646773</v>
      </c>
      <c r="I42" s="77">
        <f>C42+H42</f>
        <v>0.20881679352646773</v>
      </c>
      <c r="J42" s="76">
        <f>分析係数表!G45</f>
        <v>0</v>
      </c>
      <c r="K42" s="78">
        <f>I42*J42</f>
        <v>0</v>
      </c>
      <c r="L42" s="79"/>
      <c r="M42" s="80"/>
      <c r="N42" s="81">
        <f>分析係数表!H45</f>
        <v>0</v>
      </c>
      <c r="O42" s="82">
        <f t="shared" si="4"/>
        <v>0</v>
      </c>
      <c r="P42" s="76">
        <f>分析係数表!C45</f>
        <v>1</v>
      </c>
      <c r="Q42" s="82">
        <f>O42*P42</f>
        <v>0</v>
      </c>
      <c r="R42" s="83">
        <v>1.5237064455670029E-2</v>
      </c>
      <c r="S42" s="84">
        <f>I42+R42</f>
        <v>0.22405385798213776</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投入係数表!M43</f>
        <v>9.1687041564792182E-3</v>
      </c>
      <c r="E43" s="77">
        <f>$C$15*D43</f>
        <v>0.91687041564792182</v>
      </c>
      <c r="F43" s="76">
        <f>分析係数表!C46</f>
        <v>0.20394173093401891</v>
      </c>
      <c r="G43" s="77">
        <f>E43*F43</f>
        <v>0.18698813960943056</v>
      </c>
      <c r="H43" s="77">
        <v>0.20549490326538208</v>
      </c>
      <c r="I43" s="77">
        <f>C43+H43</f>
        <v>0.20549490326538208</v>
      </c>
      <c r="J43" s="76">
        <f>分析係数表!G46</f>
        <v>9.7765363128491621E-3</v>
      </c>
      <c r="K43" s="78">
        <f>I43*J43</f>
        <v>2.0090283838794338E-3</v>
      </c>
      <c r="L43" s="79"/>
      <c r="M43" s="80"/>
      <c r="N43" s="81">
        <f>分析係数表!H46</f>
        <v>2.207763259847367E-2</v>
      </c>
      <c r="O43" s="82">
        <f t="shared" si="4"/>
        <v>0.34339175800780231</v>
      </c>
      <c r="P43" s="76">
        <f>分析係数表!C46</f>
        <v>0.20394173093401891</v>
      </c>
      <c r="Q43" s="82">
        <f>O43*P43</f>
        <v>7.0031909516586943E-2</v>
      </c>
      <c r="R43" s="83">
        <v>7.749614067799579E-2</v>
      </c>
      <c r="S43" s="84">
        <f>I43+R43</f>
        <v>0.28299104394337787</v>
      </c>
      <c r="T43" s="85">
        <f>分析係数表!F46</f>
        <v>0.31424581005586594</v>
      </c>
      <c r="U43" s="86">
        <f t="shared" si="7"/>
        <v>8.892874984254194E-2</v>
      </c>
      <c r="V43" s="87">
        <f>分析係数表!D46</f>
        <v>6.9832402234636867E-3</v>
      </c>
      <c r="W43" s="167">
        <f t="shared" si="8"/>
        <v>0</v>
      </c>
      <c r="X43" s="76">
        <f>分析係数表!E46</f>
        <v>1.9553072625698324E-2</v>
      </c>
      <c r="Y43" s="166">
        <f t="shared" si="9"/>
        <v>0</v>
      </c>
    </row>
    <row r="44" spans="1:25" x14ac:dyDescent="0.2">
      <c r="A44" s="192">
        <v>40</v>
      </c>
      <c r="B44" s="14" t="s">
        <v>151</v>
      </c>
      <c r="C44" s="197">
        <f>SUM(C5:C43)</f>
        <v>100</v>
      </c>
      <c r="D44" s="92">
        <f>投入係数表!M44</f>
        <v>0.52444987775061125</v>
      </c>
      <c r="E44" s="91">
        <f>SUM(E5:E43)</f>
        <v>52.444987775061115</v>
      </c>
      <c r="F44" s="92">
        <f>分析係数表!C47</f>
        <v>0.3565882023489878</v>
      </c>
      <c r="G44" s="91">
        <f>SUM(G5:G43)</f>
        <v>11.24479729413472</v>
      </c>
      <c r="H44" s="91">
        <f>SUM(H5:H43)</f>
        <v>12.682219338793679</v>
      </c>
      <c r="I44" s="91">
        <f>SUM(I5:I43)</f>
        <v>112.6822193387937</v>
      </c>
      <c r="J44" s="92">
        <f>分析係数表!G47</f>
        <v>0.20702938758024061</v>
      </c>
      <c r="K44" s="93">
        <f>SUM(K5:K43)</f>
        <v>24.793566350130597</v>
      </c>
      <c r="L44" s="94">
        <f>最終需要_まとめ!$L$33</f>
        <v>0.62733333333333341</v>
      </c>
      <c r="M44" s="91">
        <f>K44*L44</f>
        <v>15.553830623648595</v>
      </c>
      <c r="N44" s="95">
        <f>分析係数表!H47</f>
        <v>1</v>
      </c>
      <c r="O44" s="96">
        <f>SUM(O5:O43)</f>
        <v>15.553830623648595</v>
      </c>
      <c r="P44" s="92">
        <f>分析係数表!C47</f>
        <v>0.3565882023489878</v>
      </c>
      <c r="Q44" s="96">
        <f>SUM(Q5:Q43)</f>
        <v>6.5296891017836938</v>
      </c>
      <c r="R44" s="91">
        <f>SUM(R5:R43)</f>
        <v>7.2207887835375368</v>
      </c>
      <c r="S44" s="97">
        <f>SUM(S5:S43)</f>
        <v>119.90300812233119</v>
      </c>
      <c r="T44" s="98">
        <f>分析係数表!F47</f>
        <v>0.44699801687384694</v>
      </c>
      <c r="U44" s="99">
        <f>SUM(U5:U43)</f>
        <v>57.081144644404205</v>
      </c>
      <c r="V44" s="100">
        <f>分析係数表!D47</f>
        <v>7.3973369448801493E-2</v>
      </c>
      <c r="W44" s="164">
        <f>SUM(W5:W43)</f>
        <v>14</v>
      </c>
      <c r="X44" s="92">
        <f>分析係数表!E47</f>
        <v>5.841930334920295E-2</v>
      </c>
      <c r="Y44" s="102">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302</v>
      </c>
      <c r="S2" s="3" t="s">
        <v>153</v>
      </c>
      <c r="U2" s="64" t="s">
        <v>210</v>
      </c>
      <c r="W2" s="3" t="s">
        <v>130</v>
      </c>
      <c r="Y2" s="3" t="s">
        <v>154</v>
      </c>
    </row>
    <row r="3" spans="1:25" ht="44" x14ac:dyDescent="0.2">
      <c r="B3" s="65"/>
      <c r="C3" s="66" t="s">
        <v>228</v>
      </c>
      <c r="D3" s="66" t="s">
        <v>241</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0.65037929495760816</v>
      </c>
      <c r="G5" s="77">
        <f t="shared" ref="G5:G38" si="1">E5*F5</f>
        <v>0</v>
      </c>
      <c r="H5" s="77">
        <f t="array" ref="H5:H43">MMULT(逆行列係数!C5:AO43,'12'!G5:G43)</f>
        <v>8.1228245731383079E-4</v>
      </c>
      <c r="I5" s="77">
        <f t="shared" ref="I5:I38" si="2">C5+H5</f>
        <v>8.1228245731383079E-4</v>
      </c>
      <c r="J5" s="76">
        <f>分析係数表!G8</f>
        <v>0.11973575557390587</v>
      </c>
      <c r="K5" s="78">
        <f t="shared" ref="K5:K38" si="3">I5*J5</f>
        <v>9.7259253765900463E-5</v>
      </c>
      <c r="L5" s="79" t="s">
        <v>183</v>
      </c>
      <c r="M5" s="80" t="s">
        <v>183</v>
      </c>
      <c r="N5" s="81">
        <f>分析係数表!H8</f>
        <v>1.170751382505599E-2</v>
      </c>
      <c r="O5" s="82">
        <f t="shared" ref="O5:O43" si="4">$M$44*N5</f>
        <v>5.4382845257627377E-2</v>
      </c>
      <c r="P5" s="76">
        <f>分析係数表!C8</f>
        <v>0.65037929495760816</v>
      </c>
      <c r="Q5" s="82">
        <f t="shared" ref="Q5:Q38" si="5">O5*P5</f>
        <v>3.5369476556444394E-2</v>
      </c>
      <c r="R5" s="83">
        <f t="array" ref="R5:R43">MMULT(逆行列係数!C5:AO43,'12'!Q5:Q43)</f>
        <v>4.6655301263892959E-2</v>
      </c>
      <c r="S5" s="84">
        <f t="shared" ref="S5:S38" si="6">I5+R5</f>
        <v>4.7467583721206789E-2</v>
      </c>
      <c r="T5" s="85">
        <f>分析係数表!F8</f>
        <v>0.45169281585466559</v>
      </c>
      <c r="U5" s="86">
        <f t="shared" ref="U5:U38" si="7">S5*T5</f>
        <v>2.1440766552848982E-2</v>
      </c>
      <c r="V5" s="87">
        <f>分析係数表!D8</f>
        <v>0.495458298926507</v>
      </c>
      <c r="W5" s="167">
        <f t="shared" ref="W5:W38" si="8">ROUND(S5*V5,0)</f>
        <v>0</v>
      </c>
      <c r="X5" s="76">
        <f>分析係数表!E8</f>
        <v>0.32782824112303882</v>
      </c>
      <c r="Y5" s="166">
        <f t="shared" ref="Y5:Y38" si="9">ROUND(S5*X5,0)</f>
        <v>0</v>
      </c>
    </row>
    <row r="6" spans="1:25" x14ac:dyDescent="0.2">
      <c r="A6" s="6" t="s">
        <v>220</v>
      </c>
      <c r="B6" s="5" t="s">
        <v>266</v>
      </c>
      <c r="C6" s="90"/>
      <c r="D6" s="76">
        <f>投入係数表!N6</f>
        <v>0</v>
      </c>
      <c r="E6" s="77">
        <f t="shared" si="0"/>
        <v>0</v>
      </c>
      <c r="F6" s="76">
        <f>分析係数表!C9</f>
        <v>0.72894736842105257</v>
      </c>
      <c r="G6" s="77">
        <f t="shared" si="1"/>
        <v>0</v>
      </c>
      <c r="H6" s="77">
        <v>7.6006060351793095E-4</v>
      </c>
      <c r="I6" s="77">
        <f t="shared" si="2"/>
        <v>7.6006060351793095E-4</v>
      </c>
      <c r="J6" s="76">
        <f>分析係数表!G9</f>
        <v>0.24749163879598662</v>
      </c>
      <c r="K6" s="78">
        <f t="shared" si="3"/>
        <v>1.8810864434891936E-4</v>
      </c>
      <c r="L6" s="79"/>
      <c r="M6" s="80"/>
      <c r="N6" s="81">
        <f>分析係数表!H9</f>
        <v>6.0501204716971121E-4</v>
      </c>
      <c r="O6" s="82">
        <f t="shared" si="4"/>
        <v>2.8103555572844613E-3</v>
      </c>
      <c r="P6" s="76">
        <f>分析係数表!C9</f>
        <v>0.72894736842105257</v>
      </c>
      <c r="Q6" s="82">
        <f t="shared" si="5"/>
        <v>2.0486012878099887E-3</v>
      </c>
      <c r="R6" s="83">
        <v>2.6149611789555694E-3</v>
      </c>
      <c r="S6" s="84">
        <f t="shared" si="6"/>
        <v>3.3750217824735002E-3</v>
      </c>
      <c r="T6" s="85">
        <f>分析係数表!F9</f>
        <v>0.67892976588628762</v>
      </c>
      <c r="U6" s="86">
        <f t="shared" si="7"/>
        <v>2.2914027486358548E-3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投入係数表!N7</f>
        <v>0</v>
      </c>
      <c r="E7" s="77">
        <f t="shared" si="0"/>
        <v>0</v>
      </c>
      <c r="F7" s="76">
        <f>分析係数表!C10</f>
        <v>1.0504201680672232E-2</v>
      </c>
      <c r="G7" s="77">
        <f t="shared" si="1"/>
        <v>0</v>
      </c>
      <c r="H7" s="77">
        <v>1.0841654081138669E-5</v>
      </c>
      <c r="I7" s="77">
        <f t="shared" si="2"/>
        <v>1.0841654081138669E-5</v>
      </c>
      <c r="J7" s="76">
        <f>分析係数表!G10</f>
        <v>0.2857142857142857</v>
      </c>
      <c r="K7" s="78">
        <f t="shared" si="3"/>
        <v>3.0976154517539051E-6</v>
      </c>
      <c r="L7" s="79"/>
      <c r="M7" s="80"/>
      <c r="N7" s="81">
        <f>分析係数表!H10</f>
        <v>1.1887956014562746E-3</v>
      </c>
      <c r="O7" s="82">
        <f t="shared" si="4"/>
        <v>5.5221021476466606E-3</v>
      </c>
      <c r="P7" s="76">
        <f>分析係数表!C10</f>
        <v>1.0504201680672232E-2</v>
      </c>
      <c r="Q7" s="82">
        <f t="shared" si="5"/>
        <v>5.800527466015379E-5</v>
      </c>
      <c r="R7" s="83">
        <v>7.7857143392013565E-5</v>
      </c>
      <c r="S7" s="84">
        <f t="shared" si="6"/>
        <v>8.8698797473152235E-5</v>
      </c>
      <c r="T7" s="85">
        <f>分析係数表!F10</f>
        <v>0.5714285714285714</v>
      </c>
      <c r="U7" s="86">
        <f t="shared" si="7"/>
        <v>5.0685027127515559E-5</v>
      </c>
      <c r="V7" s="87">
        <f>分析係数表!D10</f>
        <v>0</v>
      </c>
      <c r="W7" s="167">
        <f t="shared" si="8"/>
        <v>0</v>
      </c>
      <c r="X7" s="76">
        <f>分析係数表!E10</f>
        <v>0</v>
      </c>
      <c r="Y7" s="166">
        <f t="shared" si="9"/>
        <v>0</v>
      </c>
    </row>
    <row r="8" spans="1:25" x14ac:dyDescent="0.2">
      <c r="A8" s="6" t="s">
        <v>222</v>
      </c>
      <c r="B8" s="5" t="s">
        <v>27</v>
      </c>
      <c r="C8" s="90"/>
      <c r="D8" s="76">
        <f>投入係数表!N8</f>
        <v>5.1246051246051243E-2</v>
      </c>
      <c r="E8" s="77">
        <f t="shared" si="0"/>
        <v>5.1246051246051243</v>
      </c>
      <c r="F8" s="76">
        <f>分析係数表!C11</f>
        <v>1.4320902789711765E-3</v>
      </c>
      <c r="G8" s="77">
        <f t="shared" si="1"/>
        <v>7.3388971825128733E-3</v>
      </c>
      <c r="H8" s="77">
        <v>9.0228510918122142E-3</v>
      </c>
      <c r="I8" s="77">
        <f t="shared" si="2"/>
        <v>9.0228510918122142E-3</v>
      </c>
      <c r="J8" s="76">
        <f>分析係数表!G11</f>
        <v>0.36842105263157893</v>
      </c>
      <c r="K8" s="78">
        <f t="shared" si="3"/>
        <v>3.3242082969834473E-3</v>
      </c>
      <c r="L8" s="79"/>
      <c r="M8" s="80"/>
      <c r="N8" s="81">
        <f>分析係数表!H11</f>
        <v>-2.1228492883147762E-5</v>
      </c>
      <c r="O8" s="82">
        <f t="shared" si="4"/>
        <v>-9.8608966922261797E-5</v>
      </c>
      <c r="P8" s="76">
        <f>分析係数表!C11</f>
        <v>1.4320902789711765E-3</v>
      </c>
      <c r="Q8" s="82">
        <f t="shared" si="5"/>
        <v>-1.4121694294876141E-7</v>
      </c>
      <c r="R8" s="83">
        <v>3.2866739472799935E-5</v>
      </c>
      <c r="S8" s="84">
        <f t="shared" si="6"/>
        <v>9.0557178312850144E-3</v>
      </c>
      <c r="T8" s="85">
        <f>分析係数表!F11</f>
        <v>0.57894736842105265</v>
      </c>
      <c r="U8" s="86">
        <f t="shared" si="7"/>
        <v>5.2427840075860615E-3</v>
      </c>
      <c r="V8" s="87">
        <f>分析係数表!D11</f>
        <v>2.6315789473684209E-2</v>
      </c>
      <c r="W8" s="167">
        <f t="shared" si="8"/>
        <v>0</v>
      </c>
      <c r="X8" s="76">
        <f>分析係数表!E11</f>
        <v>0</v>
      </c>
      <c r="Y8" s="166">
        <f t="shared" si="9"/>
        <v>0</v>
      </c>
    </row>
    <row r="9" spans="1:25" x14ac:dyDescent="0.2">
      <c r="A9" s="6" t="s">
        <v>223</v>
      </c>
      <c r="B9" s="5" t="s">
        <v>191</v>
      </c>
      <c r="C9" s="90"/>
      <c r="D9" s="76">
        <f>投入係数表!N9</f>
        <v>0</v>
      </c>
      <c r="E9" s="77">
        <f t="shared" si="0"/>
        <v>0</v>
      </c>
      <c r="F9" s="76">
        <f>分析係数表!C12</f>
        <v>8.2314002014678422E-2</v>
      </c>
      <c r="G9" s="77">
        <f t="shared" si="1"/>
        <v>0</v>
      </c>
      <c r="H9" s="77">
        <v>7.0785784065793866E-5</v>
      </c>
      <c r="I9" s="77">
        <f t="shared" si="2"/>
        <v>7.0785784065793866E-5</v>
      </c>
      <c r="J9" s="76">
        <f>分析係数表!G12</f>
        <v>0.12801312223648553</v>
      </c>
      <c r="K9" s="78">
        <f t="shared" si="3"/>
        <v>9.0615092282199401E-6</v>
      </c>
      <c r="L9" s="79"/>
      <c r="M9" s="80"/>
      <c r="N9" s="81">
        <f>分析係数表!H12</f>
        <v>9.0942863511405014E-2</v>
      </c>
      <c r="O9" s="82">
        <f t="shared" si="4"/>
        <v>0.42244081429496955</v>
      </c>
      <c r="P9" s="76">
        <f>分析係数表!C12</f>
        <v>8.2314002014678422E-2</v>
      </c>
      <c r="Q9" s="82">
        <f t="shared" si="5"/>
        <v>3.477279403895852E-2</v>
      </c>
      <c r="R9" s="83">
        <v>3.8741312044054066E-2</v>
      </c>
      <c r="S9" s="84">
        <f t="shared" si="6"/>
        <v>3.8812097828119861E-2</v>
      </c>
      <c r="T9" s="85">
        <f>分析係数表!F12</f>
        <v>0.39723291969761804</v>
      </c>
      <c r="U9" s="86">
        <f t="shared" si="7"/>
        <v>1.5417442939853632E-2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投入係数表!N10</f>
        <v>3.5100035100035098E-4</v>
      </c>
      <c r="E10" s="77">
        <f t="shared" si="0"/>
        <v>3.51000351000351E-2</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6.4539568850620344E-2</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投入係数表!N11</f>
        <v>3.5100035100035098E-4</v>
      </c>
      <c r="E11" s="77">
        <f t="shared" si="0"/>
        <v>3.51000351000351E-2</v>
      </c>
      <c r="F11" s="76">
        <f>分析係数表!C14</f>
        <v>0.20214395099540583</v>
      </c>
      <c r="G11" s="77">
        <f t="shared" si="1"/>
        <v>7.0952597751985196E-3</v>
      </c>
      <c r="H11" s="77">
        <v>3.4917137560895338E-2</v>
      </c>
      <c r="I11" s="77">
        <f t="shared" si="2"/>
        <v>3.4917137560895338E-2</v>
      </c>
      <c r="J11" s="76">
        <f>分析係数表!G14</f>
        <v>0.19479400103430444</v>
      </c>
      <c r="K11" s="78">
        <f t="shared" si="3"/>
        <v>6.8016489301519966E-3</v>
      </c>
      <c r="L11" s="79"/>
      <c r="M11" s="80"/>
      <c r="N11" s="81">
        <f>分析係数表!H14</f>
        <v>1.146338615689979E-3</v>
      </c>
      <c r="O11" s="82">
        <f t="shared" si="4"/>
        <v>5.3248842138021368E-3</v>
      </c>
      <c r="P11" s="76">
        <f>分析係数表!C14</f>
        <v>0.20214395099540583</v>
      </c>
      <c r="Q11" s="82">
        <f t="shared" si="5"/>
        <v>1.0763931335710292E-3</v>
      </c>
      <c r="R11" s="83">
        <v>4.5654011469035459E-3</v>
      </c>
      <c r="S11" s="84">
        <f t="shared" si="6"/>
        <v>3.9482538707798887E-2</v>
      </c>
      <c r="T11" s="85">
        <f>分析係数表!F14</f>
        <v>0.33787278055507669</v>
      </c>
      <c r="U11" s="86">
        <f t="shared" si="7"/>
        <v>1.3340075136577454E-2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投入係数表!N12</f>
        <v>3.8610038610038611E-3</v>
      </c>
      <c r="E12" s="77">
        <f t="shared" si="0"/>
        <v>0.38610038610038611</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3.9049150901215669E-2</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投入係数表!N13</f>
        <v>2.3166023166023165E-2</v>
      </c>
      <c r="E13" s="77">
        <f t="shared" si="0"/>
        <v>2.3166023166023164</v>
      </c>
      <c r="F13" s="76">
        <f>分析係数表!C16</f>
        <v>5.244101845363236E-2</v>
      </c>
      <c r="G13" s="77">
        <f t="shared" si="1"/>
        <v>0.12148498483466955</v>
      </c>
      <c r="H13" s="77">
        <v>0.13491845542937167</v>
      </c>
      <c r="I13" s="77">
        <f t="shared" si="2"/>
        <v>0.13491845542937167</v>
      </c>
      <c r="J13" s="76">
        <f>分析係数表!G16</f>
        <v>3.3400809716599193E-2</v>
      </c>
      <c r="K13" s="78">
        <f t="shared" si="3"/>
        <v>4.5063856570539121E-3</v>
      </c>
      <c r="L13" s="79"/>
      <c r="M13" s="80"/>
      <c r="N13" s="81">
        <f>分析係数表!H16</f>
        <v>1.6473310477322662E-2</v>
      </c>
      <c r="O13" s="82">
        <f t="shared" si="4"/>
        <v>7.6520558331675148E-2</v>
      </c>
      <c r="P13" s="76">
        <f>分析係数表!C16</f>
        <v>5.244101845363236E-2</v>
      </c>
      <c r="Q13" s="82">
        <f t="shared" si="5"/>
        <v>4.0128160115536276E-3</v>
      </c>
      <c r="R13" s="83">
        <v>4.5118001665921002E-3</v>
      </c>
      <c r="S13" s="84">
        <f t="shared" si="6"/>
        <v>0.13943025559596378</v>
      </c>
      <c r="T13" s="85">
        <f>分析係数表!F16</f>
        <v>0.2874493927125506</v>
      </c>
      <c r="U13" s="86">
        <f t="shared" si="7"/>
        <v>4.0079142296815501E-2</v>
      </c>
      <c r="V13" s="87">
        <f>分析係数表!D16</f>
        <v>0</v>
      </c>
      <c r="W13" s="167">
        <f t="shared" si="8"/>
        <v>0</v>
      </c>
      <c r="X13" s="76">
        <f>分析係数表!E16</f>
        <v>0</v>
      </c>
      <c r="Y13" s="166">
        <f t="shared" si="9"/>
        <v>0</v>
      </c>
    </row>
    <row r="14" spans="1:25" x14ac:dyDescent="0.2">
      <c r="A14" s="6" t="s">
        <v>2</v>
      </c>
      <c r="B14" s="5" t="s">
        <v>365</v>
      </c>
      <c r="C14" s="90"/>
      <c r="D14" s="76">
        <f>投入係数表!N14</f>
        <v>7.0200070200070197E-4</v>
      </c>
      <c r="E14" s="77">
        <f t="shared" si="0"/>
        <v>7.02000702000702E-2</v>
      </c>
      <c r="F14" s="76">
        <f>分析係数表!C17</f>
        <v>0.30047739399045215</v>
      </c>
      <c r="G14" s="77">
        <f t="shared" si="1"/>
        <v>2.1093534151663894E-2</v>
      </c>
      <c r="H14" s="77">
        <v>4.3826859417533719E-2</v>
      </c>
      <c r="I14" s="77">
        <f t="shared" si="2"/>
        <v>4.3826859417533719E-2</v>
      </c>
      <c r="J14" s="76">
        <f>分析係数表!G17</f>
        <v>0.21582733812949639</v>
      </c>
      <c r="K14" s="78">
        <f t="shared" si="3"/>
        <v>9.459034406661954E-3</v>
      </c>
      <c r="L14" s="79"/>
      <c r="M14" s="80"/>
      <c r="N14" s="81">
        <f>分析係数表!H17</f>
        <v>2.8021610605755043E-3</v>
      </c>
      <c r="O14" s="82">
        <f t="shared" si="4"/>
        <v>1.3016383633738556E-2</v>
      </c>
      <c r="P14" s="76">
        <f>分析係数表!C17</f>
        <v>0.30047739399045215</v>
      </c>
      <c r="Q14" s="82">
        <f t="shared" si="5"/>
        <v>3.9111290334457333E-3</v>
      </c>
      <c r="R14" s="83">
        <v>8.1665019373454006E-3</v>
      </c>
      <c r="S14" s="84">
        <f t="shared" si="6"/>
        <v>5.1993361354879121E-2</v>
      </c>
      <c r="T14" s="85">
        <f>分析係数表!F17</f>
        <v>0.33413269384492406</v>
      </c>
      <c r="U14" s="86">
        <f t="shared" si="7"/>
        <v>1.7372681891558332E-2</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投入係数表!N15</f>
        <v>4.9140049140049139E-3</v>
      </c>
      <c r="E15" s="77">
        <f t="shared" si="0"/>
        <v>0.49140049140049141</v>
      </c>
      <c r="F15" s="76">
        <f>分析係数表!C18</f>
        <v>0.17062500000000003</v>
      </c>
      <c r="G15" s="77">
        <f t="shared" si="1"/>
        <v>8.3845208845208866E-2</v>
      </c>
      <c r="H15" s="77">
        <v>9.6452492028415021E-2</v>
      </c>
      <c r="I15" s="77">
        <f t="shared" si="2"/>
        <v>9.6452492028415021E-2</v>
      </c>
      <c r="J15" s="76">
        <f>分析係数表!G18</f>
        <v>0.21515892420537897</v>
      </c>
      <c r="K15" s="78">
        <f t="shared" si="3"/>
        <v>2.0752614421761666E-2</v>
      </c>
      <c r="L15" s="79"/>
      <c r="M15" s="80"/>
      <c r="N15" s="81">
        <f>分析係数表!H18</f>
        <v>4.4579835054610296E-4</v>
      </c>
      <c r="O15" s="82">
        <f t="shared" si="4"/>
        <v>2.0707883053674974E-3</v>
      </c>
      <c r="P15" s="76">
        <f>分析係数表!C18</f>
        <v>0.17062500000000003</v>
      </c>
      <c r="Q15" s="82">
        <f t="shared" si="5"/>
        <v>3.5332825460332928E-4</v>
      </c>
      <c r="R15" s="83">
        <v>8.5330351399609062E-4</v>
      </c>
      <c r="S15" s="84">
        <f t="shared" si="6"/>
        <v>9.7305795542411117E-2</v>
      </c>
      <c r="T15" s="85">
        <f>分析係数表!F18</f>
        <v>0.45904645476772615</v>
      </c>
      <c r="U15" s="86">
        <f t="shared" si="7"/>
        <v>4.4667880472097035E-2</v>
      </c>
      <c r="V15" s="87">
        <f>分析係数表!D18</f>
        <v>0.12530562347188265</v>
      </c>
      <c r="W15" s="167">
        <f t="shared" si="8"/>
        <v>0</v>
      </c>
      <c r="X15" s="76">
        <f>分析係数表!E18</f>
        <v>6.0513447432762837E-2</v>
      </c>
      <c r="Y15" s="166">
        <f t="shared" si="9"/>
        <v>0</v>
      </c>
    </row>
    <row r="16" spans="1:25" x14ac:dyDescent="0.2">
      <c r="A16" s="6" t="s">
        <v>4</v>
      </c>
      <c r="B16" s="5" t="s">
        <v>32</v>
      </c>
      <c r="C16" s="75">
        <f>最終需要_まとめ!C17</f>
        <v>100</v>
      </c>
      <c r="D16" s="76">
        <f>投入係数表!N16</f>
        <v>0.53738153738153738</v>
      </c>
      <c r="E16" s="77">
        <f t="shared" si="0"/>
        <v>53.738153738153741</v>
      </c>
      <c r="F16" s="76">
        <f>分析係数表!C19</f>
        <v>0.1185035016586804</v>
      </c>
      <c r="G16" s="77">
        <f t="shared" si="1"/>
        <v>6.3681593906437239</v>
      </c>
      <c r="H16" s="77">
        <v>6.8046442970636427</v>
      </c>
      <c r="I16" s="77">
        <f t="shared" si="2"/>
        <v>106.80464429706365</v>
      </c>
      <c r="J16" s="76">
        <f>分析係数表!G19</f>
        <v>5.7564057564057566E-2</v>
      </c>
      <c r="K16" s="78">
        <f t="shared" si="3"/>
        <v>6.1481086924248647</v>
      </c>
      <c r="L16" s="79"/>
      <c r="M16" s="80"/>
      <c r="N16" s="81">
        <f>分析係数表!H19</f>
        <v>-1.1675671085731269E-4</v>
      </c>
      <c r="O16" s="82">
        <f t="shared" si="4"/>
        <v>-5.4234931807243983E-4</v>
      </c>
      <c r="P16" s="76">
        <f>分析係数表!C19</f>
        <v>0.1185035016586804</v>
      </c>
      <c r="Q16" s="82">
        <f t="shared" si="5"/>
        <v>-6.4270293313781554E-5</v>
      </c>
      <c r="R16" s="83">
        <v>3.8015913451800587E-4</v>
      </c>
      <c r="S16" s="84">
        <f t="shared" si="6"/>
        <v>106.80502445619817</v>
      </c>
      <c r="T16" s="85">
        <f>分析係数表!F19</f>
        <v>0.24008424008424009</v>
      </c>
      <c r="U16" s="86">
        <f t="shared" si="7"/>
        <v>25.642203133745017</v>
      </c>
      <c r="V16" s="87">
        <f>分析係数表!D19</f>
        <v>1.9656019656019656E-2</v>
      </c>
      <c r="W16" s="167">
        <f t="shared" si="8"/>
        <v>2</v>
      </c>
      <c r="X16" s="76">
        <f>分析係数表!E19</f>
        <v>2.141102141102141E-2</v>
      </c>
      <c r="Y16" s="166">
        <f t="shared" si="9"/>
        <v>2</v>
      </c>
    </row>
    <row r="17" spans="1:25" x14ac:dyDescent="0.2">
      <c r="A17" s="6" t="s">
        <v>5</v>
      </c>
      <c r="B17" s="5" t="s">
        <v>33</v>
      </c>
      <c r="C17" s="90"/>
      <c r="D17" s="76">
        <f>投入係数表!N17</f>
        <v>8.424008424008424E-3</v>
      </c>
      <c r="E17" s="77">
        <f t="shared" si="0"/>
        <v>0.84240084240084245</v>
      </c>
      <c r="F17" s="76">
        <f>分析係数表!C20</f>
        <v>0.1515527950310559</v>
      </c>
      <c r="G17" s="77">
        <f t="shared" si="1"/>
        <v>0.12766820220236369</v>
      </c>
      <c r="H17" s="77">
        <v>0.14773682602793858</v>
      </c>
      <c r="I17" s="77">
        <f t="shared" si="2"/>
        <v>0.14773682602793858</v>
      </c>
      <c r="J17" s="76">
        <f>分析係数表!G20</f>
        <v>0.10025273799494525</v>
      </c>
      <c r="K17" s="78">
        <f t="shared" si="3"/>
        <v>1.4811021311983735E-2</v>
      </c>
      <c r="L17" s="79"/>
      <c r="M17" s="80"/>
      <c r="N17" s="81">
        <f>分析係数表!H20</f>
        <v>5.5194081496184183E-4</v>
      </c>
      <c r="O17" s="82">
        <f t="shared" si="4"/>
        <v>2.5638331399788069E-3</v>
      </c>
      <c r="P17" s="76">
        <f>分析係数表!C20</f>
        <v>0.1515527950310559</v>
      </c>
      <c r="Q17" s="82">
        <f t="shared" si="5"/>
        <v>3.885560783570366E-4</v>
      </c>
      <c r="R17" s="83">
        <v>9.9044008737659553E-4</v>
      </c>
      <c r="S17" s="84">
        <f t="shared" si="6"/>
        <v>0.14872726611531517</v>
      </c>
      <c r="T17" s="85">
        <f>分析係数表!F20</f>
        <v>0.22325189553496208</v>
      </c>
      <c r="U17" s="86">
        <f t="shared" si="7"/>
        <v>3.3203644077976852E-2</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投入係数表!N18</f>
        <v>1.053001053001053E-3</v>
      </c>
      <c r="E18" s="77">
        <f t="shared" si="0"/>
        <v>0.10530010530010531</v>
      </c>
      <c r="F18" s="76">
        <f>分析係数表!C21</f>
        <v>0.26288951841359776</v>
      </c>
      <c r="G18" s="77">
        <f t="shared" si="1"/>
        <v>2.7682293971245817E-2</v>
      </c>
      <c r="H18" s="77">
        <v>4.6140668060470229E-2</v>
      </c>
      <c r="I18" s="77">
        <f t="shared" si="2"/>
        <v>4.6140668060470229E-2</v>
      </c>
      <c r="J18" s="76">
        <f>分析係数表!G21</f>
        <v>0.28500292911540714</v>
      </c>
      <c r="K18" s="78">
        <f t="shared" si="3"/>
        <v>1.3150225548575726E-2</v>
      </c>
      <c r="L18" s="79"/>
      <c r="M18" s="80"/>
      <c r="N18" s="81">
        <f>分析係数表!H21</f>
        <v>9.1282519397535371E-4</v>
      </c>
      <c r="O18" s="82">
        <f t="shared" si="4"/>
        <v>4.2401855776572567E-3</v>
      </c>
      <c r="P18" s="76">
        <f>分析係数表!C21</f>
        <v>0.26288951841359776</v>
      </c>
      <c r="Q18" s="82">
        <f t="shared" si="5"/>
        <v>1.114700344494599E-3</v>
      </c>
      <c r="R18" s="83">
        <v>2.6540294981498864E-3</v>
      </c>
      <c r="S18" s="84">
        <f t="shared" si="6"/>
        <v>4.8794697558620113E-2</v>
      </c>
      <c r="T18" s="85">
        <f>分析係数表!F21</f>
        <v>0.4257469244288225</v>
      </c>
      <c r="U18" s="86">
        <f t="shared" si="7"/>
        <v>2.0774192414017088E-2</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投入係数表!N19</f>
        <v>0</v>
      </c>
      <c r="E19" s="77">
        <f t="shared" si="0"/>
        <v>0</v>
      </c>
      <c r="F19" s="76">
        <f>分析係数表!C22</f>
        <v>7.7430972388955577E-2</v>
      </c>
      <c r="G19" s="77">
        <f t="shared" si="1"/>
        <v>0</v>
      </c>
      <c r="H19" s="77">
        <v>8.9980203506014619E-4</v>
      </c>
      <c r="I19" s="77">
        <f t="shared" si="2"/>
        <v>8.9980203506014619E-4</v>
      </c>
      <c r="J19" s="76">
        <f>分析係数表!G22</f>
        <v>0.1947935368043088</v>
      </c>
      <c r="K19" s="78">
        <f t="shared" si="3"/>
        <v>1.7527562083308055E-4</v>
      </c>
      <c r="L19" s="79"/>
      <c r="M19" s="80"/>
      <c r="N19" s="81">
        <f>分析係数表!H22</f>
        <v>4.2456985766295524E-5</v>
      </c>
      <c r="O19" s="82">
        <f t="shared" si="4"/>
        <v>1.9721793384452359E-4</v>
      </c>
      <c r="P19" s="76">
        <f>分析係数表!C22</f>
        <v>7.7430972388955577E-2</v>
      </c>
      <c r="Q19" s="82">
        <f t="shared" si="5"/>
        <v>1.5270776390122173E-5</v>
      </c>
      <c r="R19" s="83">
        <v>1.9296818081112374E-4</v>
      </c>
      <c r="S19" s="84">
        <f t="shared" si="6"/>
        <v>1.0927702158712699E-3</v>
      </c>
      <c r="T19" s="85">
        <f>分析係数表!F22</f>
        <v>0.41382405745062839</v>
      </c>
      <c r="U19" s="86">
        <f t="shared" si="7"/>
        <v>4.5221460459304798E-4</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投入係数表!N20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9.8608966922261797E-5</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投入係数表!N21</f>
        <v>0</v>
      </c>
      <c r="E21" s="77">
        <f t="shared" si="0"/>
        <v>0</v>
      </c>
      <c r="F21" s="76">
        <f>分析係数表!C24</f>
        <v>0.63487099296325256</v>
      </c>
      <c r="G21" s="77">
        <f t="shared" si="1"/>
        <v>0</v>
      </c>
      <c r="H21" s="77">
        <v>3.9794807413380713E-3</v>
      </c>
      <c r="I21" s="77">
        <f t="shared" si="2"/>
        <v>3.9794807413380713E-3</v>
      </c>
      <c r="J21" s="76">
        <f>分析係数表!G24</f>
        <v>0.20715350223546944</v>
      </c>
      <c r="K21" s="78">
        <f t="shared" si="3"/>
        <v>8.2436337264678371E-4</v>
      </c>
      <c r="L21" s="79"/>
      <c r="M21" s="80"/>
      <c r="N21" s="81">
        <f>分析係数表!H24</f>
        <v>3.5027013257193804E-4</v>
      </c>
      <c r="O21" s="82">
        <f t="shared" si="4"/>
        <v>1.6270479542173195E-3</v>
      </c>
      <c r="P21" s="76">
        <f>分析係数表!C24</f>
        <v>0.63487099296325256</v>
      </c>
      <c r="Q21" s="82">
        <f t="shared" si="5"/>
        <v>1.0329655502927782E-3</v>
      </c>
      <c r="R21" s="83">
        <v>3.4897470616228922E-3</v>
      </c>
      <c r="S21" s="84">
        <f t="shared" si="6"/>
        <v>7.4692278029609635E-3</v>
      </c>
      <c r="T21" s="85">
        <f>分析係数表!F24</f>
        <v>0.39046199701937406</v>
      </c>
      <c r="U21" s="86">
        <f t="shared" si="7"/>
        <v>2.9164496041367695E-3</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投入係数表!N22</f>
        <v>0</v>
      </c>
      <c r="E22" s="77">
        <f t="shared" si="0"/>
        <v>0</v>
      </c>
      <c r="F22" s="76">
        <f>分析係数表!C25</f>
        <v>2.5195482189400487E-2</v>
      </c>
      <c r="G22" s="77">
        <f t="shared" si="1"/>
        <v>0</v>
      </c>
      <c r="H22" s="77">
        <v>3.6420490374273725E-4</v>
      </c>
      <c r="I22" s="77">
        <f t="shared" si="2"/>
        <v>3.6420490374273725E-4</v>
      </c>
      <c r="J22" s="76">
        <f>分析係数表!G25</f>
        <v>0.19667590027700832</v>
      </c>
      <c r="K22" s="78">
        <f t="shared" si="3"/>
        <v>7.1630327328904003E-5</v>
      </c>
      <c r="L22" s="79"/>
      <c r="M22" s="80"/>
      <c r="N22" s="81">
        <f>分析係数表!H25</f>
        <v>5.0948382919554624E-4</v>
      </c>
      <c r="O22" s="82">
        <f t="shared" si="4"/>
        <v>2.3666152061342827E-3</v>
      </c>
      <c r="P22" s="76">
        <f>分析係数表!C25</f>
        <v>2.5195482189400487E-2</v>
      </c>
      <c r="Q22" s="82">
        <f t="shared" si="5"/>
        <v>5.9628011275320683E-5</v>
      </c>
      <c r="R22" s="83">
        <v>2.5156216117392635E-4</v>
      </c>
      <c r="S22" s="84">
        <f t="shared" si="6"/>
        <v>6.1576706491666354E-4</v>
      </c>
      <c r="T22" s="85">
        <f>分析係数表!F25</f>
        <v>0.34903047091412742</v>
      </c>
      <c r="U22" s="86">
        <f t="shared" si="7"/>
        <v>2.1492146864127314E-4</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投入係数表!N23</f>
        <v>0</v>
      </c>
      <c r="E23" s="77">
        <f t="shared" si="0"/>
        <v>0</v>
      </c>
      <c r="F23" s="76">
        <f>分析係数表!C26</f>
        <v>0.4930888575458392</v>
      </c>
      <c r="G23" s="77">
        <f t="shared" si="1"/>
        <v>0</v>
      </c>
      <c r="H23" s="77">
        <v>5.4431370305352894E-3</v>
      </c>
      <c r="I23" s="77">
        <f t="shared" si="2"/>
        <v>5.4431370305352894E-3</v>
      </c>
      <c r="J23" s="76">
        <f>分析係数表!G26</f>
        <v>0.19639217284957194</v>
      </c>
      <c r="K23" s="78">
        <f t="shared" si="3"/>
        <v>1.0689895085447922E-3</v>
      </c>
      <c r="L23" s="79"/>
      <c r="M23" s="80"/>
      <c r="N23" s="81">
        <f>分析係数表!H26</f>
        <v>1.0815917123963785E-2</v>
      </c>
      <c r="O23" s="82">
        <f t="shared" si="4"/>
        <v>5.0241268646892386E-2</v>
      </c>
      <c r="P23" s="76">
        <f>分析係数表!C26</f>
        <v>0.4930888575458392</v>
      </c>
      <c r="Q23" s="82">
        <f t="shared" si="5"/>
        <v>2.4773409758749757E-2</v>
      </c>
      <c r="R23" s="83">
        <v>2.7380925629921685E-2</v>
      </c>
      <c r="S23" s="84">
        <f t="shared" si="6"/>
        <v>3.2824062660456975E-2</v>
      </c>
      <c r="T23" s="85">
        <f>分析係数表!F26</f>
        <v>0.33499796167957602</v>
      </c>
      <c r="U23" s="86">
        <f t="shared" si="7"/>
        <v>1.0995994085295767E-2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投入係数表!N24</f>
        <v>0</v>
      </c>
      <c r="E24" s="77">
        <f t="shared" si="0"/>
        <v>0</v>
      </c>
      <c r="F24" s="76">
        <f>分析係数表!C27</f>
        <v>2.3319615912208547E-2</v>
      </c>
      <c r="G24" s="77">
        <f t="shared" si="1"/>
        <v>0</v>
      </c>
      <c r="H24" s="77">
        <v>3.891253651463776E-5</v>
      </c>
      <c r="I24" s="77">
        <f t="shared" si="2"/>
        <v>3.891253651463776E-5</v>
      </c>
      <c r="J24" s="76">
        <f>分析係数表!G27</f>
        <v>0.17692307692307693</v>
      </c>
      <c r="K24" s="78">
        <f t="shared" si="3"/>
        <v>6.8845256910512963E-6</v>
      </c>
      <c r="L24" s="79"/>
      <c r="M24" s="80"/>
      <c r="N24" s="81">
        <f>分析係数表!H27</f>
        <v>1.0773460138197489E-2</v>
      </c>
      <c r="O24" s="82">
        <f t="shared" si="4"/>
        <v>5.0044050713047857E-2</v>
      </c>
      <c r="P24" s="76">
        <f>分析係数表!C27</f>
        <v>2.3319615912208547E-2</v>
      </c>
      <c r="Q24" s="82">
        <f t="shared" si="5"/>
        <v>1.1670080413193622E-3</v>
      </c>
      <c r="R24" s="83">
        <v>1.1761128910898382E-3</v>
      </c>
      <c r="S24" s="84">
        <f t="shared" si="6"/>
        <v>1.2150254276044759E-3</v>
      </c>
      <c r="T24" s="85">
        <f>分析係数表!F27</f>
        <v>0.33076923076923076</v>
      </c>
      <c r="U24" s="86">
        <f t="shared" si="7"/>
        <v>4.0189302605378815E-4</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投入係数表!N25</f>
        <v>0</v>
      </c>
      <c r="E25" s="77">
        <f t="shared" si="0"/>
        <v>0</v>
      </c>
      <c r="F25" s="76">
        <f>分析係数表!C28</f>
        <v>0.14672910458351074</v>
      </c>
      <c r="G25" s="77">
        <f t="shared" si="1"/>
        <v>0</v>
      </c>
      <c r="H25" s="77">
        <v>7.2472042039355864E-3</v>
      </c>
      <c r="I25" s="77">
        <f t="shared" si="2"/>
        <v>7.2472042039355864E-3</v>
      </c>
      <c r="J25" s="76">
        <f>分析係数表!G28</f>
        <v>0.12492997198879552</v>
      </c>
      <c r="K25" s="78">
        <f t="shared" si="3"/>
        <v>9.0539301819475397E-4</v>
      </c>
      <c r="L25" s="79"/>
      <c r="M25" s="80"/>
      <c r="N25" s="81">
        <f>分析係数表!H28</f>
        <v>2.0262596456964536E-2</v>
      </c>
      <c r="O25" s="82">
        <f t="shared" si="4"/>
        <v>9.4122258927298877E-2</v>
      </c>
      <c r="P25" s="76">
        <f>分析係数表!C28</f>
        <v>0.14672910458351074</v>
      </c>
      <c r="Q25" s="82">
        <f t="shared" si="5"/>
        <v>1.3810474773779915E-2</v>
      </c>
      <c r="R25" s="83">
        <v>1.6013137661471694E-2</v>
      </c>
      <c r="S25" s="84">
        <f t="shared" si="6"/>
        <v>2.3260341865407281E-2</v>
      </c>
      <c r="T25" s="85">
        <f>分析係数表!F28</f>
        <v>0.21372549019607842</v>
      </c>
      <c r="U25" s="86">
        <f t="shared" si="7"/>
        <v>4.9713279673125367E-3</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投入係数表!N26</f>
        <v>8.0730080730080731E-3</v>
      </c>
      <c r="E26" s="77">
        <f t="shared" si="0"/>
        <v>0.80730080730080733</v>
      </c>
      <c r="F26" s="76">
        <f>分析係数表!C29</f>
        <v>0.36751332706177486</v>
      </c>
      <c r="G26" s="77">
        <f t="shared" si="1"/>
        <v>0.29669380563077646</v>
      </c>
      <c r="H26" s="77">
        <v>0.34031940289684126</v>
      </c>
      <c r="I26" s="77">
        <f t="shared" si="2"/>
        <v>0.34031940289684126</v>
      </c>
      <c r="J26" s="76">
        <f>分析係数表!G29</f>
        <v>0.26226333907056798</v>
      </c>
      <c r="K26" s="78">
        <f t="shared" si="3"/>
        <v>8.9253302954227509E-2</v>
      </c>
      <c r="L26" s="79"/>
      <c r="M26" s="80"/>
      <c r="N26" s="81">
        <f>分析係数表!H29</f>
        <v>9.6908070011569522E-3</v>
      </c>
      <c r="O26" s="82">
        <f t="shared" si="4"/>
        <v>4.5014993400012505E-2</v>
      </c>
      <c r="P26" s="76">
        <f>分析係数表!C29</f>
        <v>0.36751332706177486</v>
      </c>
      <c r="Q26" s="82">
        <f t="shared" si="5"/>
        <v>1.6543609992102432E-2</v>
      </c>
      <c r="R26" s="83">
        <v>2.0978967362445793E-2</v>
      </c>
      <c r="S26" s="84">
        <f t="shared" si="6"/>
        <v>0.36129837025928707</v>
      </c>
      <c r="T26" s="85">
        <f>分析係数表!F29</f>
        <v>0.47117039586919107</v>
      </c>
      <c r="U26" s="86">
        <f t="shared" si="7"/>
        <v>0.17023309614196186</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投入係数表!N27</f>
        <v>3.8610038610038611E-3</v>
      </c>
      <c r="E27" s="77">
        <f t="shared" si="0"/>
        <v>0.38610038610038611</v>
      </c>
      <c r="F27" s="76">
        <f>分析係数表!C30</f>
        <v>1</v>
      </c>
      <c r="G27" s="77">
        <f t="shared" si="1"/>
        <v>0.38610038610038611</v>
      </c>
      <c r="H27" s="77">
        <v>0.47042300178834295</v>
      </c>
      <c r="I27" s="77">
        <f t="shared" si="2"/>
        <v>0.47042300178834295</v>
      </c>
      <c r="J27" s="76">
        <f>分析係数表!G30</f>
        <v>0.34487899988530796</v>
      </c>
      <c r="K27" s="78">
        <f t="shared" si="3"/>
        <v>0.16223901437980814</v>
      </c>
      <c r="L27" s="79"/>
      <c r="M27" s="80"/>
      <c r="N27" s="81">
        <f>分析係数表!H30</f>
        <v>0</v>
      </c>
      <c r="O27" s="82">
        <f t="shared" si="4"/>
        <v>0</v>
      </c>
      <c r="P27" s="76">
        <f>分析係数表!C30</f>
        <v>1</v>
      </c>
      <c r="Q27" s="82">
        <f t="shared" si="5"/>
        <v>0</v>
      </c>
      <c r="R27" s="83">
        <v>1.3605708656329613E-2</v>
      </c>
      <c r="S27" s="84">
        <f t="shared" si="6"/>
        <v>0.48402871044467255</v>
      </c>
      <c r="T27" s="85">
        <f>分析係数表!F30</f>
        <v>0.44087624727606378</v>
      </c>
      <c r="U27" s="86">
        <f t="shared" si="7"/>
        <v>0.21339676143471972</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投入係数表!N28</f>
        <v>4.4226044226044224E-2</v>
      </c>
      <c r="E28" s="77">
        <f t="shared" si="0"/>
        <v>4.4226044226044223</v>
      </c>
      <c r="F28" s="76">
        <f>分析係数表!C31</f>
        <v>0.30951028292239513</v>
      </c>
      <c r="G28" s="77">
        <f t="shared" si="1"/>
        <v>1.3688415460941308</v>
      </c>
      <c r="H28" s="77">
        <v>1.5022394597708955</v>
      </c>
      <c r="I28" s="77">
        <f t="shared" si="2"/>
        <v>1.5022394597708955</v>
      </c>
      <c r="J28" s="76">
        <f>分析係数表!G31</f>
        <v>7.0092194960809637E-2</v>
      </c>
      <c r="K28" s="78">
        <f t="shared" si="3"/>
        <v>0.10529526109208295</v>
      </c>
      <c r="L28" s="79"/>
      <c r="M28" s="80"/>
      <c r="N28" s="81">
        <f>分析係数表!H31</f>
        <v>2.261895916699394E-2</v>
      </c>
      <c r="O28" s="82">
        <f t="shared" si="4"/>
        <v>0.10506785425566995</v>
      </c>
      <c r="P28" s="76">
        <f>分析係数表!C31</f>
        <v>0.30951028292239513</v>
      </c>
      <c r="Q28" s="82">
        <f t="shared" si="5"/>
        <v>3.2519581296721382E-2</v>
      </c>
      <c r="R28" s="83">
        <v>4.2062485837775776E-2</v>
      </c>
      <c r="S28" s="84">
        <f t="shared" si="6"/>
        <v>1.5443019456086713</v>
      </c>
      <c r="T28" s="85">
        <f>分析係数表!F31</f>
        <v>0.24334064086008589</v>
      </c>
      <c r="U28" s="86">
        <f t="shared" si="7"/>
        <v>0.37579142512589159</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投入係数表!N29</f>
        <v>1.053001053001053E-3</v>
      </c>
      <c r="E29" s="77">
        <f t="shared" si="0"/>
        <v>0.10530010530010531</v>
      </c>
      <c r="F29" s="76">
        <f>分析係数表!C32</f>
        <v>0.85225718194254441</v>
      </c>
      <c r="G29" s="77">
        <f t="shared" si="1"/>
        <v>8.9742771001320928E-2</v>
      </c>
      <c r="H29" s="77">
        <v>0.11439892369523287</v>
      </c>
      <c r="I29" s="77">
        <f t="shared" si="2"/>
        <v>0.11439892369523287</v>
      </c>
      <c r="J29" s="76">
        <f>分析係数表!G32</f>
        <v>0.14035087719298245</v>
      </c>
      <c r="K29" s="78">
        <f t="shared" si="3"/>
        <v>1.6055989290559E-2</v>
      </c>
      <c r="L29" s="79"/>
      <c r="M29" s="80"/>
      <c r="N29" s="81">
        <f>分析係数表!H32</f>
        <v>6.442847590035345E-3</v>
      </c>
      <c r="O29" s="82">
        <f t="shared" si="4"/>
        <v>2.9927821460906452E-2</v>
      </c>
      <c r="P29" s="76">
        <f>分析係数表!C32</f>
        <v>0.85225718194254441</v>
      </c>
      <c r="Q29" s="82">
        <f t="shared" si="5"/>
        <v>2.5506200779951735E-2</v>
      </c>
      <c r="R29" s="83">
        <v>3.3352803835353315E-2</v>
      </c>
      <c r="S29" s="84">
        <f t="shared" si="6"/>
        <v>0.14775172753058619</v>
      </c>
      <c r="T29" s="85">
        <f>分析係数表!F32</f>
        <v>0.48405103668261562</v>
      </c>
      <c r="U29" s="86">
        <f t="shared" si="7"/>
        <v>7.1519376882827598E-2</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投入係数表!N30</f>
        <v>0</v>
      </c>
      <c r="E30" s="77">
        <f t="shared" si="0"/>
        <v>0</v>
      </c>
      <c r="F30" s="76">
        <f>分析係数表!C33</f>
        <v>1</v>
      </c>
      <c r="G30" s="77">
        <f t="shared" si="1"/>
        <v>0</v>
      </c>
      <c r="H30" s="77">
        <v>1.8690331234374084E-2</v>
      </c>
      <c r="I30" s="77">
        <f t="shared" si="2"/>
        <v>1.8690331234374084E-2</v>
      </c>
      <c r="J30" s="76">
        <f>分析係数表!G33</f>
        <v>0.50645624103299858</v>
      </c>
      <c r="K30" s="78">
        <f t="shared" si="3"/>
        <v>9.4658349006227424E-3</v>
      </c>
      <c r="L30" s="79"/>
      <c r="M30" s="80"/>
      <c r="N30" s="81">
        <f>分析係数表!H33</f>
        <v>9.552821797416492E-4</v>
      </c>
      <c r="O30" s="82">
        <f t="shared" si="4"/>
        <v>4.4374035115017805E-3</v>
      </c>
      <c r="P30" s="76">
        <f>分析係数表!C33</f>
        <v>1</v>
      </c>
      <c r="Q30" s="82">
        <f t="shared" si="5"/>
        <v>4.4374035115017805E-3</v>
      </c>
      <c r="R30" s="83">
        <v>1.3432643239326168E-2</v>
      </c>
      <c r="S30" s="84">
        <f t="shared" si="6"/>
        <v>3.2122974473700251E-2</v>
      </c>
      <c r="T30" s="85">
        <f>分析係数表!F33</f>
        <v>0.6449067431850789</v>
      </c>
      <c r="U30" s="86">
        <f t="shared" si="7"/>
        <v>2.0716322849251453E-2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投入係数表!N31</f>
        <v>2.3166023166023165E-2</v>
      </c>
      <c r="E31" s="77">
        <f t="shared" si="0"/>
        <v>2.3166023166023164</v>
      </c>
      <c r="F31" s="76">
        <f>分析係数表!C34</f>
        <v>0.24772063858157056</v>
      </c>
      <c r="G31" s="77">
        <f t="shared" si="1"/>
        <v>0.57387020520827148</v>
      </c>
      <c r="H31" s="77">
        <v>0.65161469767499813</v>
      </c>
      <c r="I31" s="77">
        <f t="shared" si="2"/>
        <v>0.65161469767499813</v>
      </c>
      <c r="J31" s="76">
        <f>分析係数表!G34</f>
        <v>0.4248649605950589</v>
      </c>
      <c r="K31" s="78">
        <f t="shared" si="3"/>
        <v>0.2768482528508493</v>
      </c>
      <c r="L31" s="79"/>
      <c r="M31" s="80"/>
      <c r="N31" s="81">
        <f>分析係数表!H34</f>
        <v>0.15963826648127116</v>
      </c>
      <c r="O31" s="82">
        <f t="shared" si="4"/>
        <v>0.74153943125540867</v>
      </c>
      <c r="P31" s="76">
        <f>分析係数表!C34</f>
        <v>0.24772063858157056</v>
      </c>
      <c r="Q31" s="82">
        <f t="shared" si="5"/>
        <v>0.18369462144400447</v>
      </c>
      <c r="R31" s="83">
        <v>0.19728551374428391</v>
      </c>
      <c r="S31" s="84">
        <f t="shared" si="6"/>
        <v>0.84890021141928207</v>
      </c>
      <c r="T31" s="85">
        <f>分析係数表!F34</f>
        <v>0.69972549366864434</v>
      </c>
      <c r="U31" s="86">
        <f t="shared" si="7"/>
        <v>0.59399711951077372</v>
      </c>
      <c r="V31" s="87">
        <f>分析係数表!D34</f>
        <v>0.30222261577968651</v>
      </c>
      <c r="W31" s="167">
        <f t="shared" si="8"/>
        <v>0</v>
      </c>
      <c r="X31" s="76">
        <f>分析係数表!E34</f>
        <v>0.2069423536704153</v>
      </c>
      <c r="Y31" s="166">
        <f t="shared" si="9"/>
        <v>0</v>
      </c>
    </row>
    <row r="32" spans="1:25" x14ac:dyDescent="0.2">
      <c r="A32" s="6" t="s">
        <v>20</v>
      </c>
      <c r="B32" s="5" t="s">
        <v>37</v>
      </c>
      <c r="C32" s="90"/>
      <c r="D32" s="76">
        <f>投入係数表!N32</f>
        <v>3.8610038610038611E-3</v>
      </c>
      <c r="E32" s="77">
        <f t="shared" si="0"/>
        <v>0.38610038610038611</v>
      </c>
      <c r="F32" s="76">
        <f>分析係数表!C35</f>
        <v>0.40037672666387614</v>
      </c>
      <c r="G32" s="77">
        <f t="shared" si="1"/>
        <v>0.15458560875053132</v>
      </c>
      <c r="H32" s="77">
        <v>0.19944078661492023</v>
      </c>
      <c r="I32" s="77">
        <f t="shared" si="2"/>
        <v>0.19944078661492023</v>
      </c>
      <c r="J32" s="76">
        <f>分析係数表!G35</f>
        <v>0.31413869149718204</v>
      </c>
      <c r="K32" s="78">
        <f t="shared" si="3"/>
        <v>6.2652067738379738E-2</v>
      </c>
      <c r="L32" s="79"/>
      <c r="M32" s="80"/>
      <c r="N32" s="81">
        <f>分析係数表!H35</f>
        <v>6.0278305541698066E-2</v>
      </c>
      <c r="O32" s="82">
        <f t="shared" si="4"/>
        <v>0.28000016157576235</v>
      </c>
      <c r="P32" s="76">
        <f>分析係数表!C35</f>
        <v>0.40037672666387614</v>
      </c>
      <c r="Q32" s="82">
        <f t="shared" si="5"/>
        <v>0.11210554815706016</v>
      </c>
      <c r="R32" s="83">
        <v>0.14380696444036081</v>
      </c>
      <c r="S32" s="84">
        <f t="shared" si="6"/>
        <v>0.34324775105528105</v>
      </c>
      <c r="T32" s="85">
        <f>分析係数表!F35</f>
        <v>0.64444988973290862</v>
      </c>
      <c r="U32" s="86">
        <f t="shared" si="7"/>
        <v>0.22120597531864475</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投入係数表!N33</f>
        <v>1.053001053001053E-3</v>
      </c>
      <c r="E33" s="77">
        <f t="shared" si="0"/>
        <v>0.10530010530010531</v>
      </c>
      <c r="F33" s="76">
        <f>分析係数表!C36</f>
        <v>0.81884274474653918</v>
      </c>
      <c r="G33" s="77">
        <f t="shared" si="1"/>
        <v>8.622422724603783E-2</v>
      </c>
      <c r="H33" s="77">
        <v>0.13085020838229453</v>
      </c>
      <c r="I33" s="77">
        <f t="shared" si="2"/>
        <v>0.13085020838229453</v>
      </c>
      <c r="J33" s="76">
        <f>分析係数表!G36</f>
        <v>1.667576253714147E-2</v>
      </c>
      <c r="K33" s="78">
        <f t="shared" si="3"/>
        <v>2.182027002918622E-3</v>
      </c>
      <c r="L33" s="79"/>
      <c r="M33" s="80"/>
      <c r="N33" s="81">
        <f>分析係数表!H36</f>
        <v>0.19381614002313904</v>
      </c>
      <c r="O33" s="82">
        <f t="shared" si="4"/>
        <v>0.90029986800025008</v>
      </c>
      <c r="P33" s="76">
        <f>分析係数表!C36</f>
        <v>0.81884274474653918</v>
      </c>
      <c r="Q33" s="82">
        <f t="shared" si="5"/>
        <v>0.73720401500827171</v>
      </c>
      <c r="R33" s="83">
        <v>0.75909543115783173</v>
      </c>
      <c r="S33" s="84">
        <f t="shared" si="6"/>
        <v>0.88994563954012629</v>
      </c>
      <c r="T33" s="85">
        <f>分析係数表!F36</f>
        <v>0.88527075374446673</v>
      </c>
      <c r="U33" s="86">
        <f t="shared" si="7"/>
        <v>0.78784284710728913</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投入係数表!N34</f>
        <v>1.6848016848016848E-2</v>
      </c>
      <c r="E34" s="77">
        <f t="shared" si="0"/>
        <v>1.6848016848016849</v>
      </c>
      <c r="F34" s="76">
        <f>分析係数表!C37</f>
        <v>0.43300400097983183</v>
      </c>
      <c r="G34" s="77">
        <f t="shared" si="1"/>
        <v>0.72952587037669103</v>
      </c>
      <c r="H34" s="77">
        <v>0.87181921038378729</v>
      </c>
      <c r="I34" s="77">
        <f t="shared" si="2"/>
        <v>0.87181921038378729</v>
      </c>
      <c r="J34" s="76">
        <f>分析係数表!G37</f>
        <v>0.37467899332306109</v>
      </c>
      <c r="K34" s="78">
        <f t="shared" si="3"/>
        <v>0.32665234410630345</v>
      </c>
      <c r="L34" s="79"/>
      <c r="M34" s="80"/>
      <c r="N34" s="81">
        <f>分析係数表!H37</f>
        <v>4.7689809261991442E-2</v>
      </c>
      <c r="O34" s="82">
        <f t="shared" si="4"/>
        <v>0.22152504419086111</v>
      </c>
      <c r="P34" s="76">
        <f>分析係数表!C37</f>
        <v>0.43300400097983183</v>
      </c>
      <c r="Q34" s="82">
        <f t="shared" si="5"/>
        <v>9.5921230451876907E-2</v>
      </c>
      <c r="R34" s="83">
        <v>0.11159569074017521</v>
      </c>
      <c r="S34" s="84">
        <f t="shared" si="6"/>
        <v>0.98341490112396246</v>
      </c>
      <c r="T34" s="85">
        <f>分析係数表!F37</f>
        <v>0.6925184043828112</v>
      </c>
      <c r="U34" s="86">
        <f t="shared" si="7"/>
        <v>0.68103291817264655</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投入係数表!N35</f>
        <v>2.106002106002106E-3</v>
      </c>
      <c r="E35" s="77">
        <f t="shared" si="0"/>
        <v>0.21060021060021061</v>
      </c>
      <c r="F35" s="76">
        <f>分析係数表!C38</f>
        <v>7.9651941097724221E-2</v>
      </c>
      <c r="G35" s="77">
        <f t="shared" si="1"/>
        <v>1.6774715569896292E-2</v>
      </c>
      <c r="H35" s="77">
        <v>2.4871257528028826E-2</v>
      </c>
      <c r="I35" s="77">
        <f t="shared" si="2"/>
        <v>2.4871257528028826E-2</v>
      </c>
      <c r="J35" s="76">
        <f>分析係数表!G38</f>
        <v>0.16009852216748768</v>
      </c>
      <c r="K35" s="78">
        <f t="shared" si="3"/>
        <v>3.9818515746844179E-3</v>
      </c>
      <c r="L35" s="79"/>
      <c r="M35" s="80"/>
      <c r="N35" s="81">
        <f>分析係数表!H38</f>
        <v>4.2106715633723583E-2</v>
      </c>
      <c r="O35" s="82">
        <f t="shared" si="4"/>
        <v>0.19559088589030627</v>
      </c>
      <c r="P35" s="76">
        <f>分析係数表!C38</f>
        <v>7.9651941097724221E-2</v>
      </c>
      <c r="Q35" s="82">
        <f t="shared" si="5"/>
        <v>1.5579193722186375E-2</v>
      </c>
      <c r="R35" s="83">
        <v>1.861600123551542E-2</v>
      </c>
      <c r="S35" s="84">
        <f t="shared" si="6"/>
        <v>4.3487258763544243E-2</v>
      </c>
      <c r="T35" s="85">
        <f>分析係数表!F38</f>
        <v>0.48891625615763545</v>
      </c>
      <c r="U35" s="86">
        <f t="shared" si="7"/>
        <v>2.1261627745230376E-2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投入係数表!N36</f>
        <v>0</v>
      </c>
      <c r="E36" s="77">
        <f t="shared" si="0"/>
        <v>0</v>
      </c>
      <c r="F36" s="76">
        <f>分析係数表!C39</f>
        <v>1</v>
      </c>
      <c r="G36" s="77">
        <f t="shared" si="1"/>
        <v>0</v>
      </c>
      <c r="H36" s="77">
        <v>1.5881114396552608E-2</v>
      </c>
      <c r="I36" s="77">
        <f t="shared" si="2"/>
        <v>1.5881114396552608E-2</v>
      </c>
      <c r="J36" s="76">
        <f>分析係数表!G39</f>
        <v>0.35152969406118778</v>
      </c>
      <c r="K36" s="78">
        <f t="shared" si="3"/>
        <v>5.5826832851708632E-3</v>
      </c>
      <c r="L36" s="79"/>
      <c r="M36" s="80"/>
      <c r="N36" s="81">
        <f>分析係数表!H39</f>
        <v>3.7892859796418753E-3</v>
      </c>
      <c r="O36" s="82">
        <f t="shared" si="4"/>
        <v>1.7601700595623729E-2</v>
      </c>
      <c r="P36" s="76">
        <f>分析係数表!C39</f>
        <v>1</v>
      </c>
      <c r="Q36" s="82">
        <f t="shared" si="5"/>
        <v>1.7601700595623729E-2</v>
      </c>
      <c r="R36" s="83">
        <v>2.1997783178161534E-2</v>
      </c>
      <c r="S36" s="84">
        <f t="shared" si="6"/>
        <v>3.7878897574714146E-2</v>
      </c>
      <c r="T36" s="85">
        <f>分析係数表!F39</f>
        <v>0.70235952809438107</v>
      </c>
      <c r="U36" s="86">
        <f t="shared" si="7"/>
        <v>2.6604604625311622E-2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投入係数表!N37</f>
        <v>0</v>
      </c>
      <c r="E37" s="77">
        <f t="shared" si="0"/>
        <v>0</v>
      </c>
      <c r="F37" s="76">
        <f>分析係数表!C40</f>
        <v>0.95328673803415021</v>
      </c>
      <c r="G37" s="77">
        <f t="shared" si="1"/>
        <v>0</v>
      </c>
      <c r="H37" s="77">
        <v>3.8823654310080674E-3</v>
      </c>
      <c r="I37" s="77">
        <f t="shared" si="2"/>
        <v>3.8823654310080674E-3</v>
      </c>
      <c r="J37" s="76">
        <f>分析係数表!G40</f>
        <v>0.53898804366660891</v>
      </c>
      <c r="K37" s="78">
        <f t="shared" si="3"/>
        <v>2.0925485484579089E-3</v>
      </c>
      <c r="L37" s="79"/>
      <c r="M37" s="80"/>
      <c r="N37" s="81">
        <f>分析係数表!H40</f>
        <v>2.9093649496354006E-2</v>
      </c>
      <c r="O37" s="82">
        <f t="shared" si="4"/>
        <v>0.13514358916695979</v>
      </c>
      <c r="P37" s="76">
        <f>分析係数表!C40</f>
        <v>0.95328673803415021</v>
      </c>
      <c r="Q37" s="82">
        <f t="shared" si="5"/>
        <v>0.1288305912831984</v>
      </c>
      <c r="R37" s="83">
        <v>0.12949964657649782</v>
      </c>
      <c r="S37" s="84">
        <f t="shared" si="6"/>
        <v>0.13338201200750588</v>
      </c>
      <c r="T37" s="85">
        <f>分析係数表!F40</f>
        <v>0.73566106394039166</v>
      </c>
      <c r="U37" s="86">
        <f t="shared" si="7"/>
        <v>9.8123952863951869E-2</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投入係数表!N38</f>
        <v>0</v>
      </c>
      <c r="E38" s="77">
        <f t="shared" si="0"/>
        <v>0</v>
      </c>
      <c r="F38" s="76">
        <f>分析係数表!C41</f>
        <v>0.71785008836677411</v>
      </c>
      <c r="G38" s="77">
        <f t="shared" si="1"/>
        <v>0</v>
      </c>
      <c r="H38" s="77">
        <v>2.4849417787657462E-4</v>
      </c>
      <c r="I38" s="77">
        <f t="shared" si="2"/>
        <v>2.4849417787657462E-4</v>
      </c>
      <c r="J38" s="76">
        <f>分析係数表!G41</f>
        <v>0.45415256068573073</v>
      </c>
      <c r="K38" s="78">
        <f t="shared" si="3"/>
        <v>1.1285426719814183E-4</v>
      </c>
      <c r="L38" s="79"/>
      <c r="M38" s="80"/>
      <c r="N38" s="81">
        <f>分析係数表!H41</f>
        <v>4.9982486493371406E-2</v>
      </c>
      <c r="O38" s="82">
        <f t="shared" si="4"/>
        <v>0.2321748126184654</v>
      </c>
      <c r="P38" s="76">
        <f>分析係数表!C41</f>
        <v>0.71785008836677411</v>
      </c>
      <c r="Q38" s="82">
        <f t="shared" si="5"/>
        <v>0.1666667097547046</v>
      </c>
      <c r="R38" s="83">
        <v>0.16922080756286562</v>
      </c>
      <c r="S38" s="84">
        <f t="shared" si="6"/>
        <v>0.16946930174074218</v>
      </c>
      <c r="T38" s="85">
        <f>分析係数表!F41</f>
        <v>0.55751638694806593</v>
      </c>
      <c r="U38" s="86">
        <f t="shared" si="7"/>
        <v>9.448191280511016E-2</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投入係数表!N39</f>
        <v>7.0200070200070197E-4</v>
      </c>
      <c r="E39" s="77">
        <f>$C$16*D39</f>
        <v>7.02000702000702E-2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6.2271562611408322E-2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76">
        <f>投入係数表!N40</f>
        <v>9.8280098280098278E-3</v>
      </c>
      <c r="E40" s="77">
        <f>$C$16*D40</f>
        <v>0.98280098280098283</v>
      </c>
      <c r="F40" s="76">
        <f>分析係数表!C43</f>
        <v>0.24416011268928273</v>
      </c>
      <c r="G40" s="77">
        <f>E40*F40</f>
        <v>0.23996079871182577</v>
      </c>
      <c r="H40" s="77">
        <v>0.33373668918203808</v>
      </c>
      <c r="I40" s="77">
        <f>C40+H40</f>
        <v>0.33373668918203808</v>
      </c>
      <c r="J40" s="76">
        <f>分析係数表!G43</f>
        <v>0.34972426470588236</v>
      </c>
      <c r="K40" s="78">
        <f>I40*J40</f>
        <v>0.11671581822956387</v>
      </c>
      <c r="L40" s="79"/>
      <c r="M40" s="80"/>
      <c r="N40" s="81">
        <f>分析係数表!H43</f>
        <v>3.6258265844416375E-2</v>
      </c>
      <c r="O40" s="82">
        <f t="shared" si="4"/>
        <v>0.16842411550322314</v>
      </c>
      <c r="P40" s="76">
        <f>分析係数表!C43</f>
        <v>0.24416011268928273</v>
      </c>
      <c r="Q40" s="82">
        <f>O40*P40</f>
        <v>4.1122451020859735E-2</v>
      </c>
      <c r="R40" s="83">
        <v>6.4729166926459539E-2</v>
      </c>
      <c r="S40" s="84">
        <f>I40+R40</f>
        <v>0.39846585610849761</v>
      </c>
      <c r="T40" s="85">
        <f>分析係数表!F43</f>
        <v>0.55514705882352944</v>
      </c>
      <c r="U40" s="86">
        <f>S40*T40</f>
        <v>0.22120714806023214</v>
      </c>
      <c r="V40" s="87">
        <f>分析係数表!D43</f>
        <v>0.23460477941176472</v>
      </c>
      <c r="W40" s="167">
        <f>ROUND(S40*V40,0)</f>
        <v>0</v>
      </c>
      <c r="X40" s="76">
        <f>分析係数表!E43</f>
        <v>0.17325367647058823</v>
      </c>
      <c r="Y40" s="166">
        <f>ROUND(S40*X40,0)</f>
        <v>0</v>
      </c>
    </row>
    <row r="41" spans="1:25" x14ac:dyDescent="0.2">
      <c r="A41" s="6" t="s">
        <v>341</v>
      </c>
      <c r="B41" s="5" t="s">
        <v>42</v>
      </c>
      <c r="C41" s="90"/>
      <c r="D41" s="76">
        <f>投入係数表!N41</f>
        <v>0</v>
      </c>
      <c r="E41" s="77">
        <f>$C$16*D41</f>
        <v>0</v>
      </c>
      <c r="F41" s="76">
        <f>分析係数表!C44</f>
        <v>0.44352059925093634</v>
      </c>
      <c r="G41" s="77">
        <f>E41*F41</f>
        <v>0</v>
      </c>
      <c r="H41" s="77">
        <v>1.2805522067865587E-3</v>
      </c>
      <c r="I41" s="77">
        <f>C41+H41</f>
        <v>1.2805522067865587E-3</v>
      </c>
      <c r="J41" s="76">
        <f>分析係数表!G44</f>
        <v>0.26743054804885957</v>
      </c>
      <c r="K41" s="78">
        <f>I41*J41</f>
        <v>3.4245877846610594E-4</v>
      </c>
      <c r="L41" s="79"/>
      <c r="M41" s="80"/>
      <c r="N41" s="81">
        <f>分析係数表!H44</f>
        <v>0.11044123422457623</v>
      </c>
      <c r="O41" s="82">
        <f t="shared" si="4"/>
        <v>0.51301315041306694</v>
      </c>
      <c r="P41" s="76">
        <f>分析係数表!C44</f>
        <v>0.44352059925093634</v>
      </c>
      <c r="Q41" s="82">
        <f>O41*P41</f>
        <v>0.2275318998948142</v>
      </c>
      <c r="R41" s="83">
        <v>0.23075286590574109</v>
      </c>
      <c r="S41" s="84">
        <f>I41+R41</f>
        <v>0.23203341811252765</v>
      </c>
      <c r="T41" s="85">
        <f>分析係数表!F44</f>
        <v>0.49983785536698733</v>
      </c>
      <c r="U41" s="86">
        <f>S41*T41</f>
        <v>0.11597908608283729</v>
      </c>
      <c r="V41" s="87">
        <f>分析係数表!D44</f>
        <v>0.31423629877851045</v>
      </c>
      <c r="W41" s="167">
        <f>ROUND(S41*V41,0)</f>
        <v>0</v>
      </c>
      <c r="X41" s="76">
        <f>分析係数表!E44</f>
        <v>0.23370446438222894</v>
      </c>
      <c r="Y41" s="166">
        <f>ROUND(S41*X41,0)</f>
        <v>0</v>
      </c>
    </row>
    <row r="42" spans="1:25" x14ac:dyDescent="0.2">
      <c r="A42" s="6" t="s">
        <v>342</v>
      </c>
      <c r="B42" s="5" t="s">
        <v>279</v>
      </c>
      <c r="C42" s="90"/>
      <c r="D42" s="76">
        <f>投入係数表!N42</f>
        <v>7.0200070200070197E-4</v>
      </c>
      <c r="E42" s="77">
        <f>$C$16*D42</f>
        <v>7.02000702000702E-2</v>
      </c>
      <c r="F42" s="76">
        <f>分析係数表!C45</f>
        <v>1</v>
      </c>
      <c r="G42" s="77">
        <f>E42*F42</f>
        <v>7.02000702000702E-2</v>
      </c>
      <c r="H42" s="77">
        <v>8.4286132348067741E-2</v>
      </c>
      <c r="I42" s="77">
        <f>C42+H42</f>
        <v>8.4286132348067741E-2</v>
      </c>
      <c r="J42" s="76">
        <f>分析係数表!G45</f>
        <v>0</v>
      </c>
      <c r="K42" s="78">
        <f>I42*J42</f>
        <v>0</v>
      </c>
      <c r="L42" s="79"/>
      <c r="M42" s="80"/>
      <c r="N42" s="81">
        <f>分析係数表!H45</f>
        <v>0</v>
      </c>
      <c r="O42" s="82">
        <f t="shared" si="4"/>
        <v>0</v>
      </c>
      <c r="P42" s="76">
        <f>分析係数表!C45</f>
        <v>1</v>
      </c>
      <c r="Q42" s="82">
        <f>O42*P42</f>
        <v>0</v>
      </c>
      <c r="R42" s="83">
        <v>4.5505216588864481E-3</v>
      </c>
      <c r="S42" s="84">
        <f>I42+R42</f>
        <v>8.8836654006954188E-2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投入係数表!N43</f>
        <v>3.5100035100035102E-3</v>
      </c>
      <c r="E43" s="77">
        <f>$C$16*D43</f>
        <v>0.35100035100035104</v>
      </c>
      <c r="F43" s="76">
        <f>分析係数表!C46</f>
        <v>0.20394173093401891</v>
      </c>
      <c r="G43" s="77">
        <f>E43*F43</f>
        <v>7.1583619141459789E-2</v>
      </c>
      <c r="H43" s="77">
        <v>8.3609396381850498E-2</v>
      </c>
      <c r="I43" s="77">
        <f>C43+H43</f>
        <v>8.3609396381850498E-2</v>
      </c>
      <c r="J43" s="76">
        <f>分析係数表!G46</f>
        <v>9.7765363128491621E-3</v>
      </c>
      <c r="K43" s="78">
        <f>I43*J43</f>
        <v>8.1741029982256074E-4</v>
      </c>
      <c r="L43" s="79"/>
      <c r="M43" s="80"/>
      <c r="N43" s="81">
        <f>分析係数表!H46</f>
        <v>2.207763259847367E-2</v>
      </c>
      <c r="O43" s="82">
        <f t="shared" si="4"/>
        <v>0.10255332559915226</v>
      </c>
      <c r="P43" s="76">
        <f>分析係数表!C46</f>
        <v>0.20394173093401891</v>
      </c>
      <c r="Q43" s="82">
        <f>O43*P43</f>
        <v>2.0914902735731142E-2</v>
      </c>
      <c r="R43" s="83">
        <v>2.3144081831596067E-2</v>
      </c>
      <c r="S43" s="84">
        <f>I43+R43</f>
        <v>0.10675347821344656</v>
      </c>
      <c r="T43" s="85">
        <f>分析係数表!F46</f>
        <v>0.31424581005586594</v>
      </c>
      <c r="U43" s="86">
        <f>S43*T43</f>
        <v>3.3546833237465754E-2</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92">
        <f>投入係数表!N44</f>
        <v>0.75043875043875041</v>
      </c>
      <c r="E44" s="91">
        <f>SUM(E5:E43)</f>
        <v>75.043875043875019</v>
      </c>
      <c r="F44" s="92">
        <f>分析係数表!C47</f>
        <v>0.3565882023489878</v>
      </c>
      <c r="G44" s="91">
        <f>SUM(G5:G43)</f>
        <v>10.848471395637986</v>
      </c>
      <c r="H44" s="91">
        <f>SUM(H5:H43)</f>
        <v>12.184878322724083</v>
      </c>
      <c r="I44" s="91">
        <f>SUM(I5:I43)</f>
        <v>112.18487832272409</v>
      </c>
      <c r="J44" s="92">
        <f>分析係数表!G47</f>
        <v>0.20702938758024061</v>
      </c>
      <c r="K44" s="93">
        <f>SUM(K5:K43)</f>
        <v>7.4045536136931851</v>
      </c>
      <c r="L44" s="94">
        <f>最終需要_まとめ!$L$33</f>
        <v>0.62733333333333341</v>
      </c>
      <c r="M44" s="91">
        <f>K44*L44</f>
        <v>4.6451233003235251</v>
      </c>
      <c r="N44" s="95">
        <f>分析係数表!H47</f>
        <v>1</v>
      </c>
      <c r="O44" s="93">
        <f>SUM(O5:O43)</f>
        <v>4.6451233003235251</v>
      </c>
      <c r="P44" s="92">
        <f>分析係数表!C47</f>
        <v>0.3565882023489878</v>
      </c>
      <c r="Q44" s="96">
        <f>SUM(Q5:Q43)</f>
        <v>1.9500798050640573</v>
      </c>
      <c r="R44" s="91">
        <f>SUM(R5:R43)</f>
        <v>2.1564754713303462</v>
      </c>
      <c r="S44" s="97">
        <f>SUM(S5:S43)</f>
        <v>114.34135379405444</v>
      </c>
      <c r="T44" s="98">
        <f>分析係数表!F47</f>
        <v>0.44699801687384694</v>
      </c>
      <c r="U44" s="99">
        <f>SUM(U5:U43)</f>
        <v>29.622977640030285</v>
      </c>
      <c r="V44" s="100">
        <f>分析係数表!D47</f>
        <v>7.3973369448801493E-2</v>
      </c>
      <c r="W44" s="164">
        <f>SUM(W5:W43)</f>
        <v>2</v>
      </c>
      <c r="X44" s="92">
        <f>分析係数表!E47</f>
        <v>5.841930334920295E-2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301</v>
      </c>
      <c r="S2" s="3" t="s">
        <v>153</v>
      </c>
      <c r="U2" s="64" t="s">
        <v>210</v>
      </c>
      <c r="W2" s="3" t="s">
        <v>130</v>
      </c>
      <c r="Y2" s="3" t="s">
        <v>154</v>
      </c>
    </row>
    <row r="3" spans="1:25" ht="44" x14ac:dyDescent="0.2">
      <c r="B3" s="65"/>
      <c r="C3" s="66" t="s">
        <v>228</v>
      </c>
      <c r="D3" s="66" t="s">
        <v>240</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0</v>
      </c>
      <c r="E5" s="77">
        <f t="shared" ref="E5:E38" si="0">$C$17*D5</f>
        <v>0</v>
      </c>
      <c r="F5" s="76">
        <f>分析係数表!C8</f>
        <v>0.65037929495760816</v>
      </c>
      <c r="G5" s="77">
        <f t="shared" ref="G5:G38" si="1">E5*F5</f>
        <v>0</v>
      </c>
      <c r="H5" s="77">
        <f t="array" ref="H5:H43">MMULT(逆行列係数!C5:AO43,'13'!G5:G43)</f>
        <v>2.1857988695348995E-3</v>
      </c>
      <c r="I5" s="77">
        <f t="shared" ref="I5:I38" si="2">C5+H5</f>
        <v>2.1857988695348995E-3</v>
      </c>
      <c r="J5" s="76">
        <f>分析係数表!G8</f>
        <v>0.11973575557390587</v>
      </c>
      <c r="K5" s="78">
        <f t="shared" ref="K5:K38" si="3">I5*J5</f>
        <v>2.6171827917635047E-4</v>
      </c>
      <c r="L5" s="79" t="s">
        <v>184</v>
      </c>
      <c r="M5" s="80" t="s">
        <v>184</v>
      </c>
      <c r="N5" s="81">
        <f>分析係数表!H8</f>
        <v>1.170751382505599E-2</v>
      </c>
      <c r="O5" s="82">
        <f t="shared" ref="O5:O43" si="4">$M$44*N5</f>
        <v>9.3589375640653394E-2</v>
      </c>
      <c r="P5" s="76">
        <f>分析係数表!C8</f>
        <v>0.65037929495760816</v>
      </c>
      <c r="Q5" s="82">
        <f t="shared" ref="Q5:Q38" si="5">O5*P5</f>
        <v>6.0868592144690904E-2</v>
      </c>
      <c r="R5" s="83">
        <f t="array" ref="R5:R43">MMULT(逆行列係数!C5:AO43,'13'!Q5:Q43)</f>
        <v>8.0290769909688059E-2</v>
      </c>
      <c r="S5" s="84">
        <f t="shared" ref="S5:S38" si="6">I5+R5</f>
        <v>8.2476568779222964E-2</v>
      </c>
      <c r="T5" s="85">
        <f>分析係数表!F8</f>
        <v>0.45169281585466559</v>
      </c>
      <c r="U5" s="86">
        <f t="shared" ref="U5:U38" si="7">S5*T5</f>
        <v>3.7254073593918219E-2</v>
      </c>
      <c r="V5" s="87">
        <f>分析係数表!D8</f>
        <v>0.495458298926507</v>
      </c>
      <c r="W5" s="167">
        <f t="shared" ref="W5:W38" si="8">ROUND(S5*V5,0)</f>
        <v>0</v>
      </c>
      <c r="X5" s="76">
        <f>分析係数表!E8</f>
        <v>0.32782824112303882</v>
      </c>
      <c r="Y5" s="166">
        <f t="shared" ref="Y5:Y38" si="9">ROUND(S5*X5,0)</f>
        <v>0</v>
      </c>
    </row>
    <row r="6" spans="1:25" x14ac:dyDescent="0.2">
      <c r="A6" s="6" t="s">
        <v>220</v>
      </c>
      <c r="B6" s="5" t="s">
        <v>266</v>
      </c>
      <c r="C6" s="90"/>
      <c r="D6" s="76">
        <f>投入係数表!O6</f>
        <v>0</v>
      </c>
      <c r="E6" s="77">
        <f t="shared" si="0"/>
        <v>0</v>
      </c>
      <c r="F6" s="76">
        <f>分析係数表!C9</f>
        <v>0.72894736842105257</v>
      </c>
      <c r="G6" s="77">
        <f t="shared" si="1"/>
        <v>0</v>
      </c>
      <c r="H6" s="77">
        <v>2.4651820823506621E-3</v>
      </c>
      <c r="I6" s="77">
        <f t="shared" si="2"/>
        <v>2.4651820823506621E-3</v>
      </c>
      <c r="J6" s="76">
        <f>分析係数表!G9</f>
        <v>0.24749163879598662</v>
      </c>
      <c r="K6" s="78">
        <f t="shared" si="3"/>
        <v>6.1011195349146817E-4</v>
      </c>
      <c r="L6" s="79"/>
      <c r="M6" s="80"/>
      <c r="N6" s="81">
        <f>分析係数表!H9</f>
        <v>6.0501204716971121E-4</v>
      </c>
      <c r="O6" s="82">
        <f t="shared" si="4"/>
        <v>4.8364409895895232E-3</v>
      </c>
      <c r="P6" s="76">
        <f>分析係数表!C9</f>
        <v>0.72894736842105257</v>
      </c>
      <c r="Q6" s="82">
        <f t="shared" si="5"/>
        <v>3.525510931884994E-3</v>
      </c>
      <c r="R6" s="83">
        <v>4.5001798435449483E-3</v>
      </c>
      <c r="S6" s="84">
        <f t="shared" si="6"/>
        <v>6.96536192589561E-3</v>
      </c>
      <c r="T6" s="85">
        <f>分析係数表!F9</f>
        <v>0.67892976588628762</v>
      </c>
      <c r="U6" s="86">
        <f t="shared" si="7"/>
        <v>4.7289915416615681E-3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投入係数表!O7</f>
        <v>0</v>
      </c>
      <c r="E7" s="77">
        <f t="shared" si="0"/>
        <v>0</v>
      </c>
      <c r="F7" s="76">
        <f>分析係数表!C10</f>
        <v>1.0504201680672232E-2</v>
      </c>
      <c r="G7" s="77">
        <f t="shared" si="1"/>
        <v>0</v>
      </c>
      <c r="H7" s="77">
        <v>4.2848139198850397E-5</v>
      </c>
      <c r="I7" s="77">
        <f t="shared" si="2"/>
        <v>4.2848139198850397E-5</v>
      </c>
      <c r="J7" s="76">
        <f>分析係数表!G10</f>
        <v>0.2857142857142857</v>
      </c>
      <c r="K7" s="78">
        <f t="shared" si="3"/>
        <v>1.2242325485385827E-5</v>
      </c>
      <c r="L7" s="79"/>
      <c r="M7" s="80"/>
      <c r="N7" s="81">
        <f>分析係数表!H10</f>
        <v>1.1887956014562746E-3</v>
      </c>
      <c r="O7" s="82">
        <f t="shared" si="4"/>
        <v>9.5031822953337997E-3</v>
      </c>
      <c r="P7" s="76">
        <f>分析係数表!C10</f>
        <v>1.0504201680672232E-2</v>
      </c>
      <c r="Q7" s="82">
        <f t="shared" si="5"/>
        <v>9.982334343837989E-5</v>
      </c>
      <c r="R7" s="83">
        <v>1.3398713150635311E-4</v>
      </c>
      <c r="S7" s="84">
        <f t="shared" si="6"/>
        <v>1.768352707052035E-4</v>
      </c>
      <c r="T7" s="85">
        <f>分析係数表!F10</f>
        <v>0.5714285714285714</v>
      </c>
      <c r="U7" s="86">
        <f t="shared" si="7"/>
        <v>1.0104872611725913E-4</v>
      </c>
      <c r="V7" s="87">
        <f>分析係数表!D10</f>
        <v>0</v>
      </c>
      <c r="W7" s="167">
        <f t="shared" si="8"/>
        <v>0</v>
      </c>
      <c r="X7" s="76">
        <f>分析係数表!E10</f>
        <v>0</v>
      </c>
      <c r="Y7" s="166">
        <f t="shared" si="9"/>
        <v>0</v>
      </c>
    </row>
    <row r="8" spans="1:25" x14ac:dyDescent="0.2">
      <c r="A8" s="6" t="s">
        <v>222</v>
      </c>
      <c r="B8" s="5" t="s">
        <v>27</v>
      </c>
      <c r="C8" s="90"/>
      <c r="D8" s="76">
        <f>投入係数表!O8</f>
        <v>0.14869418702611625</v>
      </c>
      <c r="E8" s="77">
        <f t="shared" si="0"/>
        <v>14.869418702611625</v>
      </c>
      <c r="F8" s="76">
        <f>分析係数表!C11</f>
        <v>1.4320902789711765E-3</v>
      </c>
      <c r="G8" s="77">
        <f t="shared" si="1"/>
        <v>2.1294349977962312E-2</v>
      </c>
      <c r="H8" s="77">
        <v>2.364492550322041E-2</v>
      </c>
      <c r="I8" s="77">
        <f t="shared" si="2"/>
        <v>2.364492550322041E-2</v>
      </c>
      <c r="J8" s="76">
        <f>分析係数表!G11</f>
        <v>0.36842105263157893</v>
      </c>
      <c r="K8" s="78">
        <f t="shared" si="3"/>
        <v>8.7112883432917294E-3</v>
      </c>
      <c r="L8" s="79"/>
      <c r="M8" s="80"/>
      <c r="N8" s="81">
        <f>分析係数表!H11</f>
        <v>-2.1228492883147762E-5</v>
      </c>
      <c r="O8" s="82">
        <f t="shared" si="4"/>
        <v>-1.6969968384524642E-4</v>
      </c>
      <c r="P8" s="76">
        <f>分析係数表!C11</f>
        <v>1.4320902789711765E-3</v>
      </c>
      <c r="Q8" s="82">
        <f t="shared" si="5"/>
        <v>-2.4302526757925943E-7</v>
      </c>
      <c r="R8" s="83">
        <v>5.6561542744436433E-5</v>
      </c>
      <c r="S8" s="84">
        <f t="shared" si="6"/>
        <v>2.3701487045964847E-2</v>
      </c>
      <c r="T8" s="85">
        <f>分析係数表!F11</f>
        <v>0.57894736842105265</v>
      </c>
      <c r="U8" s="86">
        <f t="shared" si="7"/>
        <v>1.3721913552927017E-2</v>
      </c>
      <c r="V8" s="87">
        <f>分析係数表!D11</f>
        <v>2.6315789473684209E-2</v>
      </c>
      <c r="W8" s="167">
        <f t="shared" si="8"/>
        <v>0</v>
      </c>
      <c r="X8" s="76">
        <f>分析係数表!E11</f>
        <v>0</v>
      </c>
      <c r="Y8" s="166">
        <f t="shared" si="9"/>
        <v>0</v>
      </c>
    </row>
    <row r="9" spans="1:25" x14ac:dyDescent="0.2">
      <c r="A9" s="6" t="s">
        <v>223</v>
      </c>
      <c r="B9" s="5" t="s">
        <v>191</v>
      </c>
      <c r="C9" s="90"/>
      <c r="D9" s="76">
        <f>投入係数表!O9</f>
        <v>0</v>
      </c>
      <c r="E9" s="77">
        <f t="shared" si="0"/>
        <v>0</v>
      </c>
      <c r="F9" s="76">
        <f>分析係数表!C12</f>
        <v>8.2314002014678422E-2</v>
      </c>
      <c r="G9" s="77">
        <f t="shared" si="1"/>
        <v>0</v>
      </c>
      <c r="H9" s="77">
        <v>1.7617253575709957E-4</v>
      </c>
      <c r="I9" s="77">
        <f t="shared" si="2"/>
        <v>1.7617253575709957E-4</v>
      </c>
      <c r="J9" s="76">
        <f>分析係数表!G12</f>
        <v>0.12801312223648553</v>
      </c>
      <c r="K9" s="78">
        <f t="shared" si="3"/>
        <v>2.2552396354585204E-5</v>
      </c>
      <c r="L9" s="79"/>
      <c r="M9" s="80"/>
      <c r="N9" s="81">
        <f>分析係数表!H12</f>
        <v>9.0942863511405014E-2</v>
      </c>
      <c r="O9" s="82">
        <f t="shared" si="4"/>
        <v>0.72699344559303569</v>
      </c>
      <c r="P9" s="76">
        <f>分析係数表!C12</f>
        <v>8.2314002014678422E-2</v>
      </c>
      <c r="Q9" s="82">
        <f t="shared" si="5"/>
        <v>5.984173994520315E-2</v>
      </c>
      <c r="R9" s="83">
        <v>6.6671303947529653E-2</v>
      </c>
      <c r="S9" s="84">
        <f t="shared" si="6"/>
        <v>6.6847476483286747E-2</v>
      </c>
      <c r="T9" s="85">
        <f>分析係数表!F12</f>
        <v>0.39723291969761804</v>
      </c>
      <c r="U9" s="86">
        <f t="shared" si="7"/>
        <v>2.6554018257873853E-2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投入係数表!O10</f>
        <v>8.4245998315080029E-4</v>
      </c>
      <c r="E10" s="77">
        <f t="shared" si="0"/>
        <v>8.4245998315080034E-2</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0.11106844307671379</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投入係数表!O11</f>
        <v>2.527379949452401E-3</v>
      </c>
      <c r="E11" s="77">
        <f t="shared" si="0"/>
        <v>0.25273799494524007</v>
      </c>
      <c r="F11" s="76">
        <f>分析係数表!C14</f>
        <v>0.20214395099540583</v>
      </c>
      <c r="G11" s="77">
        <f t="shared" si="1"/>
        <v>5.1089456864887736E-2</v>
      </c>
      <c r="H11" s="77">
        <v>0.1133688807029848</v>
      </c>
      <c r="I11" s="77">
        <f t="shared" si="2"/>
        <v>0.1133688807029848</v>
      </c>
      <c r="J11" s="76">
        <f>分析係数表!G14</f>
        <v>0.19479400103430444</v>
      </c>
      <c r="K11" s="78">
        <f t="shared" si="3"/>
        <v>2.2083577864915157E-2</v>
      </c>
      <c r="L11" s="79"/>
      <c r="M11" s="80"/>
      <c r="N11" s="81">
        <f>分析係数表!H14</f>
        <v>1.146338615689979E-3</v>
      </c>
      <c r="O11" s="82">
        <f t="shared" si="4"/>
        <v>9.1637829276433064E-3</v>
      </c>
      <c r="P11" s="76">
        <f>分析係数表!C14</f>
        <v>0.20214395099540583</v>
      </c>
      <c r="Q11" s="82">
        <f t="shared" si="5"/>
        <v>1.8524032870580651E-3</v>
      </c>
      <c r="R11" s="83">
        <v>7.8567614633568549E-3</v>
      </c>
      <c r="S11" s="84">
        <f t="shared" si="6"/>
        <v>0.12122564216634166</v>
      </c>
      <c r="T11" s="85">
        <f>分析係数表!F14</f>
        <v>0.33787278055507669</v>
      </c>
      <c r="U11" s="86">
        <f t="shared" si="7"/>
        <v>4.0958844793316608E-2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投入係数表!O12</f>
        <v>8.845829823083403E-3</v>
      </c>
      <c r="E12" s="77">
        <f t="shared" si="0"/>
        <v>0.88458298230834032</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6.7201074802717586E-2</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投入係数表!O13</f>
        <v>2.527379949452401E-3</v>
      </c>
      <c r="E13" s="77">
        <f t="shared" si="0"/>
        <v>0.25273799494524007</v>
      </c>
      <c r="F13" s="76">
        <f>分析係数表!C16</f>
        <v>5.244101845363236E-2</v>
      </c>
      <c r="G13" s="77">
        <f t="shared" si="1"/>
        <v>1.3253837856857378E-2</v>
      </c>
      <c r="H13" s="77">
        <v>1.9612769872510243E-2</v>
      </c>
      <c r="I13" s="77">
        <f t="shared" si="2"/>
        <v>1.9612769872510243E-2</v>
      </c>
      <c r="J13" s="76">
        <f>分析係数表!G16</f>
        <v>3.3400809716599193E-2</v>
      </c>
      <c r="K13" s="78">
        <f t="shared" si="3"/>
        <v>6.5508239452716406E-4</v>
      </c>
      <c r="L13" s="79"/>
      <c r="M13" s="80"/>
      <c r="N13" s="81">
        <f>分析係数表!H16</f>
        <v>1.6473310477322662E-2</v>
      </c>
      <c r="O13" s="82">
        <f t="shared" si="4"/>
        <v>0.13168695466391123</v>
      </c>
      <c r="P13" s="76">
        <f>分析係数表!C16</f>
        <v>5.244101845363236E-2</v>
      </c>
      <c r="Q13" s="82">
        <f t="shared" si="5"/>
        <v>6.9057980196328165E-3</v>
      </c>
      <c r="R13" s="83">
        <v>7.7645176269538372E-3</v>
      </c>
      <c r="S13" s="84">
        <f t="shared" si="6"/>
        <v>2.7377287499464081E-2</v>
      </c>
      <c r="T13" s="85">
        <f>分析係数表!F16</f>
        <v>0.2874493927125506</v>
      </c>
      <c r="U13" s="86">
        <f t="shared" si="7"/>
        <v>7.8695846658378525E-3</v>
      </c>
      <c r="V13" s="87">
        <f>分析係数表!D16</f>
        <v>0</v>
      </c>
      <c r="W13" s="167">
        <f t="shared" si="8"/>
        <v>0</v>
      </c>
      <c r="X13" s="76">
        <f>分析係数表!E16</f>
        <v>0</v>
      </c>
      <c r="Y13" s="166">
        <f t="shared" si="9"/>
        <v>0</v>
      </c>
    </row>
    <row r="14" spans="1:25" x14ac:dyDescent="0.2">
      <c r="A14" s="6" t="s">
        <v>2</v>
      </c>
      <c r="B14" s="5" t="s">
        <v>365</v>
      </c>
      <c r="C14" s="90"/>
      <c r="D14" s="76">
        <f>投入係数表!O14</f>
        <v>5.4759898904802023E-3</v>
      </c>
      <c r="E14" s="77">
        <f t="shared" si="0"/>
        <v>0.54759898904802018</v>
      </c>
      <c r="F14" s="76">
        <f>分析係数表!C17</f>
        <v>0.30047739399045215</v>
      </c>
      <c r="G14" s="77">
        <f t="shared" si="1"/>
        <v>0.16454111718095524</v>
      </c>
      <c r="H14" s="77">
        <v>0.23068257466924594</v>
      </c>
      <c r="I14" s="77">
        <f t="shared" si="2"/>
        <v>0.23068257466924594</v>
      </c>
      <c r="J14" s="76">
        <f>分析係数表!G17</f>
        <v>0.21582733812949639</v>
      </c>
      <c r="K14" s="78">
        <f t="shared" si="3"/>
        <v>4.9787606043722142E-2</v>
      </c>
      <c r="L14" s="79"/>
      <c r="M14" s="80"/>
      <c r="N14" s="81">
        <f>分析係数表!H17</f>
        <v>2.8021610605755043E-3</v>
      </c>
      <c r="O14" s="82">
        <f t="shared" si="4"/>
        <v>2.2400358267572525E-2</v>
      </c>
      <c r="P14" s="76">
        <f>分析係数表!C17</f>
        <v>0.30047739399045215</v>
      </c>
      <c r="Q14" s="82">
        <f t="shared" si="5"/>
        <v>6.730801276692672E-3</v>
      </c>
      <c r="R14" s="83">
        <v>1.4054024092774866E-2</v>
      </c>
      <c r="S14" s="84">
        <f t="shared" si="6"/>
        <v>0.24473659876202081</v>
      </c>
      <c r="T14" s="85">
        <f>分析係数表!F17</f>
        <v>0.33413269384492406</v>
      </c>
      <c r="U14" s="86">
        <f t="shared" si="7"/>
        <v>8.1774499026798314E-2</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投入係数表!O15</f>
        <v>9.2670598146588033E-3</v>
      </c>
      <c r="E15" s="77">
        <f t="shared" si="0"/>
        <v>0.92670598146588035</v>
      </c>
      <c r="F15" s="76">
        <f>分析係数表!C18</f>
        <v>0.17062500000000003</v>
      </c>
      <c r="G15" s="77">
        <f t="shared" si="1"/>
        <v>0.15811920808761587</v>
      </c>
      <c r="H15" s="77">
        <v>0.17652713305999071</v>
      </c>
      <c r="I15" s="77">
        <f t="shared" si="2"/>
        <v>0.17652713305999071</v>
      </c>
      <c r="J15" s="76">
        <f>分析係数表!G18</f>
        <v>0.21515892420537897</v>
      </c>
      <c r="K15" s="78">
        <f t="shared" si="3"/>
        <v>3.7981388042247391E-2</v>
      </c>
      <c r="L15" s="79"/>
      <c r="M15" s="80"/>
      <c r="N15" s="81">
        <f>分析係数表!H18</f>
        <v>4.4579835054610296E-4</v>
      </c>
      <c r="O15" s="82">
        <f t="shared" si="4"/>
        <v>3.5636933607501747E-3</v>
      </c>
      <c r="P15" s="76">
        <f>分析係数表!C18</f>
        <v>0.17062500000000003</v>
      </c>
      <c r="Q15" s="82">
        <f t="shared" si="5"/>
        <v>6.0805517967799864E-4</v>
      </c>
      <c r="R15" s="83">
        <v>1.4684804137876373E-3</v>
      </c>
      <c r="S15" s="84">
        <f t="shared" si="6"/>
        <v>0.17799561347377835</v>
      </c>
      <c r="T15" s="85">
        <f>分析係数表!F18</f>
        <v>0.45904645476772615</v>
      </c>
      <c r="U15" s="86">
        <f t="shared" si="7"/>
        <v>8.1708255329344462E-2</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投入係数表!O16</f>
        <v>1.2636899747262005E-3</v>
      </c>
      <c r="E16" s="77">
        <f t="shared" si="0"/>
        <v>0.12636899747262004</v>
      </c>
      <c r="F16" s="76">
        <f>分析係数表!C19</f>
        <v>0.1185035016586804</v>
      </c>
      <c r="G16" s="77">
        <f t="shared" si="1"/>
        <v>1.4975168701602407E-2</v>
      </c>
      <c r="H16" s="77">
        <v>2.1407495802292016E-2</v>
      </c>
      <c r="I16" s="77">
        <f t="shared" si="2"/>
        <v>2.1407495802292016E-2</v>
      </c>
      <c r="J16" s="76">
        <f>分析係数表!G19</f>
        <v>5.7564057564057566E-2</v>
      </c>
      <c r="K16" s="78">
        <f t="shared" si="3"/>
        <v>1.2323023206654584E-3</v>
      </c>
      <c r="L16" s="79"/>
      <c r="M16" s="80"/>
      <c r="N16" s="81">
        <f>分析係数表!H19</f>
        <v>-1.1675671085731269E-4</v>
      </c>
      <c r="O16" s="82">
        <f t="shared" si="4"/>
        <v>-9.3334826114885533E-4</v>
      </c>
      <c r="P16" s="76">
        <f>分析係数表!C19</f>
        <v>0.1185035016586804</v>
      </c>
      <c r="Q16" s="82">
        <f t="shared" si="5"/>
        <v>-1.1060503721317985E-4</v>
      </c>
      <c r="R16" s="83">
        <v>6.5422939669824054E-4</v>
      </c>
      <c r="S16" s="84">
        <f t="shared" si="6"/>
        <v>2.2061725198990256E-2</v>
      </c>
      <c r="T16" s="85">
        <f>分析係数表!F19</f>
        <v>0.24008424008424009</v>
      </c>
      <c r="U16" s="86">
        <f t="shared" si="7"/>
        <v>5.2966725293469063E-3</v>
      </c>
      <c r="V16" s="87">
        <f>分析係数表!D19</f>
        <v>1.9656019656019656E-2</v>
      </c>
      <c r="W16" s="167">
        <f t="shared" si="8"/>
        <v>0</v>
      </c>
      <c r="X16" s="76">
        <f>分析係数表!E19</f>
        <v>2.141102141102141E-2</v>
      </c>
      <c r="Y16" s="166">
        <f t="shared" si="9"/>
        <v>0</v>
      </c>
    </row>
    <row r="17" spans="1:25" x14ac:dyDescent="0.2">
      <c r="A17" s="6" t="s">
        <v>5</v>
      </c>
      <c r="B17" s="5" t="s">
        <v>33</v>
      </c>
      <c r="C17" s="75">
        <f>最終需要_まとめ!C18</f>
        <v>100</v>
      </c>
      <c r="D17" s="76">
        <f>投入係数表!O17</f>
        <v>0.41912384161752314</v>
      </c>
      <c r="E17" s="77">
        <f t="shared" si="0"/>
        <v>41.912384161752314</v>
      </c>
      <c r="F17" s="76">
        <f>分析係数表!C20</f>
        <v>0.1515527950310559</v>
      </c>
      <c r="G17" s="77">
        <f t="shared" si="1"/>
        <v>6.3519389661289223</v>
      </c>
      <c r="H17" s="77">
        <v>6.7867333532995593</v>
      </c>
      <c r="I17" s="77">
        <f t="shared" si="2"/>
        <v>106.78673335329955</v>
      </c>
      <c r="J17" s="76">
        <f>分析係数表!G20</f>
        <v>0.10025273799494525</v>
      </c>
      <c r="K17" s="78">
        <f t="shared" si="3"/>
        <v>10.705662400204421</v>
      </c>
      <c r="L17" s="79"/>
      <c r="M17" s="80"/>
      <c r="N17" s="81">
        <f>分析係数表!H20</f>
        <v>5.5194081496184183E-4</v>
      </c>
      <c r="O17" s="82">
        <f t="shared" si="4"/>
        <v>4.4121917799764074E-3</v>
      </c>
      <c r="P17" s="76">
        <f>分析係数表!C20</f>
        <v>0.1515527950310559</v>
      </c>
      <c r="Q17" s="82">
        <f t="shared" si="5"/>
        <v>6.6867999646847418E-4</v>
      </c>
      <c r="R17" s="83">
        <v>1.7044836280251273E-3</v>
      </c>
      <c r="S17" s="84">
        <f t="shared" si="6"/>
        <v>106.78843783692759</v>
      </c>
      <c r="T17" s="85">
        <f>分析係数表!F20</f>
        <v>0.22325189553496208</v>
      </c>
      <c r="U17" s="86">
        <f t="shared" si="7"/>
        <v>23.84072116831155</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投入係数表!O18</f>
        <v>1.6849199663016006E-3</v>
      </c>
      <c r="E18" s="77">
        <f t="shared" si="0"/>
        <v>0.16849199663016007</v>
      </c>
      <c r="F18" s="76">
        <f>分析係数表!C21</f>
        <v>0.26288951841359776</v>
      </c>
      <c r="G18" s="77">
        <f t="shared" si="1"/>
        <v>4.4294779850648315E-2</v>
      </c>
      <c r="H18" s="77">
        <v>6.5064541591798683E-2</v>
      </c>
      <c r="I18" s="77">
        <f t="shared" si="2"/>
        <v>6.5064541591798683E-2</v>
      </c>
      <c r="J18" s="76">
        <f>分析係数表!G21</f>
        <v>0.28500292911540714</v>
      </c>
      <c r="K18" s="78">
        <f t="shared" si="3"/>
        <v>1.854358493521386E-2</v>
      </c>
      <c r="L18" s="79"/>
      <c r="M18" s="80"/>
      <c r="N18" s="81">
        <f>分析係数表!H21</f>
        <v>9.1282519397535371E-4</v>
      </c>
      <c r="O18" s="82">
        <f t="shared" si="4"/>
        <v>7.297086405345596E-3</v>
      </c>
      <c r="P18" s="76">
        <f>分析係数表!C21</f>
        <v>0.26288951841359776</v>
      </c>
      <c r="Q18" s="82">
        <f t="shared" si="5"/>
        <v>1.918327530923715E-3</v>
      </c>
      <c r="R18" s="83">
        <v>4.5674139057460816E-3</v>
      </c>
      <c r="S18" s="84">
        <f t="shared" si="6"/>
        <v>6.9631955497544765E-2</v>
      </c>
      <c r="T18" s="85">
        <f>分析係数表!F21</f>
        <v>0.4257469244288225</v>
      </c>
      <c r="U18" s="86">
        <f t="shared" si="7"/>
        <v>2.9645590895044323E-2</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投入係数表!O19</f>
        <v>0</v>
      </c>
      <c r="E19" s="77">
        <f t="shared" si="0"/>
        <v>0</v>
      </c>
      <c r="F19" s="76">
        <f>分析係数表!C22</f>
        <v>7.7430972388955577E-2</v>
      </c>
      <c r="G19" s="77">
        <f t="shared" si="1"/>
        <v>0</v>
      </c>
      <c r="H19" s="77">
        <v>1.0575037678085778E-3</v>
      </c>
      <c r="I19" s="77">
        <f t="shared" si="2"/>
        <v>1.0575037678085778E-3</v>
      </c>
      <c r="J19" s="76">
        <f>分析係数表!G22</f>
        <v>0.1947935368043088</v>
      </c>
      <c r="K19" s="78">
        <f t="shared" si="3"/>
        <v>2.0599489911531544E-4</v>
      </c>
      <c r="L19" s="79"/>
      <c r="M19" s="80"/>
      <c r="N19" s="81">
        <f>分析係数表!H22</f>
        <v>4.2456985766295524E-5</v>
      </c>
      <c r="O19" s="82">
        <f t="shared" si="4"/>
        <v>3.3939936769049285E-4</v>
      </c>
      <c r="P19" s="76">
        <f>分析係数表!C22</f>
        <v>7.7430972388955577E-2</v>
      </c>
      <c r="Q19" s="82">
        <f t="shared" si="5"/>
        <v>2.6280023068471533E-5</v>
      </c>
      <c r="R19" s="83">
        <v>3.3208581630974601E-4</v>
      </c>
      <c r="S19" s="84">
        <f t="shared" si="6"/>
        <v>1.3895895841183237E-3</v>
      </c>
      <c r="T19" s="85">
        <f>分析係数表!F22</f>
        <v>0.41382405745062839</v>
      </c>
      <c r="U19" s="86">
        <f t="shared" si="7"/>
        <v>5.7504559989097603E-4</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投入係数表!O20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1.6969968384524642E-4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投入係数表!O21</f>
        <v>0</v>
      </c>
      <c r="E21" s="77">
        <f t="shared" si="0"/>
        <v>0</v>
      </c>
      <c r="F21" s="76">
        <f>分析係数表!C24</f>
        <v>0.63487099296325256</v>
      </c>
      <c r="G21" s="77">
        <f t="shared" si="1"/>
        <v>0</v>
      </c>
      <c r="H21" s="77">
        <v>5.396082761265469E-3</v>
      </c>
      <c r="I21" s="77">
        <f t="shared" si="2"/>
        <v>5.396082761265469E-3</v>
      </c>
      <c r="J21" s="76">
        <f>分析係数表!G24</f>
        <v>0.20715350223546944</v>
      </c>
      <c r="K21" s="78">
        <f t="shared" si="3"/>
        <v>1.1178174423485845E-3</v>
      </c>
      <c r="L21" s="79"/>
      <c r="M21" s="80"/>
      <c r="N21" s="81">
        <f>分析係数表!H24</f>
        <v>3.5027013257193804E-4</v>
      </c>
      <c r="O21" s="82">
        <f t="shared" si="4"/>
        <v>2.8000447834465657E-3</v>
      </c>
      <c r="P21" s="76">
        <f>分析係数表!C24</f>
        <v>0.63487099296325256</v>
      </c>
      <c r="Q21" s="82">
        <f t="shared" si="5"/>
        <v>1.7776672120082967E-3</v>
      </c>
      <c r="R21" s="83">
        <v>6.0056300308282268E-3</v>
      </c>
      <c r="S21" s="84">
        <f t="shared" si="6"/>
        <v>1.1401712792093696E-2</v>
      </c>
      <c r="T21" s="85">
        <f>分析係数表!F24</f>
        <v>0.39046199701937406</v>
      </c>
      <c r="U21" s="86">
        <f t="shared" si="7"/>
        <v>4.4519355462422474E-3</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投入係数表!O22</f>
        <v>0</v>
      </c>
      <c r="E22" s="77">
        <f t="shared" si="0"/>
        <v>0</v>
      </c>
      <c r="F22" s="76">
        <f>分析係数表!C25</f>
        <v>2.5195482189400487E-2</v>
      </c>
      <c r="G22" s="77">
        <f t="shared" si="1"/>
        <v>0</v>
      </c>
      <c r="H22" s="77">
        <v>5.8041124732053793E-4</v>
      </c>
      <c r="I22" s="77">
        <f t="shared" si="2"/>
        <v>5.8041124732053793E-4</v>
      </c>
      <c r="J22" s="76">
        <f>分析係数表!G25</f>
        <v>0.19667590027700832</v>
      </c>
      <c r="K22" s="78">
        <f t="shared" si="3"/>
        <v>1.1415290459766814E-4</v>
      </c>
      <c r="L22" s="79"/>
      <c r="M22" s="80"/>
      <c r="N22" s="81">
        <f>分析係数表!H25</f>
        <v>5.0948382919554624E-4</v>
      </c>
      <c r="O22" s="82">
        <f t="shared" si="4"/>
        <v>4.0727924122859142E-3</v>
      </c>
      <c r="P22" s="76">
        <f>分析係数表!C25</f>
        <v>2.5195482189400487E-2</v>
      </c>
      <c r="Q22" s="82">
        <f t="shared" si="5"/>
        <v>1.026159686848752E-4</v>
      </c>
      <c r="R22" s="83">
        <v>4.3292228436280872E-4</v>
      </c>
      <c r="S22" s="84">
        <f t="shared" si="6"/>
        <v>1.0133335316833466E-3</v>
      </c>
      <c r="T22" s="85">
        <f>分析係数表!F25</f>
        <v>0.34903047091412742</v>
      </c>
      <c r="U22" s="86">
        <f t="shared" si="7"/>
        <v>3.5368427975651434E-4</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投入係数表!O23</f>
        <v>0</v>
      </c>
      <c r="E23" s="77">
        <f t="shared" si="0"/>
        <v>0</v>
      </c>
      <c r="F23" s="76">
        <f>分析係数表!C26</f>
        <v>0.4930888575458392</v>
      </c>
      <c r="G23" s="77">
        <f t="shared" si="1"/>
        <v>0</v>
      </c>
      <c r="H23" s="77">
        <v>6.5731255631224219E-3</v>
      </c>
      <c r="I23" s="77">
        <f t="shared" si="2"/>
        <v>6.5731255631224219E-3</v>
      </c>
      <c r="J23" s="76">
        <f>分析係数表!G26</f>
        <v>0.19639217284957194</v>
      </c>
      <c r="K23" s="78">
        <f t="shared" si="3"/>
        <v>1.2909104117546787E-3</v>
      </c>
      <c r="L23" s="79"/>
      <c r="M23" s="80"/>
      <c r="N23" s="81">
        <f>分析係数表!H26</f>
        <v>1.0815917123963785E-2</v>
      </c>
      <c r="O23" s="82">
        <f t="shared" si="4"/>
        <v>8.6461988919153063E-2</v>
      </c>
      <c r="P23" s="76">
        <f>分析係数表!C26</f>
        <v>0.4930888575458392</v>
      </c>
      <c r="Q23" s="82">
        <f t="shared" si="5"/>
        <v>4.2633443337286192E-2</v>
      </c>
      <c r="R23" s="83">
        <v>4.7120810285448018E-2</v>
      </c>
      <c r="S23" s="84">
        <f t="shared" si="6"/>
        <v>5.3693935848570441E-2</v>
      </c>
      <c r="T23" s="85">
        <f>分析係数表!F26</f>
        <v>0.33499796167957602</v>
      </c>
      <c r="U23" s="86">
        <f t="shared" si="7"/>
        <v>1.7987359063825013E-2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投入係数表!O24</f>
        <v>0</v>
      </c>
      <c r="E24" s="77">
        <f t="shared" si="0"/>
        <v>0</v>
      </c>
      <c r="F24" s="76">
        <f>分析係数表!C27</f>
        <v>2.3319615912208547E-2</v>
      </c>
      <c r="G24" s="77">
        <f t="shared" si="1"/>
        <v>0</v>
      </c>
      <c r="H24" s="77">
        <v>4.4211356867382969E-5</v>
      </c>
      <c r="I24" s="77">
        <f t="shared" si="2"/>
        <v>4.4211356867382969E-5</v>
      </c>
      <c r="J24" s="76">
        <f>分析係数表!G27</f>
        <v>0.17692307692307693</v>
      </c>
      <c r="K24" s="78">
        <f t="shared" si="3"/>
        <v>7.8220092919216029E-6</v>
      </c>
      <c r="L24" s="79"/>
      <c r="M24" s="80"/>
      <c r="N24" s="81">
        <f>分析係数表!H27</f>
        <v>1.0773460138197489E-2</v>
      </c>
      <c r="O24" s="82">
        <f t="shared" si="4"/>
        <v>8.6122589551462556E-2</v>
      </c>
      <c r="P24" s="76">
        <f>分析係数表!C27</f>
        <v>2.3319615912208547E-2</v>
      </c>
      <c r="Q24" s="82">
        <f t="shared" si="5"/>
        <v>2.0083457097048916E-3</v>
      </c>
      <c r="R24" s="83">
        <v>2.0240145700097193E-3</v>
      </c>
      <c r="S24" s="84">
        <f t="shared" si="6"/>
        <v>2.0682259268771023E-3</v>
      </c>
      <c r="T24" s="85">
        <f>分析係数表!F27</f>
        <v>0.33076923076923076</v>
      </c>
      <c r="U24" s="86">
        <f t="shared" si="7"/>
        <v>6.8410549889011841E-4</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投入係数表!O25</f>
        <v>0</v>
      </c>
      <c r="E25" s="77">
        <f t="shared" si="0"/>
        <v>0</v>
      </c>
      <c r="F25" s="76">
        <f>分析係数表!C28</f>
        <v>0.14672910458351074</v>
      </c>
      <c r="G25" s="77">
        <f t="shared" si="1"/>
        <v>0</v>
      </c>
      <c r="H25" s="77">
        <v>1.0572034771322314E-2</v>
      </c>
      <c r="I25" s="77">
        <f t="shared" si="2"/>
        <v>1.0572034771322314E-2</v>
      </c>
      <c r="J25" s="76">
        <f>分析係数表!G28</f>
        <v>0.12492997198879552</v>
      </c>
      <c r="K25" s="78">
        <f t="shared" si="3"/>
        <v>1.320764007845869E-3</v>
      </c>
      <c r="L25" s="79"/>
      <c r="M25" s="80"/>
      <c r="N25" s="81">
        <f>分析係数表!H28</f>
        <v>2.0262596456964536E-2</v>
      </c>
      <c r="O25" s="82">
        <f t="shared" si="4"/>
        <v>0.1619783482302877</v>
      </c>
      <c r="P25" s="76">
        <f>分析係数表!C28</f>
        <v>0.14672910458351074</v>
      </c>
      <c r="Q25" s="82">
        <f t="shared" si="5"/>
        <v>2.3766937997746207E-2</v>
      </c>
      <c r="R25" s="83">
        <v>2.7557579024881498E-2</v>
      </c>
      <c r="S25" s="84">
        <f t="shared" si="6"/>
        <v>3.8129613796203811E-2</v>
      </c>
      <c r="T25" s="85">
        <f>分析係数表!F28</f>
        <v>0.21372549019607842</v>
      </c>
      <c r="U25" s="86">
        <f t="shared" si="7"/>
        <v>8.1492703995808147E-3</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投入係数表!O26</f>
        <v>3.3277169334456611E-2</v>
      </c>
      <c r="E26" s="77">
        <f t="shared" si="0"/>
        <v>3.3277169334456609</v>
      </c>
      <c r="F26" s="76">
        <f>分析係数表!C29</f>
        <v>0.36751332706177486</v>
      </c>
      <c r="G26" s="77">
        <f t="shared" si="1"/>
        <v>1.2229803217304216</v>
      </c>
      <c r="H26" s="77">
        <v>1.3500976183925717</v>
      </c>
      <c r="I26" s="77">
        <f t="shared" si="2"/>
        <v>1.3500976183925717</v>
      </c>
      <c r="J26" s="76">
        <f>分析係数表!G29</f>
        <v>0.26226333907056798</v>
      </c>
      <c r="K26" s="78">
        <f t="shared" si="3"/>
        <v>0.3540811094708573</v>
      </c>
      <c r="L26" s="79"/>
      <c r="M26" s="80"/>
      <c r="N26" s="81">
        <f>分析係数表!H29</f>
        <v>9.6908070011569522E-3</v>
      </c>
      <c r="O26" s="82">
        <f t="shared" si="4"/>
        <v>7.7467905675354984E-2</v>
      </c>
      <c r="P26" s="76">
        <f>分析係数表!C29</f>
        <v>0.36751332706177486</v>
      </c>
      <c r="Q26" s="82">
        <f t="shared" si="5"/>
        <v>2.847048775525746E-2</v>
      </c>
      <c r="R26" s="83">
        <v>3.6103452251085973E-2</v>
      </c>
      <c r="S26" s="84">
        <f t="shared" si="6"/>
        <v>1.3862010706436576</v>
      </c>
      <c r="T26" s="85">
        <f>分析係数表!F29</f>
        <v>0.47117039586919107</v>
      </c>
      <c r="U26" s="86">
        <f t="shared" si="7"/>
        <v>0.65313690720946871</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投入係数表!O27</f>
        <v>2.9486099410278013E-3</v>
      </c>
      <c r="E27" s="77">
        <f t="shared" si="0"/>
        <v>0.29486099410278011</v>
      </c>
      <c r="F27" s="76">
        <f>分析係数表!C30</f>
        <v>1</v>
      </c>
      <c r="G27" s="77">
        <f t="shared" si="1"/>
        <v>0.29486099410278011</v>
      </c>
      <c r="H27" s="77">
        <v>0.37496053078246405</v>
      </c>
      <c r="I27" s="77">
        <f t="shared" si="2"/>
        <v>0.37496053078246405</v>
      </c>
      <c r="J27" s="76">
        <f>分析係数表!G30</f>
        <v>0.34487899988530796</v>
      </c>
      <c r="K27" s="78">
        <f t="shared" si="3"/>
        <v>0.12931601285272043</v>
      </c>
      <c r="L27" s="79"/>
      <c r="M27" s="80"/>
      <c r="N27" s="81">
        <f>分析係数表!H30</f>
        <v>0</v>
      </c>
      <c r="O27" s="82">
        <f t="shared" si="4"/>
        <v>0</v>
      </c>
      <c r="P27" s="76">
        <f>分析係数表!C30</f>
        <v>1</v>
      </c>
      <c r="Q27" s="82">
        <f t="shared" si="5"/>
        <v>0</v>
      </c>
      <c r="R27" s="83">
        <v>2.3414548692005602E-2</v>
      </c>
      <c r="S27" s="84">
        <f t="shared" si="6"/>
        <v>0.39837507947446965</v>
      </c>
      <c r="T27" s="85">
        <f>分析係数表!F30</f>
        <v>0.44087624727606378</v>
      </c>
      <c r="U27" s="86">
        <f t="shared" si="7"/>
        <v>0.17563411004700785</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投入係数表!O28</f>
        <v>3.6647009267059813E-2</v>
      </c>
      <c r="E28" s="77">
        <f t="shared" si="0"/>
        <v>3.6647009267059811</v>
      </c>
      <c r="F28" s="76">
        <f>分析係数表!C31</f>
        <v>0.30951028292239513</v>
      </c>
      <c r="G28" s="77">
        <f t="shared" si="1"/>
        <v>1.1342626206507318</v>
      </c>
      <c r="H28" s="77">
        <v>1.2677468605808326</v>
      </c>
      <c r="I28" s="77">
        <f t="shared" si="2"/>
        <v>1.2677468605808326</v>
      </c>
      <c r="J28" s="76">
        <f>分析係数表!G31</f>
        <v>7.0092194960809637E-2</v>
      </c>
      <c r="K28" s="78">
        <f t="shared" si="3"/>
        <v>8.8859160112786079E-2</v>
      </c>
      <c r="L28" s="79"/>
      <c r="M28" s="80"/>
      <c r="N28" s="81">
        <f>分析係数表!H31</f>
        <v>2.261895916699394E-2</v>
      </c>
      <c r="O28" s="82">
        <f t="shared" si="4"/>
        <v>0.18081501313711007</v>
      </c>
      <c r="P28" s="76">
        <f>分析係数表!C31</f>
        <v>0.30951028292239513</v>
      </c>
      <c r="Q28" s="82">
        <f t="shared" si="5"/>
        <v>5.596410587268353E-2</v>
      </c>
      <c r="R28" s="83">
        <v>7.2386830236675387E-2</v>
      </c>
      <c r="S28" s="84">
        <f t="shared" si="6"/>
        <v>1.3401336908175081</v>
      </c>
      <c r="T28" s="85">
        <f>分析係数表!F31</f>
        <v>0.24334064086008589</v>
      </c>
      <c r="U28" s="86">
        <f t="shared" si="7"/>
        <v>0.32610899116172465</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投入係数表!O29</f>
        <v>8.4245998315080029E-4</v>
      </c>
      <c r="E29" s="77">
        <f t="shared" si="0"/>
        <v>8.4245998315080034E-2</v>
      </c>
      <c r="F29" s="76">
        <f>分析係数表!C32</f>
        <v>0.85225718194254441</v>
      </c>
      <c r="G29" s="77">
        <f t="shared" si="1"/>
        <v>7.1799257113946455E-2</v>
      </c>
      <c r="H29" s="77">
        <v>9.7149871928492421E-2</v>
      </c>
      <c r="I29" s="77">
        <f t="shared" si="2"/>
        <v>9.7149871928492421E-2</v>
      </c>
      <c r="J29" s="76">
        <f>分析係数表!G32</f>
        <v>0.14035087719298245</v>
      </c>
      <c r="K29" s="78">
        <f t="shared" si="3"/>
        <v>1.3635069744349812E-2</v>
      </c>
      <c r="L29" s="79"/>
      <c r="M29" s="80"/>
      <c r="N29" s="81">
        <f>分析係数表!H32</f>
        <v>6.442847590035345E-3</v>
      </c>
      <c r="O29" s="82">
        <f t="shared" si="4"/>
        <v>5.1503854047032289E-2</v>
      </c>
      <c r="P29" s="76">
        <f>分析係数表!C32</f>
        <v>0.85225718194254441</v>
      </c>
      <c r="Q29" s="82">
        <f t="shared" si="5"/>
        <v>4.3894529509303851E-2</v>
      </c>
      <c r="R29" s="83">
        <v>5.7398028220638386E-2</v>
      </c>
      <c r="S29" s="84">
        <f t="shared" si="6"/>
        <v>0.15454790014913081</v>
      </c>
      <c r="T29" s="85">
        <f>分析係数表!F32</f>
        <v>0.48405103668261562</v>
      </c>
      <c r="U29" s="86">
        <f t="shared" si="7"/>
        <v>7.4809071284308137E-2</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投入係数表!O30</f>
        <v>0</v>
      </c>
      <c r="E30" s="77">
        <f t="shared" si="0"/>
        <v>0</v>
      </c>
      <c r="F30" s="76">
        <f>分析係数表!C33</f>
        <v>1</v>
      </c>
      <c r="G30" s="77">
        <f t="shared" si="1"/>
        <v>0</v>
      </c>
      <c r="H30" s="77">
        <v>2.7431278384094062E-2</v>
      </c>
      <c r="I30" s="77">
        <f t="shared" si="2"/>
        <v>2.7431278384094062E-2</v>
      </c>
      <c r="J30" s="76">
        <f>分析係数表!G33</f>
        <v>0.50645624103299858</v>
      </c>
      <c r="K30" s="78">
        <f t="shared" si="3"/>
        <v>1.3892742137138026E-2</v>
      </c>
      <c r="L30" s="79"/>
      <c r="M30" s="80"/>
      <c r="N30" s="81">
        <f>分析係数表!H33</f>
        <v>9.552821797416492E-4</v>
      </c>
      <c r="O30" s="82">
        <f t="shared" si="4"/>
        <v>7.6364857730360884E-3</v>
      </c>
      <c r="P30" s="76">
        <f>分析係数表!C33</f>
        <v>1</v>
      </c>
      <c r="Q30" s="82">
        <f t="shared" si="5"/>
        <v>7.6364857730360884E-3</v>
      </c>
      <c r="R30" s="83">
        <v>2.3116714250912794E-2</v>
      </c>
      <c r="S30" s="84">
        <f t="shared" si="6"/>
        <v>5.0547992635006853E-2</v>
      </c>
      <c r="T30" s="85">
        <f>分析係数表!F33</f>
        <v>0.6449067431850789</v>
      </c>
      <c r="U30" s="86">
        <f t="shared" si="7"/>
        <v>3.2598741304785621E-2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投入係数表!O31</f>
        <v>3.9595619208087615E-2</v>
      </c>
      <c r="E31" s="77">
        <f t="shared" si="0"/>
        <v>3.9595619208087616</v>
      </c>
      <c r="F31" s="76">
        <f>分析係数表!C34</f>
        <v>0.24772063858157056</v>
      </c>
      <c r="G31" s="77">
        <f t="shared" si="1"/>
        <v>0.98086520752601658</v>
      </c>
      <c r="H31" s="77">
        <v>1.1101667740578085</v>
      </c>
      <c r="I31" s="77">
        <f t="shared" si="2"/>
        <v>1.1101667740578085</v>
      </c>
      <c r="J31" s="76">
        <f>分析係数表!G34</f>
        <v>0.4248649605950589</v>
      </c>
      <c r="K31" s="78">
        <f t="shared" si="3"/>
        <v>0.47167096271401449</v>
      </c>
      <c r="L31" s="79"/>
      <c r="M31" s="80"/>
      <c r="N31" s="81">
        <f>分析係数表!H34</f>
        <v>0.15963826648127116</v>
      </c>
      <c r="O31" s="82">
        <f t="shared" si="4"/>
        <v>1.2761416225162532</v>
      </c>
      <c r="P31" s="76">
        <f>分析係数表!C34</f>
        <v>0.24772063858157056</v>
      </c>
      <c r="Q31" s="82">
        <f t="shared" si="5"/>
        <v>0.3161266176502478</v>
      </c>
      <c r="R31" s="83">
        <v>0.33951566834733532</v>
      </c>
      <c r="S31" s="84">
        <f t="shared" si="6"/>
        <v>1.4496824424051438</v>
      </c>
      <c r="T31" s="85">
        <f>分析係数表!F34</f>
        <v>0.69972549366864434</v>
      </c>
      <c r="U31" s="86">
        <f t="shared" si="7"/>
        <v>1.0143797626747053</v>
      </c>
      <c r="V31" s="87">
        <f>分析係数表!D34</f>
        <v>0.30222261577968651</v>
      </c>
      <c r="W31" s="167">
        <f t="shared" si="8"/>
        <v>0</v>
      </c>
      <c r="X31" s="76">
        <f>分析係数表!E34</f>
        <v>0.2069423536704153</v>
      </c>
      <c r="Y31" s="166">
        <f t="shared" si="9"/>
        <v>0</v>
      </c>
    </row>
    <row r="32" spans="1:25" x14ac:dyDescent="0.2">
      <c r="A32" s="6" t="s">
        <v>20</v>
      </c>
      <c r="B32" s="5" t="s">
        <v>37</v>
      </c>
      <c r="C32" s="90"/>
      <c r="D32" s="76">
        <f>投入係数表!O32</f>
        <v>8.0033698399326024E-3</v>
      </c>
      <c r="E32" s="77">
        <f t="shared" si="0"/>
        <v>0.80033698399326025</v>
      </c>
      <c r="F32" s="76">
        <f>分析係数表!C35</f>
        <v>0.40037672666387614</v>
      </c>
      <c r="G32" s="77">
        <f t="shared" si="1"/>
        <v>0.32043630187926059</v>
      </c>
      <c r="H32" s="77">
        <v>0.39489090048009839</v>
      </c>
      <c r="I32" s="77">
        <f t="shared" si="2"/>
        <v>0.39489090048009839</v>
      </c>
      <c r="J32" s="76">
        <f>分析係数表!G35</f>
        <v>0.31413869149718204</v>
      </c>
      <c r="K32" s="78">
        <f t="shared" si="3"/>
        <v>0.12405051076096205</v>
      </c>
      <c r="L32" s="79"/>
      <c r="M32" s="80"/>
      <c r="N32" s="81">
        <f>分析係数表!H35</f>
        <v>6.0278305541698066E-2</v>
      </c>
      <c r="O32" s="82">
        <f t="shared" si="4"/>
        <v>0.48186225227857721</v>
      </c>
      <c r="P32" s="76">
        <f>分析係数表!C35</f>
        <v>0.40037672666387614</v>
      </c>
      <c r="Q32" s="82">
        <f t="shared" si="5"/>
        <v>0.19292643127017964</v>
      </c>
      <c r="R32" s="83">
        <v>0.24748252782642646</v>
      </c>
      <c r="S32" s="84">
        <f t="shared" si="6"/>
        <v>0.64237342830652489</v>
      </c>
      <c r="T32" s="85">
        <f>分析係数表!F35</f>
        <v>0.64444988973290862</v>
      </c>
      <c r="U32" s="86">
        <f t="shared" si="7"/>
        <v>0.41397748503949044</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投入係数表!O33</f>
        <v>8.4245998315080029E-4</v>
      </c>
      <c r="E33" s="77">
        <f t="shared" si="0"/>
        <v>8.4245998315080034E-2</v>
      </c>
      <c r="F33" s="76">
        <f>分析係数表!C36</f>
        <v>0.81884274474653918</v>
      </c>
      <c r="G33" s="77">
        <f t="shared" si="1"/>
        <v>6.8984224494232443E-2</v>
      </c>
      <c r="H33" s="77">
        <v>0.13012190770553358</v>
      </c>
      <c r="I33" s="77">
        <f t="shared" si="2"/>
        <v>0.13012190770553358</v>
      </c>
      <c r="J33" s="76">
        <f>分析係数表!G36</f>
        <v>1.667576253714147E-2</v>
      </c>
      <c r="K33" s="78">
        <f t="shared" si="3"/>
        <v>2.169882033777317E-3</v>
      </c>
      <c r="L33" s="79"/>
      <c r="M33" s="80"/>
      <c r="N33" s="81">
        <f>分析係数表!H36</f>
        <v>0.19381614002313904</v>
      </c>
      <c r="O33" s="82">
        <f t="shared" si="4"/>
        <v>1.5493581135070997</v>
      </c>
      <c r="P33" s="76">
        <f>分析係数表!C36</f>
        <v>0.81884274474653918</v>
      </c>
      <c r="Q33" s="82">
        <f t="shared" si="5"/>
        <v>1.2686806502594736</v>
      </c>
      <c r="R33" s="83">
        <v>1.3063543681317413</v>
      </c>
      <c r="S33" s="84">
        <f t="shared" si="6"/>
        <v>1.4364762758372749</v>
      </c>
      <c r="T33" s="85">
        <f>分析係数表!F36</f>
        <v>0.88527075374446673</v>
      </c>
      <c r="U33" s="86">
        <f t="shared" si="7"/>
        <v>1.2716704354465089</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投入係数表!O34</f>
        <v>2.737994945240101E-2</v>
      </c>
      <c r="E34" s="77">
        <f t="shared" si="0"/>
        <v>2.7379949452401009</v>
      </c>
      <c r="F34" s="76">
        <f>分析係数表!C37</f>
        <v>0.43300400097983183</v>
      </c>
      <c r="G34" s="77">
        <f t="shared" si="1"/>
        <v>1.1855627659515193</v>
      </c>
      <c r="H34" s="77">
        <v>1.3976778800817069</v>
      </c>
      <c r="I34" s="77">
        <f t="shared" si="2"/>
        <v>1.3976778800817069</v>
      </c>
      <c r="J34" s="76">
        <f>分析係数表!G37</f>
        <v>0.37467899332306109</v>
      </c>
      <c r="K34" s="78">
        <f t="shared" si="3"/>
        <v>0.52368054109892404</v>
      </c>
      <c r="L34" s="79"/>
      <c r="M34" s="80"/>
      <c r="N34" s="81">
        <f>分析係数表!H37</f>
        <v>4.7689809261991442E-2</v>
      </c>
      <c r="O34" s="82">
        <f t="shared" si="4"/>
        <v>0.38123033975834608</v>
      </c>
      <c r="P34" s="76">
        <f>分析係数表!C37</f>
        <v>0.43300400097983183</v>
      </c>
      <c r="Q34" s="82">
        <f t="shared" si="5"/>
        <v>0.16507426241026452</v>
      </c>
      <c r="R34" s="83">
        <v>0.1920489994792175</v>
      </c>
      <c r="S34" s="84">
        <f t="shared" si="6"/>
        <v>1.5897268795609243</v>
      </c>
      <c r="T34" s="85">
        <f>分析係数表!F37</f>
        <v>0.6925184043828112</v>
      </c>
      <c r="U34" s="86">
        <f t="shared" si="7"/>
        <v>1.1009151220379967</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投入係数表!O35</f>
        <v>2.527379949452401E-3</v>
      </c>
      <c r="E35" s="77">
        <f t="shared" si="0"/>
        <v>0.25273799494524007</v>
      </c>
      <c r="F35" s="76">
        <f>分析係数表!C38</f>
        <v>7.9651941097724221E-2</v>
      </c>
      <c r="G35" s="77">
        <f t="shared" si="1"/>
        <v>2.0131071886535186E-2</v>
      </c>
      <c r="H35" s="77">
        <v>3.1990724459178145E-2</v>
      </c>
      <c r="I35" s="77">
        <f t="shared" si="2"/>
        <v>3.1990724459178145E-2</v>
      </c>
      <c r="J35" s="76">
        <f>分析係数表!G38</f>
        <v>0.16009852216748768</v>
      </c>
      <c r="K35" s="78">
        <f t="shared" si="3"/>
        <v>5.121667708981723E-3</v>
      </c>
      <c r="L35" s="79"/>
      <c r="M35" s="80"/>
      <c r="N35" s="81">
        <f>分析係数表!H38</f>
        <v>4.2106715633723583E-2</v>
      </c>
      <c r="O35" s="82">
        <f t="shared" si="4"/>
        <v>0.33659932290704631</v>
      </c>
      <c r="P35" s="76">
        <f>分析係数表!C38</f>
        <v>7.9651941097724221E-2</v>
      </c>
      <c r="Q35" s="82">
        <f t="shared" si="5"/>
        <v>2.6810789441725907E-2</v>
      </c>
      <c r="R35" s="83">
        <v>3.2036939669190301E-2</v>
      </c>
      <c r="S35" s="84">
        <f t="shared" si="6"/>
        <v>6.4027664128368439E-2</v>
      </c>
      <c r="T35" s="85">
        <f>分析係数表!F38</f>
        <v>0.48891625615763545</v>
      </c>
      <c r="U35" s="86">
        <f t="shared" si="7"/>
        <v>3.1304165836160427E-2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投入係数表!O36</f>
        <v>0</v>
      </c>
      <c r="E36" s="77">
        <f t="shared" si="0"/>
        <v>0</v>
      </c>
      <c r="F36" s="76">
        <f>分析係数表!C39</f>
        <v>1</v>
      </c>
      <c r="G36" s="77">
        <f t="shared" si="1"/>
        <v>0</v>
      </c>
      <c r="H36" s="77">
        <v>2.2836136398217827E-2</v>
      </c>
      <c r="I36" s="77">
        <f t="shared" si="2"/>
        <v>2.2836136398217827E-2</v>
      </c>
      <c r="J36" s="76">
        <f>分析係数表!G39</f>
        <v>0.35152969406118778</v>
      </c>
      <c r="K36" s="78">
        <f t="shared" si="3"/>
        <v>8.0275800416050678E-3</v>
      </c>
      <c r="L36" s="79"/>
      <c r="M36" s="80"/>
      <c r="N36" s="81">
        <f>分析係数表!H39</f>
        <v>3.7892859796418753E-3</v>
      </c>
      <c r="O36" s="82">
        <f t="shared" si="4"/>
        <v>3.0291393566376487E-2</v>
      </c>
      <c r="P36" s="76">
        <f>分析係数表!C39</f>
        <v>1</v>
      </c>
      <c r="Q36" s="82">
        <f t="shared" si="5"/>
        <v>3.0291393566376487E-2</v>
      </c>
      <c r="R36" s="83">
        <v>3.7856768680815903E-2</v>
      </c>
      <c r="S36" s="84">
        <f t="shared" si="6"/>
        <v>6.0692905079033729E-2</v>
      </c>
      <c r="T36" s="85">
        <f>分析係数表!F39</f>
        <v>0.70235952809438107</v>
      </c>
      <c r="U36" s="86">
        <f t="shared" si="7"/>
        <v>4.2628240169987196E-2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投入係数表!O37</f>
        <v>0</v>
      </c>
      <c r="E37" s="77">
        <f t="shared" si="0"/>
        <v>0</v>
      </c>
      <c r="F37" s="76">
        <f>分析係数表!C40</f>
        <v>0.95328673803415021</v>
      </c>
      <c r="G37" s="77">
        <f t="shared" si="1"/>
        <v>0</v>
      </c>
      <c r="H37" s="77">
        <v>5.8275566839033786E-3</v>
      </c>
      <c r="I37" s="77">
        <f t="shared" si="2"/>
        <v>5.8275566839033786E-3</v>
      </c>
      <c r="J37" s="76">
        <f>分析係数表!G40</f>
        <v>0.53898804366660891</v>
      </c>
      <c r="K37" s="78">
        <f t="shared" si="3"/>
        <v>3.1409833764133527E-3</v>
      </c>
      <c r="L37" s="79"/>
      <c r="M37" s="80"/>
      <c r="N37" s="81">
        <f>分析係数表!H40</f>
        <v>2.9093649496354006E-2</v>
      </c>
      <c r="O37" s="82">
        <f t="shared" si="4"/>
        <v>0.23257341670991022</v>
      </c>
      <c r="P37" s="76">
        <f>分析係数表!C40</f>
        <v>0.95328673803415021</v>
      </c>
      <c r="Q37" s="82">
        <f t="shared" si="5"/>
        <v>0.22170915376884742</v>
      </c>
      <c r="R37" s="83">
        <v>0.22286055485631054</v>
      </c>
      <c r="S37" s="84">
        <f t="shared" si="6"/>
        <v>0.22868811154021393</v>
      </c>
      <c r="T37" s="85">
        <f>分析係数表!F40</f>
        <v>0.73566106394039166</v>
      </c>
      <c r="U37" s="86">
        <f t="shared" si="7"/>
        <v>0.16823693944619275</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投入係数表!O38</f>
        <v>0</v>
      </c>
      <c r="E38" s="77">
        <f t="shared" si="0"/>
        <v>0</v>
      </c>
      <c r="F38" s="76">
        <f>分析係数表!C41</f>
        <v>0.71785008836677411</v>
      </c>
      <c r="G38" s="77">
        <f t="shared" si="1"/>
        <v>0</v>
      </c>
      <c r="H38" s="77">
        <v>3.8464063018426079E-4</v>
      </c>
      <c r="I38" s="77">
        <f t="shared" si="2"/>
        <v>3.8464063018426079E-4</v>
      </c>
      <c r="J38" s="76">
        <f>分析係数表!G41</f>
        <v>0.45415256068573073</v>
      </c>
      <c r="K38" s="78">
        <f t="shared" si="3"/>
        <v>1.7468552714195522E-4</v>
      </c>
      <c r="L38" s="79"/>
      <c r="M38" s="80"/>
      <c r="N38" s="81">
        <f>分析係数表!H41</f>
        <v>4.9982486493371406E-2</v>
      </c>
      <c r="O38" s="82">
        <f t="shared" si="4"/>
        <v>0.39955790561363275</v>
      </c>
      <c r="P38" s="76">
        <f>分析係数表!C41</f>
        <v>0.71785008836677411</v>
      </c>
      <c r="Q38" s="82">
        <f t="shared" si="5"/>
        <v>0.28682267785238946</v>
      </c>
      <c r="R38" s="83">
        <v>0.29121811575304662</v>
      </c>
      <c r="S38" s="84">
        <f t="shared" si="6"/>
        <v>0.29160275638323091</v>
      </c>
      <c r="T38" s="85">
        <f>分析係数表!F41</f>
        <v>0.55751638694806593</v>
      </c>
      <c r="U38" s="86">
        <f t="shared" si="7"/>
        <v>0.16257331516287596</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投入係数表!O39</f>
        <v>4.2122999157540015E-4</v>
      </c>
      <c r="E39" s="77">
        <f>$C$17*D39</f>
        <v>4.2122999157540017E-2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0.10716535034827313</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76">
        <f>投入係数表!O40</f>
        <v>1.2636899747262006E-2</v>
      </c>
      <c r="E40" s="77">
        <f>$C$17*D40</f>
        <v>1.2636899747262005</v>
      </c>
      <c r="F40" s="76">
        <f>分析係数表!C43</f>
        <v>0.24416011268928273</v>
      </c>
      <c r="G40" s="77">
        <f>E40*F40</f>
        <v>0.30854268663346596</v>
      </c>
      <c r="H40" s="77">
        <v>0.43919441918384999</v>
      </c>
      <c r="I40" s="77">
        <f>C40+H40</f>
        <v>0.43919441918384999</v>
      </c>
      <c r="J40" s="76">
        <f>分析係数表!G43</f>
        <v>0.34972426470588236</v>
      </c>
      <c r="K40" s="78">
        <f>I40*J40</f>
        <v>0.15359694531199902</v>
      </c>
      <c r="L40" s="79"/>
      <c r="M40" s="80"/>
      <c r="N40" s="81">
        <f>分析係数表!H43</f>
        <v>3.6258265844416375E-2</v>
      </c>
      <c r="O40" s="82">
        <f t="shared" si="4"/>
        <v>0.2898470600076809</v>
      </c>
      <c r="P40" s="76">
        <f>分析係数表!C43</f>
        <v>0.24416011268928273</v>
      </c>
      <c r="Q40" s="82">
        <f>O40*P40</f>
        <v>7.0769090834132659E-2</v>
      </c>
      <c r="R40" s="83">
        <v>0.11139472915932679</v>
      </c>
      <c r="S40" s="84">
        <f>I40+R40</f>
        <v>0.55058914834317674</v>
      </c>
      <c r="T40" s="85">
        <f>分析係数表!F43</f>
        <v>0.55514705882352944</v>
      </c>
      <c r="U40" s="86">
        <f>S40*T40</f>
        <v>0.30565794632286652</v>
      </c>
      <c r="V40" s="87">
        <f>分析係数表!D43</f>
        <v>0.23460477941176472</v>
      </c>
      <c r="W40" s="167">
        <f>ROUND(S40*V40,0)</f>
        <v>0</v>
      </c>
      <c r="X40" s="76">
        <f>分析係数表!E43</f>
        <v>0.17325367647058823</v>
      </c>
      <c r="Y40" s="166">
        <f>ROUND(S40*X40,0)</f>
        <v>0</v>
      </c>
    </row>
    <row r="41" spans="1:25" x14ac:dyDescent="0.2">
      <c r="A41" s="6" t="s">
        <v>341</v>
      </c>
      <c r="B41" s="5" t="s">
        <v>42</v>
      </c>
      <c r="C41" s="90"/>
      <c r="D41" s="76">
        <f>投入係数表!O41</f>
        <v>0</v>
      </c>
      <c r="E41" s="77">
        <f>$C$17*D41</f>
        <v>0</v>
      </c>
      <c r="F41" s="76">
        <f>分析係数表!C44</f>
        <v>0.44352059925093634</v>
      </c>
      <c r="G41" s="77">
        <f>E41*F41</f>
        <v>0</v>
      </c>
      <c r="H41" s="77">
        <v>2.0398615028089512E-3</v>
      </c>
      <c r="I41" s="77">
        <f>C41+H41</f>
        <v>2.0398615028089512E-3</v>
      </c>
      <c r="J41" s="76">
        <f>分析係数表!G44</f>
        <v>0.26743054804885957</v>
      </c>
      <c r="K41" s="78">
        <f>I41*J41</f>
        <v>5.4552127963996807E-4</v>
      </c>
      <c r="L41" s="79"/>
      <c r="M41" s="80"/>
      <c r="N41" s="81">
        <f>分析係数表!H44</f>
        <v>0.11044123422457623</v>
      </c>
      <c r="O41" s="82">
        <f t="shared" si="4"/>
        <v>0.88286260520489457</v>
      </c>
      <c r="P41" s="76">
        <f>分析係数表!C44</f>
        <v>0.44352059925093634</v>
      </c>
      <c r="Q41" s="82">
        <f>O41*P41</f>
        <v>0.39156775171671765</v>
      </c>
      <c r="R41" s="83">
        <v>0.39711082686282972</v>
      </c>
      <c r="S41" s="84">
        <f>I41+R41</f>
        <v>0.39915068836563866</v>
      </c>
      <c r="T41" s="85">
        <f>分析係数表!F44</f>
        <v>0.49983785536698733</v>
      </c>
      <c r="U41" s="86">
        <f>S41*T41</f>
        <v>0.19951062404093753</v>
      </c>
      <c r="V41" s="87">
        <f>分析係数表!D44</f>
        <v>0.31423629877851045</v>
      </c>
      <c r="W41" s="167">
        <f>ROUND(S41*V41,0)</f>
        <v>0</v>
      </c>
      <c r="X41" s="76">
        <f>分析係数表!E44</f>
        <v>0.23370446438222894</v>
      </c>
      <c r="Y41" s="166">
        <f>ROUND(S41*X41,0)</f>
        <v>0</v>
      </c>
    </row>
    <row r="42" spans="1:25" x14ac:dyDescent="0.2">
      <c r="A42" s="6" t="s">
        <v>342</v>
      </c>
      <c r="B42" s="5" t="s">
        <v>279</v>
      </c>
      <c r="C42" s="90"/>
      <c r="D42" s="76">
        <f>投入係数表!O42</f>
        <v>8.4245998315080029E-4</v>
      </c>
      <c r="E42" s="77">
        <f>$C$17*D42</f>
        <v>8.4245998315080034E-2</v>
      </c>
      <c r="F42" s="76">
        <f>分析係数表!C45</f>
        <v>1</v>
      </c>
      <c r="G42" s="77">
        <f>E42*F42</f>
        <v>8.4245998315080034E-2</v>
      </c>
      <c r="H42" s="77">
        <v>0.10581840272811259</v>
      </c>
      <c r="I42" s="77">
        <f>C42+H42</f>
        <v>0.10581840272811259</v>
      </c>
      <c r="J42" s="76">
        <f>分析係数表!G45</f>
        <v>0</v>
      </c>
      <c r="K42" s="78">
        <f>I42*J42</f>
        <v>0</v>
      </c>
      <c r="L42" s="79"/>
      <c r="M42" s="80"/>
      <c r="N42" s="81">
        <f>分析係数表!H45</f>
        <v>0</v>
      </c>
      <c r="O42" s="82">
        <f t="shared" si="4"/>
        <v>0</v>
      </c>
      <c r="P42" s="76">
        <f>分析係数表!C45</f>
        <v>1</v>
      </c>
      <c r="Q42" s="82">
        <f>O42*P42</f>
        <v>0</v>
      </c>
      <c r="R42" s="83">
        <v>7.8311548223880742E-3</v>
      </c>
      <c r="S42" s="84">
        <f>I42+R42</f>
        <v>0.11364955755050066</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投入係数表!O43</f>
        <v>5.054759898904802E-3</v>
      </c>
      <c r="E43" s="77">
        <f>$C$17*D43</f>
        <v>0.50547598989048015</v>
      </c>
      <c r="F43" s="76">
        <f>分析係数表!C46</f>
        <v>0.20394173093401891</v>
      </c>
      <c r="G43" s="77">
        <f>E43*F43</f>
        <v>0.10308764832385116</v>
      </c>
      <c r="H43" s="77">
        <v>0.12022554162591151</v>
      </c>
      <c r="I43" s="77">
        <f>C43+H43</f>
        <v>0.12022554162591151</v>
      </c>
      <c r="J43" s="76">
        <f>分析係数表!G46</f>
        <v>9.7765363128491621E-3</v>
      </c>
      <c r="K43" s="78">
        <f>I43*J43</f>
        <v>1.1753893734376825E-3</v>
      </c>
      <c r="L43" s="79"/>
      <c r="M43" s="80"/>
      <c r="N43" s="81">
        <f>分析係数表!H46</f>
        <v>2.207763259847367E-2</v>
      </c>
      <c r="O43" s="82">
        <f t="shared" si="4"/>
        <v>0.17648767119905626</v>
      </c>
      <c r="P43" s="76">
        <f>分析係数表!C46</f>
        <v>0.20394173093401891</v>
      </c>
      <c r="Q43" s="82">
        <f>O43*P43</f>
        <v>3.5993201152849527E-2</v>
      </c>
      <c r="R43" s="83">
        <v>3.9829474867195763E-2</v>
      </c>
      <c r="S43" s="84">
        <f>I43+R43</f>
        <v>0.16005501649310727</v>
      </c>
      <c r="T43" s="85">
        <f>分析係数表!F46</f>
        <v>0.31424581005586594</v>
      </c>
      <c r="U43" s="86">
        <f>S43*T43</f>
        <v>5.0296618311381477E-2</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92">
        <f>投入係数表!O44</f>
        <v>0.77127211457455769</v>
      </c>
      <c r="E44" s="91">
        <f>SUM(E5:E43)</f>
        <v>77.127211457455786</v>
      </c>
      <c r="F44" s="92">
        <f>分析係数表!C47</f>
        <v>0.3565882023489878</v>
      </c>
      <c r="G44" s="91">
        <f>SUM(G5:G43)</f>
        <v>12.615265983257293</v>
      </c>
      <c r="H44" s="91">
        <f>SUM(H5:H43)</f>
        <v>14.344695951201915</v>
      </c>
      <c r="I44" s="91">
        <f>SUM(I5:I43)</f>
        <v>114.34469595120189</v>
      </c>
      <c r="J44" s="92">
        <f>分析係数表!G47</f>
        <v>0.20702938758024061</v>
      </c>
      <c r="K44" s="93">
        <f>SUM(K5:K43)</f>
        <v>12.742760080323219</v>
      </c>
      <c r="L44" s="94">
        <f>最終需要_まとめ!$L$33</f>
        <v>0.62733333333333341</v>
      </c>
      <c r="M44" s="91">
        <f>K44*L44</f>
        <v>7.9939581570561007</v>
      </c>
      <c r="N44" s="95">
        <f>分析係数表!H47</f>
        <v>1</v>
      </c>
      <c r="O44" s="96">
        <f>SUM(O5:O43)</f>
        <v>7.9939581570561007</v>
      </c>
      <c r="P44" s="92">
        <f>分析係数表!C47</f>
        <v>0.3565882023489878</v>
      </c>
      <c r="Q44" s="96">
        <f>SUM(Q5:Q43)</f>
        <v>3.355961802675175</v>
      </c>
      <c r="R44" s="91">
        <f>SUM(R5:R43)</f>
        <v>3.7111554570213388</v>
      </c>
      <c r="S44" s="97">
        <f>SUM(S5:S43)</f>
        <v>118.05585140822326</v>
      </c>
      <c r="T44" s="98">
        <f>分析係数表!F47</f>
        <v>0.44699801687384694</v>
      </c>
      <c r="U44" s="99">
        <f>SUM(U5:U43)</f>
        <v>30.225974537108314</v>
      </c>
      <c r="V44" s="100">
        <f>分析係数表!D47</f>
        <v>7.3973369448801493E-2</v>
      </c>
      <c r="W44" s="164">
        <f>SUM(W5:W43)</f>
        <v>0</v>
      </c>
      <c r="X44" s="92">
        <f>分析係数表!E47</f>
        <v>5.841930334920295E-2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300</v>
      </c>
      <c r="S2" s="3" t="s">
        <v>153</v>
      </c>
      <c r="U2" s="64" t="s">
        <v>210</v>
      </c>
      <c r="W2" s="3" t="s">
        <v>130</v>
      </c>
      <c r="Y2" s="3" t="s">
        <v>154</v>
      </c>
    </row>
    <row r="3" spans="1:25" ht="44" x14ac:dyDescent="0.2">
      <c r="B3" s="65"/>
      <c r="C3" s="66" t="s">
        <v>228</v>
      </c>
      <c r="D3" s="66" t="s">
        <v>239</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0.65037929495760816</v>
      </c>
      <c r="G5" s="77">
        <f t="shared" ref="G5:G38" si="1">E5*F5</f>
        <v>0</v>
      </c>
      <c r="H5" s="77">
        <f t="array" ref="H5:H43">MMULT(逆行列係数!C5:AO43,'14'!G5:G43)</f>
        <v>1.3778684673504246E-3</v>
      </c>
      <c r="I5" s="77">
        <f t="shared" ref="I5:I38" si="2">C5+H5</f>
        <v>1.3778684673504246E-3</v>
      </c>
      <c r="J5" s="76">
        <f>分析係数表!G8</f>
        <v>0.11973575557390587</v>
      </c>
      <c r="K5" s="78">
        <f t="shared" ref="K5:K38" si="3">I5*J5</f>
        <v>1.6498012201966275E-4</v>
      </c>
      <c r="L5" s="79" t="s">
        <v>184</v>
      </c>
      <c r="M5" s="80" t="s">
        <v>184</v>
      </c>
      <c r="N5" s="81">
        <f>分析係数表!H8</f>
        <v>1.170751382505599E-2</v>
      </c>
      <c r="O5" s="82">
        <f t="shared" ref="O5:O43" si="4">$M$44*N5</f>
        <v>0.22854664013588652</v>
      </c>
      <c r="P5" s="76">
        <f>分析係数表!C8</f>
        <v>0.65037929495760816</v>
      </c>
      <c r="Q5" s="82">
        <f t="shared" ref="Q5:Q38" si="5">O5*P5</f>
        <v>0.14864200267650807</v>
      </c>
      <c r="R5" s="83">
        <f t="array" ref="R5:R43">MMULT(逆行列係数!C5:AO43,'14'!Q5:Q43)</f>
        <v>0.19607124816432459</v>
      </c>
      <c r="S5" s="84">
        <f t="shared" ref="S5:S38" si="6">I5+R5</f>
        <v>0.197449116631675</v>
      </c>
      <c r="T5" s="85">
        <f>分析係数表!F8</f>
        <v>0.45169281585466559</v>
      </c>
      <c r="U5" s="86">
        <f t="shared" ref="U5:U38" si="7">S5*T5</f>
        <v>8.9186347479377565E-2</v>
      </c>
      <c r="V5" s="87">
        <f>分析係数表!D8</f>
        <v>0.495458298926507</v>
      </c>
      <c r="W5" s="88">
        <f t="shared" ref="W5:W38" si="8">ROUND(S5*V5,0)</f>
        <v>0</v>
      </c>
      <c r="X5" s="76">
        <f>分析係数表!E8</f>
        <v>0.32782824112303882</v>
      </c>
      <c r="Y5" s="89">
        <f t="shared" ref="Y5:Y38" si="9">ROUND(S5*X5,0)</f>
        <v>0</v>
      </c>
    </row>
    <row r="6" spans="1:25" x14ac:dyDescent="0.2">
      <c r="A6" s="6" t="s">
        <v>220</v>
      </c>
      <c r="B6" s="5" t="s">
        <v>266</v>
      </c>
      <c r="C6" s="90"/>
      <c r="D6" s="76">
        <f>投入係数表!P6</f>
        <v>0</v>
      </c>
      <c r="E6" s="77">
        <f t="shared" si="0"/>
        <v>0</v>
      </c>
      <c r="F6" s="76">
        <f>分析係数表!C9</f>
        <v>0.72894736842105257</v>
      </c>
      <c r="G6" s="77">
        <f t="shared" si="1"/>
        <v>0</v>
      </c>
      <c r="H6" s="77">
        <v>2.2975007283542663E-3</v>
      </c>
      <c r="I6" s="77">
        <f t="shared" si="2"/>
        <v>2.2975007283542663E-3</v>
      </c>
      <c r="J6" s="76">
        <f>分析係数表!G9</f>
        <v>0.24749163879598662</v>
      </c>
      <c r="K6" s="78">
        <f t="shared" si="3"/>
        <v>5.6861222039537027E-4</v>
      </c>
      <c r="L6" s="79"/>
      <c r="M6" s="80"/>
      <c r="N6" s="81">
        <f>分析係数表!H9</f>
        <v>6.0501204716971121E-4</v>
      </c>
      <c r="O6" s="82">
        <f t="shared" si="4"/>
        <v>1.1810660460331399E-2</v>
      </c>
      <c r="P6" s="76">
        <f>分析係数表!C9</f>
        <v>0.72894736842105257</v>
      </c>
      <c r="Q6" s="82">
        <f t="shared" si="5"/>
        <v>8.6093498618731498E-3</v>
      </c>
      <c r="R6" s="83">
        <v>1.0989505766108312E-2</v>
      </c>
      <c r="S6" s="84">
        <f t="shared" si="6"/>
        <v>1.3287006494462579E-2</v>
      </c>
      <c r="T6" s="85">
        <f>分析係数表!F9</f>
        <v>0.67892976588628762</v>
      </c>
      <c r="U6" s="86">
        <f t="shared" si="7"/>
        <v>9.0209442086150622E-3</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投入係数表!P7</f>
        <v>0</v>
      </c>
      <c r="E7" s="77">
        <f t="shared" si="0"/>
        <v>0</v>
      </c>
      <c r="F7" s="76">
        <f>分析係数表!C10</f>
        <v>1.0504201680672232E-2</v>
      </c>
      <c r="G7" s="77">
        <f t="shared" si="1"/>
        <v>0</v>
      </c>
      <c r="H7" s="77">
        <v>4.9625164374619105E-6</v>
      </c>
      <c r="I7" s="77">
        <f t="shared" si="2"/>
        <v>4.9625164374619105E-6</v>
      </c>
      <c r="J7" s="76">
        <f>分析係数表!G10</f>
        <v>0.2857142857142857</v>
      </c>
      <c r="K7" s="78">
        <f t="shared" si="3"/>
        <v>1.4178618392748315E-6</v>
      </c>
      <c r="L7" s="79"/>
      <c r="M7" s="80"/>
      <c r="N7" s="81">
        <f>分析係数表!H10</f>
        <v>1.1887956014562746E-3</v>
      </c>
      <c r="O7" s="82">
        <f t="shared" si="4"/>
        <v>2.3206911781703799E-2</v>
      </c>
      <c r="P7" s="76">
        <f>分析係数表!C10</f>
        <v>1.0504201680672232E-2</v>
      </c>
      <c r="Q7" s="82">
        <f t="shared" si="5"/>
        <v>2.4377008174058525E-4</v>
      </c>
      <c r="R7" s="83">
        <v>3.2719855771663531E-4</v>
      </c>
      <c r="S7" s="84">
        <f t="shared" si="6"/>
        <v>3.3216107415409723E-4</v>
      </c>
      <c r="T7" s="85">
        <f>分析係数表!F10</f>
        <v>0.5714285714285714</v>
      </c>
      <c r="U7" s="86">
        <f t="shared" si="7"/>
        <v>1.8980632808805555E-4</v>
      </c>
      <c r="V7" s="87">
        <f>分析係数表!D10</f>
        <v>0</v>
      </c>
      <c r="W7" s="88">
        <f t="shared" si="8"/>
        <v>0</v>
      </c>
      <c r="X7" s="76">
        <f>分析係数表!E10</f>
        <v>0</v>
      </c>
      <c r="Y7" s="89">
        <f t="shared" si="9"/>
        <v>0</v>
      </c>
    </row>
    <row r="8" spans="1:25" x14ac:dyDescent="0.2">
      <c r="A8" s="6" t="s">
        <v>222</v>
      </c>
      <c r="B8" s="5" t="s">
        <v>27</v>
      </c>
      <c r="C8" s="90"/>
      <c r="D8" s="76">
        <f>投入係数表!P8</f>
        <v>2.9291154071470416E-4</v>
      </c>
      <c r="E8" s="77">
        <f t="shared" si="0"/>
        <v>2.9291154071470416E-2</v>
      </c>
      <c r="F8" s="76">
        <f>分析係数表!C11</f>
        <v>1.4320902789711765E-3</v>
      </c>
      <c r="G8" s="77">
        <f t="shared" si="1"/>
        <v>4.1947577005599777E-5</v>
      </c>
      <c r="H8" s="77">
        <v>1.1216437982995799E-3</v>
      </c>
      <c r="I8" s="77">
        <f t="shared" si="2"/>
        <v>1.1216437982995799E-3</v>
      </c>
      <c r="J8" s="76">
        <f>分析係数表!G11</f>
        <v>0.36842105263157893</v>
      </c>
      <c r="K8" s="78">
        <f t="shared" si="3"/>
        <v>4.1323718884721364E-4</v>
      </c>
      <c r="L8" s="79"/>
      <c r="M8" s="80"/>
      <c r="N8" s="81">
        <f>分析係数表!H11</f>
        <v>-2.1228492883147762E-5</v>
      </c>
      <c r="O8" s="82">
        <f t="shared" si="4"/>
        <v>-4.1440913895899646E-4</v>
      </c>
      <c r="P8" s="76">
        <f>分析係数表!C11</f>
        <v>1.4320902789711765E-3</v>
      </c>
      <c r="Q8" s="82">
        <f t="shared" si="5"/>
        <v>-5.9347129941999428E-7</v>
      </c>
      <c r="R8" s="83">
        <v>1.3812412431062383E-4</v>
      </c>
      <c r="S8" s="84">
        <f t="shared" si="6"/>
        <v>1.2597679226102037E-3</v>
      </c>
      <c r="T8" s="85">
        <f>分析係数表!F11</f>
        <v>0.57894736842105265</v>
      </c>
      <c r="U8" s="86">
        <f t="shared" si="7"/>
        <v>7.2933932361643374E-4</v>
      </c>
      <c r="V8" s="87">
        <f>分析係数表!D11</f>
        <v>2.6315789473684209E-2</v>
      </c>
      <c r="W8" s="88">
        <f t="shared" si="8"/>
        <v>0</v>
      </c>
      <c r="X8" s="76">
        <f>分析係数表!E11</f>
        <v>0</v>
      </c>
      <c r="Y8" s="89">
        <f t="shared" si="9"/>
        <v>0</v>
      </c>
    </row>
    <row r="9" spans="1:25" x14ac:dyDescent="0.2">
      <c r="A9" s="6" t="s">
        <v>223</v>
      </c>
      <c r="B9" s="5" t="s">
        <v>191</v>
      </c>
      <c r="C9" s="90"/>
      <c r="D9" s="76">
        <f>投入係数表!P9</f>
        <v>0</v>
      </c>
      <c r="E9" s="77">
        <f t="shared" si="0"/>
        <v>0</v>
      </c>
      <c r="F9" s="76">
        <f>分析係数表!C12</f>
        <v>8.2314002014678422E-2</v>
      </c>
      <c r="G9" s="77">
        <f t="shared" si="1"/>
        <v>0</v>
      </c>
      <c r="H9" s="77">
        <v>1.0646751288348907E-4</v>
      </c>
      <c r="I9" s="77">
        <f t="shared" si="2"/>
        <v>1.0646751288348907E-4</v>
      </c>
      <c r="J9" s="76">
        <f>分析係数表!G12</f>
        <v>0.12801312223648553</v>
      </c>
      <c r="K9" s="78">
        <f t="shared" si="3"/>
        <v>1.3629238740968683E-5</v>
      </c>
      <c r="L9" s="79"/>
      <c r="M9" s="80"/>
      <c r="N9" s="81">
        <f>分析係数表!H12</f>
        <v>9.0942863511405014E-2</v>
      </c>
      <c r="O9" s="82">
        <f t="shared" si="4"/>
        <v>1.7753287513003408</v>
      </c>
      <c r="P9" s="76">
        <f>分析係数表!C12</f>
        <v>8.2314002014678422E-2</v>
      </c>
      <c r="Q9" s="82">
        <f t="shared" si="5"/>
        <v>0.14613441441125277</v>
      </c>
      <c r="R9" s="83">
        <v>0.16281231076049088</v>
      </c>
      <c r="S9" s="84">
        <f t="shared" si="6"/>
        <v>0.16291877827337437</v>
      </c>
      <c r="T9" s="85">
        <f>分析係数表!F12</f>
        <v>0.39723291969761804</v>
      </c>
      <c r="U9" s="86">
        <f t="shared" si="7"/>
        <v>6.4716701967101359E-2</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投入係数表!P10</f>
        <v>1.3181019332161687E-3</v>
      </c>
      <c r="E10" s="77">
        <f t="shared" si="0"/>
        <v>0.13181019332161686</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0.27123078144866319</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投入係数表!P11</f>
        <v>3.661394258933802E-3</v>
      </c>
      <c r="E11" s="77">
        <f t="shared" si="0"/>
        <v>0.36613942589338022</v>
      </c>
      <c r="F11" s="76">
        <f>分析係数表!C14</f>
        <v>0.20214395099540583</v>
      </c>
      <c r="G11" s="77">
        <f t="shared" si="1"/>
        <v>7.4012870165277481E-2</v>
      </c>
      <c r="H11" s="77">
        <v>0.10557426748819031</v>
      </c>
      <c r="I11" s="77">
        <f t="shared" si="2"/>
        <v>0.10557426748819031</v>
      </c>
      <c r="J11" s="76">
        <f>分析係数表!G14</f>
        <v>0.19479400103430444</v>
      </c>
      <c r="K11" s="78">
        <f t="shared" si="3"/>
        <v>2.0565233970290475E-2</v>
      </c>
      <c r="L11" s="79"/>
      <c r="M11" s="80"/>
      <c r="N11" s="81">
        <f>分析係数表!H14</f>
        <v>1.146338615689979E-3</v>
      </c>
      <c r="O11" s="82">
        <f t="shared" si="4"/>
        <v>2.2378093503785806E-2</v>
      </c>
      <c r="P11" s="76">
        <f>分析係数表!C14</f>
        <v>0.20214395099540583</v>
      </c>
      <c r="Q11" s="82">
        <f t="shared" si="5"/>
        <v>4.5235962365998876E-3</v>
      </c>
      <c r="R11" s="83">
        <v>1.91863277482891E-2</v>
      </c>
      <c r="S11" s="84">
        <f t="shared" si="6"/>
        <v>0.12476059523647941</v>
      </c>
      <c r="T11" s="85">
        <f>分析係数表!F14</f>
        <v>0.33787278055507669</v>
      </c>
      <c r="U11" s="86">
        <f t="shared" si="7"/>
        <v>4.2153209216255753E-2</v>
      </c>
      <c r="V11" s="87">
        <f>分析係数表!D14</f>
        <v>4.5164626788484742E-2</v>
      </c>
      <c r="W11" s="88">
        <f t="shared" si="8"/>
        <v>0</v>
      </c>
      <c r="X11" s="76">
        <f>分析係数表!E14</f>
        <v>4.2234097569384586E-2</v>
      </c>
      <c r="Y11" s="89">
        <f t="shared" si="9"/>
        <v>0</v>
      </c>
    </row>
    <row r="12" spans="1:25" x14ac:dyDescent="0.2">
      <c r="A12" s="6" t="s">
        <v>226</v>
      </c>
      <c r="B12" s="5" t="s">
        <v>29</v>
      </c>
      <c r="C12" s="90"/>
      <c r="D12" s="76">
        <f>投入係数表!P12</f>
        <v>9.0802577621558293E-3</v>
      </c>
      <c r="E12" s="77">
        <f t="shared" si="0"/>
        <v>0.90802577621558289</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0.16410601902776259</v>
      </c>
      <c r="P12" s="76">
        <f>分析係数表!C15</f>
        <v>0</v>
      </c>
      <c r="Q12" s="82">
        <f t="shared" si="5"/>
        <v>0</v>
      </c>
      <c r="R12" s="83">
        <v>0</v>
      </c>
      <c r="S12" s="84">
        <f t="shared" si="6"/>
        <v>0</v>
      </c>
      <c r="T12" s="85">
        <f>分析係数表!F15</f>
        <v>0.30378074104583913</v>
      </c>
      <c r="U12" s="86">
        <f t="shared" si="7"/>
        <v>0</v>
      </c>
      <c r="V12" s="87">
        <f>分析係数表!D15</f>
        <v>8.4435977964269163E-3</v>
      </c>
      <c r="W12" s="88">
        <f t="shared" si="8"/>
        <v>0</v>
      </c>
      <c r="X12" s="76">
        <f>分析係数表!E15</f>
        <v>7.8086117832809896E-3</v>
      </c>
      <c r="Y12" s="89">
        <f t="shared" si="9"/>
        <v>0</v>
      </c>
    </row>
    <row r="13" spans="1:25" x14ac:dyDescent="0.2">
      <c r="A13" s="6" t="s">
        <v>227</v>
      </c>
      <c r="B13" s="5" t="s">
        <v>30</v>
      </c>
      <c r="C13" s="90"/>
      <c r="D13" s="76">
        <f>投入係数表!P13</f>
        <v>3.0755711775043936E-3</v>
      </c>
      <c r="E13" s="77">
        <f t="shared" si="0"/>
        <v>0.30755711775043937</v>
      </c>
      <c r="F13" s="76">
        <f>分析係数表!C16</f>
        <v>5.244101845363236E-2</v>
      </c>
      <c r="G13" s="77">
        <f t="shared" si="1"/>
        <v>1.6128608487496771E-2</v>
      </c>
      <c r="H13" s="77">
        <v>2.4259566076009473E-2</v>
      </c>
      <c r="I13" s="77">
        <f t="shared" si="2"/>
        <v>2.4259566076009473E-2</v>
      </c>
      <c r="J13" s="76">
        <f>分析係数表!G16</f>
        <v>3.3400809716599193E-2</v>
      </c>
      <c r="K13" s="78">
        <f t="shared" si="3"/>
        <v>8.1028915031205735E-4</v>
      </c>
      <c r="L13" s="79"/>
      <c r="M13" s="80"/>
      <c r="N13" s="81">
        <f>分析係数表!H16</f>
        <v>1.6473310477322662E-2</v>
      </c>
      <c r="O13" s="82">
        <f t="shared" si="4"/>
        <v>0.32158149183218121</v>
      </c>
      <c r="P13" s="76">
        <f>分析係数表!C16</f>
        <v>5.244101845363236E-2</v>
      </c>
      <c r="Q13" s="82">
        <f t="shared" si="5"/>
        <v>1.686406094751804E-2</v>
      </c>
      <c r="R13" s="83">
        <v>1.8961066934881175E-2</v>
      </c>
      <c r="S13" s="84">
        <f t="shared" si="6"/>
        <v>4.3220633010890644E-2</v>
      </c>
      <c r="T13" s="85">
        <f>分析係数表!F16</f>
        <v>0.2874493927125506</v>
      </c>
      <c r="U13" s="86">
        <f t="shared" si="7"/>
        <v>1.2423744711632533E-2</v>
      </c>
      <c r="V13" s="87">
        <f>分析係数表!D16</f>
        <v>0</v>
      </c>
      <c r="W13" s="88">
        <f t="shared" si="8"/>
        <v>0</v>
      </c>
      <c r="X13" s="76">
        <f>分析係数表!E16</f>
        <v>0</v>
      </c>
      <c r="Y13" s="89">
        <f t="shared" si="9"/>
        <v>0</v>
      </c>
    </row>
    <row r="14" spans="1:25" x14ac:dyDescent="0.2">
      <c r="A14" s="6" t="s">
        <v>2</v>
      </c>
      <c r="B14" s="5" t="s">
        <v>365</v>
      </c>
      <c r="C14" s="90"/>
      <c r="D14" s="76">
        <f>投入係数表!P14</f>
        <v>4.9794961921499703E-3</v>
      </c>
      <c r="E14" s="77">
        <f t="shared" si="0"/>
        <v>0.49794961921499703</v>
      </c>
      <c r="F14" s="76">
        <f>分析係数表!C17</f>
        <v>0.30047739399045215</v>
      </c>
      <c r="G14" s="77">
        <f t="shared" si="1"/>
        <v>0.14962260392026028</v>
      </c>
      <c r="H14" s="77">
        <v>0.18926642098311108</v>
      </c>
      <c r="I14" s="77">
        <f t="shared" si="2"/>
        <v>0.18926642098311108</v>
      </c>
      <c r="J14" s="76">
        <f>分析係数表!G17</f>
        <v>0.21582733812949639</v>
      </c>
      <c r="K14" s="78">
        <f t="shared" si="3"/>
        <v>4.0848867838081525E-2</v>
      </c>
      <c r="L14" s="79"/>
      <c r="M14" s="80"/>
      <c r="N14" s="81">
        <f>分析係数表!H17</f>
        <v>2.8021610605755043E-3</v>
      </c>
      <c r="O14" s="82">
        <f t="shared" si="4"/>
        <v>5.4702006342587525E-2</v>
      </c>
      <c r="P14" s="76">
        <f>分析係数表!C17</f>
        <v>0.30047739399045215</v>
      </c>
      <c r="Q14" s="82">
        <f t="shared" si="5"/>
        <v>1.6436716311869885E-2</v>
      </c>
      <c r="R14" s="83">
        <v>3.4320134788860215E-2</v>
      </c>
      <c r="S14" s="84">
        <f t="shared" si="6"/>
        <v>0.22358655577197128</v>
      </c>
      <c r="T14" s="85">
        <f>分析係数表!F17</f>
        <v>0.33413269384492406</v>
      </c>
      <c r="U14" s="86">
        <f t="shared" si="7"/>
        <v>7.4707578187597115E-2</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投入係数表!P15</f>
        <v>3.661394258933802E-3</v>
      </c>
      <c r="E15" s="77">
        <f t="shared" si="0"/>
        <v>0.36613942589338022</v>
      </c>
      <c r="F15" s="76">
        <f>分析係数表!C18</f>
        <v>0.17062500000000003</v>
      </c>
      <c r="G15" s="77">
        <f t="shared" si="1"/>
        <v>6.2472539543058009E-2</v>
      </c>
      <c r="H15" s="77">
        <v>7.4551678797521878E-2</v>
      </c>
      <c r="I15" s="77">
        <f t="shared" si="2"/>
        <v>7.4551678797521878E-2</v>
      </c>
      <c r="J15" s="76">
        <f>分析係数表!G18</f>
        <v>0.21515892420537897</v>
      </c>
      <c r="K15" s="78">
        <f t="shared" si="3"/>
        <v>1.6040459007779766E-2</v>
      </c>
      <c r="L15" s="79"/>
      <c r="M15" s="80"/>
      <c r="N15" s="81">
        <f>分析係数表!H18</f>
        <v>4.4579835054610296E-4</v>
      </c>
      <c r="O15" s="82">
        <f t="shared" si="4"/>
        <v>8.7025919181389251E-3</v>
      </c>
      <c r="P15" s="76">
        <f>分析係数表!C18</f>
        <v>0.17062500000000003</v>
      </c>
      <c r="Q15" s="82">
        <f t="shared" si="5"/>
        <v>1.4848797460324543E-3</v>
      </c>
      <c r="R15" s="83">
        <v>3.5860508992511726E-3</v>
      </c>
      <c r="S15" s="84">
        <f t="shared" si="6"/>
        <v>7.8137729696773045E-2</v>
      </c>
      <c r="T15" s="85">
        <f>分析係数表!F18</f>
        <v>0.45904645476772615</v>
      </c>
      <c r="U15" s="86">
        <f t="shared" si="7"/>
        <v>3.5868847800902541E-2</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投入係数表!P16</f>
        <v>0.23579379027533684</v>
      </c>
      <c r="E16" s="77">
        <f t="shared" si="0"/>
        <v>23.579379027533683</v>
      </c>
      <c r="F16" s="76">
        <f>分析係数表!C19</f>
        <v>0.1185035016586804</v>
      </c>
      <c r="G16" s="77">
        <f t="shared" si="1"/>
        <v>2.7942389816999915</v>
      </c>
      <c r="H16" s="77">
        <v>3.0463293400742875</v>
      </c>
      <c r="I16" s="77">
        <f t="shared" si="2"/>
        <v>3.0463293400742875</v>
      </c>
      <c r="J16" s="76">
        <f>分析係数表!G19</f>
        <v>5.7564057564057566E-2</v>
      </c>
      <c r="K16" s="78">
        <f t="shared" si="3"/>
        <v>0.17535907749111379</v>
      </c>
      <c r="L16" s="79"/>
      <c r="M16" s="80"/>
      <c r="N16" s="81">
        <f>分析係数表!H19</f>
        <v>-1.1675671085731269E-4</v>
      </c>
      <c r="O16" s="82">
        <f t="shared" si="4"/>
        <v>-2.2792502642744804E-3</v>
      </c>
      <c r="P16" s="76">
        <f>分析係数表!C19</f>
        <v>0.1185035016586804</v>
      </c>
      <c r="Q16" s="82">
        <f t="shared" si="5"/>
        <v>-2.7009913747299863E-4</v>
      </c>
      <c r="R16" s="83">
        <v>1.5976378672256206E-3</v>
      </c>
      <c r="S16" s="84">
        <f t="shared" si="6"/>
        <v>3.047926977941513</v>
      </c>
      <c r="T16" s="85">
        <f>分析係数表!F19</f>
        <v>0.24008424008424009</v>
      </c>
      <c r="U16" s="86">
        <f t="shared" si="7"/>
        <v>0.73175923233134255</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投入係数表!P17</f>
        <v>6.8248388986526062E-2</v>
      </c>
      <c r="E17" s="77">
        <f t="shared" si="0"/>
        <v>6.8248388986526063</v>
      </c>
      <c r="F17" s="76">
        <f>分析係数表!C20</f>
        <v>0.1515527950310559</v>
      </c>
      <c r="G17" s="77">
        <f t="shared" si="1"/>
        <v>1.0343234107274757</v>
      </c>
      <c r="H17" s="77">
        <v>1.1327846249152558</v>
      </c>
      <c r="I17" s="77">
        <f t="shared" si="2"/>
        <v>1.1327846249152558</v>
      </c>
      <c r="J17" s="76">
        <f>分析係数表!G20</f>
        <v>0.10025273799494525</v>
      </c>
      <c r="K17" s="78">
        <f t="shared" si="3"/>
        <v>0.11356476020633147</v>
      </c>
      <c r="L17" s="79"/>
      <c r="M17" s="80"/>
      <c r="N17" s="81">
        <f>分析係数表!H20</f>
        <v>5.5194081496184183E-4</v>
      </c>
      <c r="O17" s="82">
        <f t="shared" si="4"/>
        <v>1.0774637612933909E-2</v>
      </c>
      <c r="P17" s="76">
        <f>分析係数表!C20</f>
        <v>0.1515527950310559</v>
      </c>
      <c r="Q17" s="82">
        <f t="shared" si="5"/>
        <v>1.6329264456868781E-3</v>
      </c>
      <c r="R17" s="83">
        <v>4.1623742405067846E-3</v>
      </c>
      <c r="S17" s="84">
        <f t="shared" si="6"/>
        <v>1.1369469991557626</v>
      </c>
      <c r="T17" s="85">
        <f>分析係数表!F20</f>
        <v>0.22325189553496208</v>
      </c>
      <c r="U17" s="86">
        <f t="shared" si="7"/>
        <v>0.25382557268431094</v>
      </c>
      <c r="V17" s="87">
        <f>分析係数表!D20</f>
        <v>3.7910699241786015E-3</v>
      </c>
      <c r="W17" s="88">
        <f t="shared" si="8"/>
        <v>0</v>
      </c>
      <c r="X17" s="76">
        <f>分析係数表!E20</f>
        <v>3.3698399326032012E-3</v>
      </c>
      <c r="Y17" s="89">
        <f t="shared" si="9"/>
        <v>0</v>
      </c>
    </row>
    <row r="18" spans="1:25" x14ac:dyDescent="0.2">
      <c r="A18" s="6" t="s">
        <v>6</v>
      </c>
      <c r="B18" s="5" t="s">
        <v>34</v>
      </c>
      <c r="C18" s="75">
        <f>最終需要_まとめ!C19</f>
        <v>100</v>
      </c>
      <c r="D18" s="76">
        <f>投入係数表!P18</f>
        <v>7.337434094903339E-2</v>
      </c>
      <c r="E18" s="77">
        <f t="shared" si="0"/>
        <v>7.3374340949033385</v>
      </c>
      <c r="F18" s="76">
        <f>分析係数表!C21</f>
        <v>0.26288951841359776</v>
      </c>
      <c r="G18" s="77">
        <f t="shared" si="1"/>
        <v>1.9289345156006512</v>
      </c>
      <c r="H18" s="77">
        <v>1.9849456811855717</v>
      </c>
      <c r="I18" s="77">
        <f t="shared" si="2"/>
        <v>101.98494568118556</v>
      </c>
      <c r="J18" s="76">
        <f>分析係数表!G21</f>
        <v>0.28500292911540714</v>
      </c>
      <c r="K18" s="78">
        <f t="shared" si="3"/>
        <v>29.066008244813577</v>
      </c>
      <c r="L18" s="79"/>
      <c r="M18" s="80"/>
      <c r="N18" s="81">
        <f>分析係数表!H21</f>
        <v>9.1282519397535371E-4</v>
      </c>
      <c r="O18" s="82">
        <f t="shared" si="4"/>
        <v>1.7819592975236845E-2</v>
      </c>
      <c r="P18" s="76">
        <f>分析係数表!C21</f>
        <v>0.26288951841359776</v>
      </c>
      <c r="Q18" s="82">
        <f t="shared" si="5"/>
        <v>4.6845842155863434E-3</v>
      </c>
      <c r="R18" s="83">
        <v>1.1153692340851113E-2</v>
      </c>
      <c r="S18" s="84">
        <f t="shared" si="6"/>
        <v>101.99609937352642</v>
      </c>
      <c r="T18" s="85">
        <f>分析係数表!F21</f>
        <v>0.4257469244288225</v>
      </c>
      <c r="U18" s="86">
        <f t="shared" si="7"/>
        <v>43.424525612015422</v>
      </c>
      <c r="V18" s="87">
        <f>分析係数表!D21</f>
        <v>5.0673696543643822E-2</v>
      </c>
      <c r="W18" s="88">
        <f t="shared" si="8"/>
        <v>5</v>
      </c>
      <c r="X18" s="76">
        <f>分析係数表!E21</f>
        <v>4.5987111892208554E-2</v>
      </c>
      <c r="Y18" s="89">
        <f t="shared" si="9"/>
        <v>5</v>
      </c>
    </row>
    <row r="19" spans="1:25" x14ac:dyDescent="0.2">
      <c r="A19" s="6" t="s">
        <v>7</v>
      </c>
      <c r="B19" s="5" t="s">
        <v>269</v>
      </c>
      <c r="C19" s="90"/>
      <c r="D19" s="76">
        <f>投入係数表!P19</f>
        <v>1.1716461628588166E-3</v>
      </c>
      <c r="E19" s="77">
        <f t="shared" si="0"/>
        <v>0.11716461628588166</v>
      </c>
      <c r="F19" s="76">
        <f>分析係数表!C22</f>
        <v>7.7430972388955577E-2</v>
      </c>
      <c r="G19" s="77">
        <f t="shared" si="1"/>
        <v>9.0721701685946773E-3</v>
      </c>
      <c r="H19" s="77">
        <v>1.093900774494018E-2</v>
      </c>
      <c r="I19" s="77">
        <f t="shared" si="2"/>
        <v>1.093900774494018E-2</v>
      </c>
      <c r="J19" s="76">
        <f>分析係数表!G22</f>
        <v>0.1947935368043088</v>
      </c>
      <c r="K19" s="78">
        <f t="shared" si="3"/>
        <v>2.130848007766624E-3</v>
      </c>
      <c r="L19" s="79"/>
      <c r="M19" s="80"/>
      <c r="N19" s="81">
        <f>分析係数表!H22</f>
        <v>4.2456985766295524E-5</v>
      </c>
      <c r="O19" s="82">
        <f t="shared" si="4"/>
        <v>8.2881827791799292E-4</v>
      </c>
      <c r="P19" s="76">
        <f>分析係数表!C22</f>
        <v>7.7430972388955577E-2</v>
      </c>
      <c r="Q19" s="82">
        <f t="shared" si="5"/>
        <v>6.4176205192929817E-5</v>
      </c>
      <c r="R19" s="83">
        <v>8.1095847722919743E-4</v>
      </c>
      <c r="S19" s="84">
        <f t="shared" si="6"/>
        <v>1.1749966222169377E-2</v>
      </c>
      <c r="T19" s="85">
        <f>分析係数表!F22</f>
        <v>0.41382405745062839</v>
      </c>
      <c r="U19" s="86">
        <f t="shared" si="7"/>
        <v>4.8624186969659635E-3</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投入係数表!P20</f>
        <v>5.8582308142940832E-4</v>
      </c>
      <c r="E20" s="77">
        <f t="shared" si="0"/>
        <v>5.8582308142940832E-2</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4.1440913895899646E-4</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90"/>
      <c r="D21" s="76">
        <f>投入係数表!P21</f>
        <v>0</v>
      </c>
      <c r="E21" s="77">
        <f t="shared" si="0"/>
        <v>0</v>
      </c>
      <c r="F21" s="76">
        <f>分析係数表!C24</f>
        <v>0.63487099296325256</v>
      </c>
      <c r="G21" s="77">
        <f t="shared" si="1"/>
        <v>0</v>
      </c>
      <c r="H21" s="77">
        <v>7.3193811464138487E-3</v>
      </c>
      <c r="I21" s="77">
        <f t="shared" si="2"/>
        <v>7.3193811464138487E-3</v>
      </c>
      <c r="J21" s="76">
        <f>分析係数表!G24</f>
        <v>0.20715350223546944</v>
      </c>
      <c r="K21" s="78">
        <f t="shared" si="3"/>
        <v>1.5162354386758941E-3</v>
      </c>
      <c r="L21" s="79"/>
      <c r="M21" s="80"/>
      <c r="N21" s="81">
        <f>分析係数表!H24</f>
        <v>3.5027013257193804E-4</v>
      </c>
      <c r="O21" s="82">
        <f t="shared" si="4"/>
        <v>6.8377507928234407E-3</v>
      </c>
      <c r="P21" s="76">
        <f>分析係数表!C24</f>
        <v>0.63487099296325256</v>
      </c>
      <c r="Q21" s="82">
        <f t="shared" si="5"/>
        <v>4.3410896354750851E-3</v>
      </c>
      <c r="R21" s="83">
        <v>1.4665837399269447E-2</v>
      </c>
      <c r="S21" s="84">
        <f t="shared" si="6"/>
        <v>2.1985218545683295E-2</v>
      </c>
      <c r="T21" s="85">
        <f>分析係数表!F24</f>
        <v>0.39046199701937406</v>
      </c>
      <c r="U21" s="86">
        <f t="shared" si="7"/>
        <v>8.5843923382548787E-3</v>
      </c>
      <c r="V21" s="87">
        <f>分析係数表!D24</f>
        <v>8.1222056631892692E-2</v>
      </c>
      <c r="W21" s="88">
        <f t="shared" si="8"/>
        <v>0</v>
      </c>
      <c r="X21" s="76">
        <f>分析係数表!E24</f>
        <v>8.3457526080476907E-2</v>
      </c>
      <c r="Y21" s="89">
        <f t="shared" si="9"/>
        <v>0</v>
      </c>
    </row>
    <row r="22" spans="1:25" x14ac:dyDescent="0.2">
      <c r="A22" s="6" t="s">
        <v>10</v>
      </c>
      <c r="B22" s="5" t="s">
        <v>272</v>
      </c>
      <c r="C22" s="90"/>
      <c r="D22" s="76">
        <f>投入係数表!P22</f>
        <v>2.7826596367896894E-3</v>
      </c>
      <c r="E22" s="77">
        <f t="shared" si="0"/>
        <v>0.27826596367896894</v>
      </c>
      <c r="F22" s="76">
        <f>分析係数表!C25</f>
        <v>2.5195482189400487E-2</v>
      </c>
      <c r="G22" s="77">
        <f t="shared" si="1"/>
        <v>7.0110451317898243E-3</v>
      </c>
      <c r="H22" s="77">
        <v>8.0631829772493564E-3</v>
      </c>
      <c r="I22" s="77">
        <f t="shared" si="2"/>
        <v>8.0631829772493564E-3</v>
      </c>
      <c r="J22" s="76">
        <f>分析係数表!G25</f>
        <v>0.19667590027700832</v>
      </c>
      <c r="K22" s="78">
        <f t="shared" si="3"/>
        <v>1.5858337711487655E-3</v>
      </c>
      <c r="L22" s="79"/>
      <c r="M22" s="80"/>
      <c r="N22" s="81">
        <f>分析係数表!H25</f>
        <v>5.0948382919554624E-4</v>
      </c>
      <c r="O22" s="82">
        <f t="shared" si="4"/>
        <v>9.9458193350159142E-3</v>
      </c>
      <c r="P22" s="76">
        <f>分析係数表!C25</f>
        <v>2.5195482189400487E-2</v>
      </c>
      <c r="Q22" s="82">
        <f t="shared" si="5"/>
        <v>2.5058971391438844E-4</v>
      </c>
      <c r="R22" s="83">
        <v>1.0572026242698207E-3</v>
      </c>
      <c r="S22" s="84">
        <f t="shared" si="6"/>
        <v>9.1203856015191764E-3</v>
      </c>
      <c r="T22" s="85">
        <f>分析係数表!F25</f>
        <v>0.34903047091412742</v>
      </c>
      <c r="U22" s="86">
        <f t="shared" si="7"/>
        <v>3.1832924814166655E-3</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投入係数表!P23</f>
        <v>8.7873462214411243E-4</v>
      </c>
      <c r="E23" s="77">
        <f t="shared" si="0"/>
        <v>8.7873462214411238E-2</v>
      </c>
      <c r="F23" s="76">
        <f>分析係数表!C26</f>
        <v>0.4930888575458392</v>
      </c>
      <c r="G23" s="77">
        <f t="shared" si="1"/>
        <v>4.3329425091901505E-2</v>
      </c>
      <c r="H23" s="77">
        <v>5.6174457391296728E-2</v>
      </c>
      <c r="I23" s="77">
        <f t="shared" si="2"/>
        <v>5.6174457391296728E-2</v>
      </c>
      <c r="J23" s="76">
        <f>分析係数表!G26</f>
        <v>0.19639217284957194</v>
      </c>
      <c r="K23" s="78">
        <f t="shared" si="3"/>
        <v>1.1032223745722462E-2</v>
      </c>
      <c r="L23" s="79"/>
      <c r="M23" s="80"/>
      <c r="N23" s="81">
        <f>分析係数表!H26</f>
        <v>1.0815917123963785E-2</v>
      </c>
      <c r="O23" s="82">
        <f t="shared" si="4"/>
        <v>0.2111414562996087</v>
      </c>
      <c r="P23" s="76">
        <f>分析係数表!C26</f>
        <v>0.4930888575458392</v>
      </c>
      <c r="Q23" s="82">
        <f t="shared" si="5"/>
        <v>0.10411149946733879</v>
      </c>
      <c r="R23" s="83">
        <v>0.11506971595333192</v>
      </c>
      <c r="S23" s="84">
        <f t="shared" si="6"/>
        <v>0.17124417334462866</v>
      </c>
      <c r="T23" s="85">
        <f>分析係数表!F26</f>
        <v>0.33499796167957602</v>
      </c>
      <c r="U23" s="86">
        <f t="shared" si="7"/>
        <v>5.7366449019954587E-2</v>
      </c>
      <c r="V23" s="87">
        <f>分析係数表!D26</f>
        <v>2.4561761108846312E-2</v>
      </c>
      <c r="W23" s="88">
        <f t="shared" si="8"/>
        <v>0</v>
      </c>
      <c r="X23" s="76">
        <f>分析係数表!E26</f>
        <v>2.6498165511618425E-2</v>
      </c>
      <c r="Y23" s="89">
        <f t="shared" si="9"/>
        <v>0</v>
      </c>
    </row>
    <row r="24" spans="1:25" x14ac:dyDescent="0.2">
      <c r="A24" s="6" t="s">
        <v>12</v>
      </c>
      <c r="B24" s="5" t="s">
        <v>366</v>
      </c>
      <c r="C24" s="90"/>
      <c r="D24" s="76">
        <f>投入係数表!P24</f>
        <v>0</v>
      </c>
      <c r="E24" s="77">
        <f t="shared" si="0"/>
        <v>0</v>
      </c>
      <c r="F24" s="76">
        <f>分析係数表!C27</f>
        <v>2.3319615912208547E-2</v>
      </c>
      <c r="G24" s="77">
        <f t="shared" si="1"/>
        <v>0</v>
      </c>
      <c r="H24" s="77">
        <v>5.7205513132756303E-5</v>
      </c>
      <c r="I24" s="77">
        <f t="shared" si="2"/>
        <v>5.7205513132756303E-5</v>
      </c>
      <c r="J24" s="76">
        <f>分析係数表!G27</f>
        <v>0.17692307692307693</v>
      </c>
      <c r="K24" s="78">
        <f t="shared" si="3"/>
        <v>1.0120975400410731E-5</v>
      </c>
      <c r="L24" s="79"/>
      <c r="M24" s="80"/>
      <c r="N24" s="81">
        <f>分析係数表!H27</f>
        <v>1.0773460138197489E-2</v>
      </c>
      <c r="O24" s="82">
        <f t="shared" si="4"/>
        <v>0.21031263802169067</v>
      </c>
      <c r="P24" s="76">
        <f>分析係数表!C27</f>
        <v>2.3319615912208547E-2</v>
      </c>
      <c r="Q24" s="82">
        <f t="shared" si="5"/>
        <v>4.904409940149174E-3</v>
      </c>
      <c r="R24" s="83">
        <v>4.9426735288622455E-3</v>
      </c>
      <c r="S24" s="84">
        <f t="shared" si="6"/>
        <v>4.9998790419950017E-3</v>
      </c>
      <c r="T24" s="85">
        <f>分析係数表!F27</f>
        <v>0.33076923076923076</v>
      </c>
      <c r="U24" s="86">
        <f t="shared" si="7"/>
        <v>1.6538061446598851E-3</v>
      </c>
      <c r="V24" s="87">
        <f>分析係数表!D27</f>
        <v>1.5384615384615385</v>
      </c>
      <c r="W24" s="88">
        <f t="shared" si="8"/>
        <v>0</v>
      </c>
      <c r="X24" s="76">
        <f>分析係数表!E27</f>
        <v>1.823076923076923</v>
      </c>
      <c r="Y24" s="89">
        <f t="shared" si="9"/>
        <v>0</v>
      </c>
    </row>
    <row r="25" spans="1:25" x14ac:dyDescent="0.2">
      <c r="A25" s="6" t="s">
        <v>13</v>
      </c>
      <c r="B25" s="5" t="s">
        <v>192</v>
      </c>
      <c r="C25" s="90"/>
      <c r="D25" s="76">
        <f>投入係数表!P25</f>
        <v>0</v>
      </c>
      <c r="E25" s="77">
        <f t="shared" si="0"/>
        <v>0</v>
      </c>
      <c r="F25" s="76">
        <f>分析係数表!C28</f>
        <v>0.14672910458351074</v>
      </c>
      <c r="G25" s="77">
        <f t="shared" si="1"/>
        <v>0</v>
      </c>
      <c r="H25" s="77">
        <v>1.2509359181493637E-2</v>
      </c>
      <c r="I25" s="77">
        <f t="shared" si="2"/>
        <v>1.2509359181493637E-2</v>
      </c>
      <c r="J25" s="76">
        <f>分析係数表!G28</f>
        <v>0.12492997198879552</v>
      </c>
      <c r="K25" s="78">
        <f t="shared" si="3"/>
        <v>1.5627938921417821E-3</v>
      </c>
      <c r="L25" s="79"/>
      <c r="M25" s="80"/>
      <c r="N25" s="81">
        <f>分析係数表!H28</f>
        <v>2.0262596456964536E-2</v>
      </c>
      <c r="O25" s="82">
        <f t="shared" si="4"/>
        <v>0.39555352313636205</v>
      </c>
      <c r="P25" s="76">
        <f>分析係数表!C28</f>
        <v>0.14672910458351074</v>
      </c>
      <c r="Q25" s="82">
        <f t="shared" si="5"/>
        <v>5.8039214264651404E-2</v>
      </c>
      <c r="R25" s="83">
        <v>6.7296015742197512E-2</v>
      </c>
      <c r="S25" s="84">
        <f t="shared" si="6"/>
        <v>7.980537492369115E-2</v>
      </c>
      <c r="T25" s="85">
        <f>分析係数表!F28</f>
        <v>0.21372549019607842</v>
      </c>
      <c r="U25" s="86">
        <f t="shared" si="7"/>
        <v>1.7056442875847715E-2</v>
      </c>
      <c r="V25" s="87">
        <f>分析係数表!D28</f>
        <v>3.4733893557422971E-2</v>
      </c>
      <c r="W25" s="88">
        <f t="shared" si="8"/>
        <v>0</v>
      </c>
      <c r="X25" s="76">
        <f>分析係数表!E28</f>
        <v>3.4173669467787111E-2</v>
      </c>
      <c r="Y25" s="89">
        <f t="shared" si="9"/>
        <v>0</v>
      </c>
    </row>
    <row r="26" spans="1:25" x14ac:dyDescent="0.2">
      <c r="A26" s="6" t="s">
        <v>14</v>
      </c>
      <c r="B26" s="5" t="s">
        <v>50</v>
      </c>
      <c r="C26" s="90"/>
      <c r="D26" s="76">
        <f>投入係数表!P26</f>
        <v>2.9291154071470417E-3</v>
      </c>
      <c r="E26" s="77">
        <f t="shared" si="0"/>
        <v>0.29291154071470415</v>
      </c>
      <c r="F26" s="76">
        <f>分析係数表!C29</f>
        <v>0.36751332706177486</v>
      </c>
      <c r="G26" s="77">
        <f t="shared" si="1"/>
        <v>0.10764889486285145</v>
      </c>
      <c r="H26" s="77">
        <v>0.15262063874279821</v>
      </c>
      <c r="I26" s="77">
        <f t="shared" si="2"/>
        <v>0.15262063874279821</v>
      </c>
      <c r="J26" s="76">
        <f>分析係数表!G29</f>
        <v>0.26226333907056798</v>
      </c>
      <c r="K26" s="78">
        <f t="shared" si="3"/>
        <v>4.0026798327769154E-2</v>
      </c>
      <c r="L26" s="79"/>
      <c r="M26" s="80"/>
      <c r="N26" s="81">
        <f>分析係数表!H29</f>
        <v>9.6908070011569522E-3</v>
      </c>
      <c r="O26" s="82">
        <f t="shared" si="4"/>
        <v>0.18917777193478186</v>
      </c>
      <c r="P26" s="76">
        <f>分析係数表!C29</f>
        <v>0.36751332706177486</v>
      </c>
      <c r="Q26" s="82">
        <f t="shared" si="5"/>
        <v>6.9525352369885343E-2</v>
      </c>
      <c r="R26" s="83">
        <v>8.8165164611995694E-2</v>
      </c>
      <c r="S26" s="84">
        <f t="shared" si="6"/>
        <v>0.24078580335479391</v>
      </c>
      <c r="T26" s="85">
        <f>分析係数表!F29</f>
        <v>0.47117039586919107</v>
      </c>
      <c r="U26" s="86">
        <f t="shared" si="7"/>
        <v>0.11345114228635944</v>
      </c>
      <c r="V26" s="87">
        <f>分析係数表!D29</f>
        <v>9.2943201376936319E-2</v>
      </c>
      <c r="W26" s="88">
        <f t="shared" si="8"/>
        <v>0</v>
      </c>
      <c r="X26" s="76">
        <f>分析係数表!E29</f>
        <v>7.2289156626506021E-2</v>
      </c>
      <c r="Y26" s="89">
        <f t="shared" si="9"/>
        <v>0</v>
      </c>
    </row>
    <row r="27" spans="1:25" x14ac:dyDescent="0.2">
      <c r="A27" s="6" t="s">
        <v>15</v>
      </c>
      <c r="B27" s="5" t="s">
        <v>36</v>
      </c>
      <c r="C27" s="90"/>
      <c r="D27" s="76">
        <f>投入係数表!P27</f>
        <v>3.8078500292911539E-3</v>
      </c>
      <c r="E27" s="77">
        <f t="shared" si="0"/>
        <v>0.38078500292911538</v>
      </c>
      <c r="F27" s="76">
        <f>分析係数表!C30</f>
        <v>1</v>
      </c>
      <c r="G27" s="77">
        <f t="shared" si="1"/>
        <v>0.38078500292911538</v>
      </c>
      <c r="H27" s="77">
        <v>0.44928202618052571</v>
      </c>
      <c r="I27" s="77">
        <f t="shared" si="2"/>
        <v>0.44928202618052571</v>
      </c>
      <c r="J27" s="76">
        <f>分析係数表!G30</f>
        <v>0.34487899988530796</v>
      </c>
      <c r="K27" s="78">
        <f t="shared" si="3"/>
        <v>0.15494793585558445</v>
      </c>
      <c r="L27" s="79"/>
      <c r="M27" s="80"/>
      <c r="N27" s="81">
        <f>分析係数表!H30</f>
        <v>0</v>
      </c>
      <c r="O27" s="82">
        <f t="shared" si="4"/>
        <v>0</v>
      </c>
      <c r="P27" s="76">
        <f>分析係数表!C30</f>
        <v>1</v>
      </c>
      <c r="Q27" s="82">
        <f t="shared" si="5"/>
        <v>0</v>
      </c>
      <c r="R27" s="83">
        <v>5.717867436580578E-2</v>
      </c>
      <c r="S27" s="84">
        <f t="shared" si="6"/>
        <v>0.50646070054633152</v>
      </c>
      <c r="T27" s="85">
        <f>分析係数表!F30</f>
        <v>0.44087624727606378</v>
      </c>
      <c r="U27" s="86">
        <f t="shared" si="7"/>
        <v>0.22328649304967293</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投入係数表!P28</f>
        <v>2.4018746338605741E-2</v>
      </c>
      <c r="E28" s="77">
        <f t="shared" si="0"/>
        <v>2.4018746338605741</v>
      </c>
      <c r="F28" s="76">
        <f>分析係数表!C31</f>
        <v>0.30951028292239513</v>
      </c>
      <c r="G28" s="77">
        <f t="shared" si="1"/>
        <v>0.74340489747031047</v>
      </c>
      <c r="H28" s="77">
        <v>0.85191932933739178</v>
      </c>
      <c r="I28" s="77">
        <f t="shared" si="2"/>
        <v>0.85191932933739178</v>
      </c>
      <c r="J28" s="76">
        <f>分析係数表!G31</f>
        <v>7.0092194960809637E-2</v>
      </c>
      <c r="K28" s="78">
        <f t="shared" si="3"/>
        <v>5.9712895722798656E-2</v>
      </c>
      <c r="L28" s="79"/>
      <c r="M28" s="80"/>
      <c r="N28" s="81">
        <f>分析係数表!H31</f>
        <v>2.261895916699394E-2</v>
      </c>
      <c r="O28" s="82">
        <f t="shared" si="4"/>
        <v>0.44155293756081071</v>
      </c>
      <c r="P28" s="76">
        <f>分析係数表!C31</f>
        <v>0.30951028292239513</v>
      </c>
      <c r="Q28" s="82">
        <f t="shared" si="5"/>
        <v>0.13666517462966118</v>
      </c>
      <c r="R28" s="83">
        <v>0.17676971052997037</v>
      </c>
      <c r="S28" s="84">
        <f t="shared" si="6"/>
        <v>1.0286890398673623</v>
      </c>
      <c r="T28" s="85">
        <f>分析係数表!F31</f>
        <v>0.24334064086008589</v>
      </c>
      <c r="U28" s="86">
        <f t="shared" si="7"/>
        <v>0.25032185020707037</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投入係数表!P29</f>
        <v>7.3227885178676043E-4</v>
      </c>
      <c r="E29" s="77">
        <f t="shared" si="0"/>
        <v>7.3227885178676039E-2</v>
      </c>
      <c r="F29" s="76">
        <f>分析係数表!C32</f>
        <v>0.85225718194254441</v>
      </c>
      <c r="G29" s="77">
        <f t="shared" si="1"/>
        <v>6.2408991061990653E-2</v>
      </c>
      <c r="H29" s="77">
        <v>8.4606768388521505E-2</v>
      </c>
      <c r="I29" s="77">
        <f t="shared" si="2"/>
        <v>8.4606768388521505E-2</v>
      </c>
      <c r="J29" s="76">
        <f>分析係数表!G32</f>
        <v>0.14035087719298245</v>
      </c>
      <c r="K29" s="78">
        <f t="shared" si="3"/>
        <v>1.1874634159792492E-2</v>
      </c>
      <c r="L29" s="79"/>
      <c r="M29" s="80"/>
      <c r="N29" s="81">
        <f>分析係数表!H32</f>
        <v>6.442847590035345E-3</v>
      </c>
      <c r="O29" s="82">
        <f t="shared" si="4"/>
        <v>0.12577317367405541</v>
      </c>
      <c r="P29" s="76">
        <f>分析係数表!C32</f>
        <v>0.85225718194254441</v>
      </c>
      <c r="Q29" s="82">
        <f t="shared" si="5"/>
        <v>0.10719109055942068</v>
      </c>
      <c r="R29" s="83">
        <v>0.14016683422080067</v>
      </c>
      <c r="S29" s="84">
        <f t="shared" si="6"/>
        <v>0.22477360260932217</v>
      </c>
      <c r="T29" s="85">
        <f>分析係数表!F32</f>
        <v>0.48405103668261562</v>
      </c>
      <c r="U29" s="86">
        <f t="shared" si="7"/>
        <v>0.10880189536192866</v>
      </c>
      <c r="V29" s="87">
        <f>分析係数表!D32</f>
        <v>2.1531100478468901E-2</v>
      </c>
      <c r="W29" s="88">
        <f t="shared" si="8"/>
        <v>0</v>
      </c>
      <c r="X29" s="76">
        <f>分析係数表!E32</f>
        <v>3.1897926634768738E-2</v>
      </c>
      <c r="Y29" s="89">
        <f t="shared" si="9"/>
        <v>0</v>
      </c>
    </row>
    <row r="30" spans="1:25" x14ac:dyDescent="0.2">
      <c r="A30" s="6" t="s">
        <v>18</v>
      </c>
      <c r="B30" s="5" t="s">
        <v>274</v>
      </c>
      <c r="C30" s="90"/>
      <c r="D30" s="76">
        <f>投入係数表!P30</f>
        <v>1.4645577035735208E-4</v>
      </c>
      <c r="E30" s="77">
        <f t="shared" si="0"/>
        <v>1.4645577035735208E-2</v>
      </c>
      <c r="F30" s="76">
        <f>分析係数表!C33</f>
        <v>1</v>
      </c>
      <c r="G30" s="77">
        <f t="shared" si="1"/>
        <v>1.4645577035735208E-2</v>
      </c>
      <c r="H30" s="77">
        <v>3.6965825211348127E-2</v>
      </c>
      <c r="I30" s="77">
        <f t="shared" si="2"/>
        <v>3.6965825211348127E-2</v>
      </c>
      <c r="J30" s="76">
        <f>分析係数表!G33</f>
        <v>0.50645624103299858</v>
      </c>
      <c r="K30" s="78">
        <f t="shared" si="3"/>
        <v>1.8721572883222223E-2</v>
      </c>
      <c r="L30" s="79"/>
      <c r="M30" s="80"/>
      <c r="N30" s="81">
        <f>分析係数表!H33</f>
        <v>9.552821797416492E-4</v>
      </c>
      <c r="O30" s="82">
        <f t="shared" si="4"/>
        <v>1.8648411253154838E-2</v>
      </c>
      <c r="P30" s="76">
        <f>分析係数表!C33</f>
        <v>1</v>
      </c>
      <c r="Q30" s="82">
        <f t="shared" si="5"/>
        <v>1.8648411253154838E-2</v>
      </c>
      <c r="R30" s="83">
        <v>5.6451358253666421E-2</v>
      </c>
      <c r="S30" s="84">
        <f t="shared" si="6"/>
        <v>9.3417183465014542E-2</v>
      </c>
      <c r="T30" s="85">
        <f>分析係数表!F33</f>
        <v>0.6449067431850789</v>
      </c>
      <c r="U30" s="86">
        <f t="shared" si="7"/>
        <v>6.0245371545945531E-2</v>
      </c>
      <c r="V30" s="87">
        <f>分析係数表!D33</f>
        <v>2.7259684361549498E-2</v>
      </c>
      <c r="W30" s="88">
        <f t="shared" si="8"/>
        <v>0</v>
      </c>
      <c r="X30" s="76">
        <f>分析係数表!E33</f>
        <v>2.4748923959827834E-2</v>
      </c>
      <c r="Y30" s="89">
        <f t="shared" si="9"/>
        <v>0</v>
      </c>
    </row>
    <row r="31" spans="1:25" x14ac:dyDescent="0.2">
      <c r="A31" s="6" t="s">
        <v>19</v>
      </c>
      <c r="B31" s="5" t="s">
        <v>275</v>
      </c>
      <c r="C31" s="90"/>
      <c r="D31" s="76">
        <f>投入係数表!P31</f>
        <v>4.6280023432923256E-2</v>
      </c>
      <c r="E31" s="77">
        <f t="shared" si="0"/>
        <v>4.6280023432923256</v>
      </c>
      <c r="F31" s="76">
        <f>分析係数表!C34</f>
        <v>0.24772063858157056</v>
      </c>
      <c r="G31" s="77">
        <f t="shared" si="1"/>
        <v>1.1464516958373798</v>
      </c>
      <c r="H31" s="77">
        <v>1.2370483820489229</v>
      </c>
      <c r="I31" s="77">
        <f t="shared" si="2"/>
        <v>1.2370483820489229</v>
      </c>
      <c r="J31" s="76">
        <f>分析係数表!G34</f>
        <v>0.4248649605950589</v>
      </c>
      <c r="K31" s="78">
        <f t="shared" si="3"/>
        <v>0.52557851209339701</v>
      </c>
      <c r="L31" s="79"/>
      <c r="M31" s="80"/>
      <c r="N31" s="81">
        <f>分析係数表!H34</f>
        <v>0.15963826648127116</v>
      </c>
      <c r="O31" s="82">
        <f t="shared" si="4"/>
        <v>3.1163567249716531</v>
      </c>
      <c r="P31" s="76">
        <f>分析係数表!C34</f>
        <v>0.24772063858157056</v>
      </c>
      <c r="Q31" s="82">
        <f t="shared" si="5"/>
        <v>0.77198587795794971</v>
      </c>
      <c r="R31" s="83">
        <v>0.82910228584287748</v>
      </c>
      <c r="S31" s="84">
        <f t="shared" si="6"/>
        <v>2.0661506678918005</v>
      </c>
      <c r="T31" s="85">
        <f>分析係数表!F34</f>
        <v>0.69972549366864434</v>
      </c>
      <c r="U31" s="86">
        <f t="shared" si="7"/>
        <v>1.4457382960843892</v>
      </c>
      <c r="V31" s="87">
        <f>分析係数表!D34</f>
        <v>0.30222261577968651</v>
      </c>
      <c r="W31" s="88">
        <f t="shared" si="8"/>
        <v>1</v>
      </c>
      <c r="X31" s="76">
        <f>分析係数表!E34</f>
        <v>0.2069423536704153</v>
      </c>
      <c r="Y31" s="89">
        <f t="shared" si="9"/>
        <v>0</v>
      </c>
    </row>
    <row r="32" spans="1:25" x14ac:dyDescent="0.2">
      <c r="A32" s="6" t="s">
        <v>20</v>
      </c>
      <c r="B32" s="5" t="s">
        <v>37</v>
      </c>
      <c r="C32" s="90"/>
      <c r="D32" s="76">
        <f>投入係数表!P32</f>
        <v>1.1423550087873463E-2</v>
      </c>
      <c r="E32" s="77">
        <f t="shared" si="0"/>
        <v>1.1423550087873462</v>
      </c>
      <c r="F32" s="76">
        <f>分析係数表!C35</f>
        <v>0.40037672666387614</v>
      </c>
      <c r="G32" s="77">
        <f t="shared" si="1"/>
        <v>0.45737235910636115</v>
      </c>
      <c r="H32" s="77">
        <v>0.52537830327104107</v>
      </c>
      <c r="I32" s="77">
        <f t="shared" si="2"/>
        <v>0.52537830327104107</v>
      </c>
      <c r="J32" s="76">
        <f>分析係数表!G35</f>
        <v>0.31413869149718204</v>
      </c>
      <c r="K32" s="78">
        <f t="shared" si="3"/>
        <v>0.16504165273057453</v>
      </c>
      <c r="L32" s="79"/>
      <c r="M32" s="80"/>
      <c r="N32" s="81">
        <f>分析係数表!H35</f>
        <v>6.0278305541698066E-2</v>
      </c>
      <c r="O32" s="82">
        <f t="shared" si="4"/>
        <v>1.1767147500740704</v>
      </c>
      <c r="P32" s="76">
        <f>分析係数表!C35</f>
        <v>0.40037672666387614</v>
      </c>
      <c r="Q32" s="82">
        <f t="shared" si="5"/>
        <v>0.47112919985175744</v>
      </c>
      <c r="R32" s="83">
        <v>0.60435599489667602</v>
      </c>
      <c r="S32" s="84">
        <f t="shared" si="6"/>
        <v>1.1297342981677172</v>
      </c>
      <c r="T32" s="85">
        <f>分析係数表!F35</f>
        <v>0.64444988973290862</v>
      </c>
      <c r="U32" s="86">
        <f t="shared" si="7"/>
        <v>0.72805714388167031</v>
      </c>
      <c r="V32" s="87">
        <f>分析係数表!D35</f>
        <v>6.3219799068855678E-2</v>
      </c>
      <c r="W32" s="88">
        <f t="shared" si="8"/>
        <v>0</v>
      </c>
      <c r="X32" s="76">
        <f>分析係数表!E35</f>
        <v>5.6848811565792697E-2</v>
      </c>
      <c r="Y32" s="89">
        <f t="shared" si="9"/>
        <v>0</v>
      </c>
    </row>
    <row r="33" spans="1:25" x14ac:dyDescent="0.2">
      <c r="A33" s="6" t="s">
        <v>21</v>
      </c>
      <c r="B33" s="5" t="s">
        <v>38</v>
      </c>
      <c r="C33" s="90"/>
      <c r="D33" s="76">
        <f>投入係数表!P33</f>
        <v>3.2220269478617459E-3</v>
      </c>
      <c r="E33" s="77">
        <f t="shared" si="0"/>
        <v>0.32220269478617458</v>
      </c>
      <c r="F33" s="76">
        <f>分析係数表!C36</f>
        <v>0.81884274474653918</v>
      </c>
      <c r="G33" s="77">
        <f t="shared" si="1"/>
        <v>0.26383333896344263</v>
      </c>
      <c r="H33" s="77">
        <v>0.32993765700488614</v>
      </c>
      <c r="I33" s="77">
        <f t="shared" si="2"/>
        <v>0.32993765700488614</v>
      </c>
      <c r="J33" s="76">
        <f>分析係数表!G36</f>
        <v>1.667576253714147E-2</v>
      </c>
      <c r="K33" s="78">
        <f t="shared" si="3"/>
        <v>5.5019620202743126E-3</v>
      </c>
      <c r="L33" s="79"/>
      <c r="M33" s="80"/>
      <c r="N33" s="81">
        <f>分析係数表!H36</f>
        <v>0.19381614002313904</v>
      </c>
      <c r="O33" s="82">
        <f t="shared" si="4"/>
        <v>3.7835554386956374</v>
      </c>
      <c r="P33" s="76">
        <f>分析係数表!C36</f>
        <v>0.81884274474653918</v>
      </c>
      <c r="Q33" s="82">
        <f t="shared" si="5"/>
        <v>3.098136920322232</v>
      </c>
      <c r="R33" s="83">
        <v>3.1901366968160287</v>
      </c>
      <c r="S33" s="84">
        <f t="shared" si="6"/>
        <v>3.5200743538209149</v>
      </c>
      <c r="T33" s="85">
        <f>分析係数表!F36</f>
        <v>0.88527075374446673</v>
      </c>
      <c r="U33" s="86">
        <f t="shared" si="7"/>
        <v>3.1162188764436078</v>
      </c>
      <c r="V33" s="87">
        <f>分析係数表!D36</f>
        <v>8.9745922018070468E-3</v>
      </c>
      <c r="W33" s="88">
        <f t="shared" si="8"/>
        <v>0</v>
      </c>
      <c r="X33" s="76">
        <f>分析係数表!E36</f>
        <v>2.2436480504517617E-3</v>
      </c>
      <c r="Y33" s="89">
        <f t="shared" si="9"/>
        <v>0</v>
      </c>
    </row>
    <row r="34" spans="1:25" x14ac:dyDescent="0.2">
      <c r="A34" s="6" t="s">
        <v>22</v>
      </c>
      <c r="B34" s="5" t="s">
        <v>378</v>
      </c>
      <c r="C34" s="90"/>
      <c r="D34" s="76">
        <f>投入係数表!P34</f>
        <v>2.0357352079671938E-2</v>
      </c>
      <c r="E34" s="77">
        <f t="shared" si="0"/>
        <v>2.035735207967194</v>
      </c>
      <c r="F34" s="76">
        <f>分析係数表!C37</f>
        <v>0.43300400097983183</v>
      </c>
      <c r="G34" s="77">
        <f t="shared" si="1"/>
        <v>0.88148148998530496</v>
      </c>
      <c r="H34" s="77">
        <v>1.0212092927988494</v>
      </c>
      <c r="I34" s="77">
        <f t="shared" si="2"/>
        <v>1.0212092927988494</v>
      </c>
      <c r="J34" s="76">
        <f>分析係数表!G37</f>
        <v>0.37467899332306109</v>
      </c>
      <c r="K34" s="78">
        <f t="shared" si="3"/>
        <v>0.38262566979802803</v>
      </c>
      <c r="L34" s="79"/>
      <c r="M34" s="80"/>
      <c r="N34" s="81">
        <f>分析係数表!H37</f>
        <v>4.7689809261991442E-2</v>
      </c>
      <c r="O34" s="82">
        <f t="shared" si="4"/>
        <v>0.93097013067138545</v>
      </c>
      <c r="P34" s="76">
        <f>分析係数表!C37</f>
        <v>0.43300400097983183</v>
      </c>
      <c r="Q34" s="82">
        <f t="shared" si="5"/>
        <v>0.40311379137342673</v>
      </c>
      <c r="R34" s="83">
        <v>0.46898649843506252</v>
      </c>
      <c r="S34" s="84">
        <f t="shared" si="6"/>
        <v>1.4901957912339119</v>
      </c>
      <c r="T34" s="85">
        <f>分析係数表!F37</f>
        <v>0.6925184043828112</v>
      </c>
      <c r="U34" s="86">
        <f t="shared" si="7"/>
        <v>1.0319880115632896</v>
      </c>
      <c r="V34" s="87">
        <f>分析係数表!D37</f>
        <v>7.24191063174114E-2</v>
      </c>
      <c r="W34" s="88">
        <f t="shared" si="8"/>
        <v>0</v>
      </c>
      <c r="X34" s="76">
        <f>分析係数表!E37</f>
        <v>6.5998972778633799E-2</v>
      </c>
      <c r="Y34" s="89">
        <f t="shared" si="9"/>
        <v>0</v>
      </c>
    </row>
    <row r="35" spans="1:25" x14ac:dyDescent="0.2">
      <c r="A35" s="6" t="s">
        <v>23</v>
      </c>
      <c r="B35" s="5" t="s">
        <v>194</v>
      </c>
      <c r="C35" s="90"/>
      <c r="D35" s="76">
        <f>投入係数表!P35</f>
        <v>6.0046865846514353E-3</v>
      </c>
      <c r="E35" s="77">
        <f t="shared" si="0"/>
        <v>0.60046865846514352</v>
      </c>
      <c r="F35" s="76">
        <f>分析係数表!C38</f>
        <v>7.9651941097724221E-2</v>
      </c>
      <c r="G35" s="77">
        <f t="shared" si="1"/>
        <v>4.7828494215095094E-2</v>
      </c>
      <c r="H35" s="77">
        <v>6.1137367819949349E-2</v>
      </c>
      <c r="I35" s="77">
        <f t="shared" si="2"/>
        <v>6.1137367819949349E-2</v>
      </c>
      <c r="J35" s="76">
        <f>分析係数表!G38</f>
        <v>0.16009852216748768</v>
      </c>
      <c r="K35" s="78">
        <f t="shared" si="3"/>
        <v>9.7880022371840091E-3</v>
      </c>
      <c r="L35" s="79"/>
      <c r="M35" s="80"/>
      <c r="N35" s="81">
        <f>分析係数表!H38</f>
        <v>4.2106715633723583E-2</v>
      </c>
      <c r="O35" s="82">
        <f t="shared" si="4"/>
        <v>0.82198052712516945</v>
      </c>
      <c r="P35" s="76">
        <f>分析係数表!C38</f>
        <v>7.9651941097724221E-2</v>
      </c>
      <c r="Q35" s="82">
        <f t="shared" si="5"/>
        <v>6.5472344530050297E-2</v>
      </c>
      <c r="R35" s="83">
        <v>7.8234680715714031E-2</v>
      </c>
      <c r="S35" s="84">
        <f t="shared" si="6"/>
        <v>0.13937204853566337</v>
      </c>
      <c r="T35" s="85">
        <f>分析係数表!F38</f>
        <v>0.48891625615763545</v>
      </c>
      <c r="U35" s="86">
        <f t="shared" si="7"/>
        <v>6.8141260183076799E-2</v>
      </c>
      <c r="V35" s="87">
        <f>分析係数表!D38</f>
        <v>6.1576354679802957E-2</v>
      </c>
      <c r="W35" s="88">
        <f t="shared" si="8"/>
        <v>0</v>
      </c>
      <c r="X35" s="76">
        <f>分析係数表!E38</f>
        <v>7.0197044334975367E-2</v>
      </c>
      <c r="Y35" s="89">
        <f t="shared" si="9"/>
        <v>0</v>
      </c>
    </row>
    <row r="36" spans="1:25" x14ac:dyDescent="0.2">
      <c r="A36" s="6" t="s">
        <v>24</v>
      </c>
      <c r="B36" s="5" t="s">
        <v>39</v>
      </c>
      <c r="C36" s="90"/>
      <c r="D36" s="76">
        <f>投入係数表!P36</f>
        <v>0</v>
      </c>
      <c r="E36" s="77">
        <f t="shared" si="0"/>
        <v>0</v>
      </c>
      <c r="F36" s="76">
        <f>分析係数表!C39</f>
        <v>1</v>
      </c>
      <c r="G36" s="77">
        <f t="shared" si="1"/>
        <v>0</v>
      </c>
      <c r="H36" s="77">
        <v>1.9158654785612926E-2</v>
      </c>
      <c r="I36" s="77">
        <f t="shared" si="2"/>
        <v>1.9158654785612926E-2</v>
      </c>
      <c r="J36" s="76">
        <f>分析係数表!G39</f>
        <v>0.35152969406118778</v>
      </c>
      <c r="K36" s="78">
        <f t="shared" si="3"/>
        <v>6.7348360554104229E-3</v>
      </c>
      <c r="L36" s="79"/>
      <c r="M36" s="80"/>
      <c r="N36" s="81">
        <f>分析係数表!H39</f>
        <v>3.7892859796418753E-3</v>
      </c>
      <c r="O36" s="82">
        <f t="shared" si="4"/>
        <v>7.3972031304180869E-2</v>
      </c>
      <c r="P36" s="76">
        <f>分析係数表!C39</f>
        <v>1</v>
      </c>
      <c r="Q36" s="82">
        <f t="shared" si="5"/>
        <v>7.3972031304180869E-2</v>
      </c>
      <c r="R36" s="83">
        <v>9.2446789276833863E-2</v>
      </c>
      <c r="S36" s="84">
        <f t="shared" si="6"/>
        <v>0.1116054440624468</v>
      </c>
      <c r="T36" s="85">
        <f>分析係数表!F39</f>
        <v>0.70235952809438107</v>
      </c>
      <c r="U36" s="86">
        <f t="shared" si="7"/>
        <v>7.8387147024463977E-2</v>
      </c>
      <c r="V36" s="87">
        <f>分析係数表!D39</f>
        <v>5.8888222355528895E-2</v>
      </c>
      <c r="W36" s="88">
        <f t="shared" si="8"/>
        <v>0</v>
      </c>
      <c r="X36" s="76">
        <f>分析係数表!E39</f>
        <v>7.4585082983403314E-2</v>
      </c>
      <c r="Y36" s="89">
        <f t="shared" si="9"/>
        <v>0</v>
      </c>
    </row>
    <row r="37" spans="1:25" x14ac:dyDescent="0.2">
      <c r="A37" s="6" t="s">
        <v>25</v>
      </c>
      <c r="B37" s="5" t="s">
        <v>40</v>
      </c>
      <c r="C37" s="90"/>
      <c r="D37" s="76">
        <f>投入係数表!P37</f>
        <v>2.9291154071470416E-4</v>
      </c>
      <c r="E37" s="77">
        <f t="shared" si="0"/>
        <v>2.9291154071470416E-2</v>
      </c>
      <c r="F37" s="76">
        <f>分析係数表!C40</f>
        <v>0.95328673803415021</v>
      </c>
      <c r="G37" s="77">
        <f t="shared" si="1"/>
        <v>2.792286871804775E-2</v>
      </c>
      <c r="H37" s="77">
        <v>3.3212244094752652E-2</v>
      </c>
      <c r="I37" s="77">
        <f t="shared" si="2"/>
        <v>3.3212244094752652E-2</v>
      </c>
      <c r="J37" s="76">
        <f>分析係数表!G40</f>
        <v>0.53898804366660891</v>
      </c>
      <c r="K37" s="78">
        <f t="shared" si="3"/>
        <v>1.7901002470408618E-2</v>
      </c>
      <c r="L37" s="79"/>
      <c r="M37" s="80"/>
      <c r="N37" s="81">
        <f>分析係数表!H40</f>
        <v>2.9093649496354006E-2</v>
      </c>
      <c r="O37" s="82">
        <f t="shared" si="4"/>
        <v>0.56794772494330459</v>
      </c>
      <c r="P37" s="76">
        <f>分析係数表!C40</f>
        <v>0.95328673803415021</v>
      </c>
      <c r="Q37" s="82">
        <f t="shared" si="5"/>
        <v>0.54141703408511954</v>
      </c>
      <c r="R37" s="83">
        <v>0.54422877257773306</v>
      </c>
      <c r="S37" s="84">
        <f t="shared" si="6"/>
        <v>0.57744101667248571</v>
      </c>
      <c r="T37" s="85">
        <f>分析係数表!F40</f>
        <v>0.73566106394039166</v>
      </c>
      <c r="U37" s="86">
        <f t="shared" si="7"/>
        <v>0.42480087268810229</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投入係数表!P38</f>
        <v>0</v>
      </c>
      <c r="E38" s="77">
        <f t="shared" si="0"/>
        <v>0</v>
      </c>
      <c r="F38" s="76">
        <f>分析係数表!C41</f>
        <v>0.71785008836677411</v>
      </c>
      <c r="G38" s="77">
        <f t="shared" si="1"/>
        <v>0</v>
      </c>
      <c r="H38" s="77">
        <v>2.9420860515448887E-4</v>
      </c>
      <c r="I38" s="77">
        <f t="shared" si="2"/>
        <v>2.9420860515448887E-4</v>
      </c>
      <c r="J38" s="76">
        <f>分析係数表!G41</f>
        <v>0.45415256068573073</v>
      </c>
      <c r="K38" s="78">
        <f t="shared" si="3"/>
        <v>1.336155914066882E-4</v>
      </c>
      <c r="L38" s="79"/>
      <c r="M38" s="80"/>
      <c r="N38" s="81">
        <f>分析係数表!H41</f>
        <v>4.9982486493371406E-2</v>
      </c>
      <c r="O38" s="82">
        <f t="shared" si="4"/>
        <v>0.97572631767895712</v>
      </c>
      <c r="P38" s="76">
        <f>分析係数表!C41</f>
        <v>0.71785008836677411</v>
      </c>
      <c r="Q38" s="82">
        <f t="shared" si="5"/>
        <v>0.70042522336762647</v>
      </c>
      <c r="R38" s="83">
        <v>0.71115894775935939</v>
      </c>
      <c r="S38" s="84">
        <f t="shared" si="6"/>
        <v>0.71145315636451389</v>
      </c>
      <c r="T38" s="85">
        <f>分析係数表!F41</f>
        <v>0.55751638694806593</v>
      </c>
      <c r="U38" s="86">
        <f t="shared" si="7"/>
        <v>0.3966467932191412</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投入係数表!P39</f>
        <v>7.3227885178676043E-4</v>
      </c>
      <c r="E39" s="77">
        <f>$C$18*D39</f>
        <v>7.3227885178676039E-2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0.26169937125260628</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投入係数表!P40</f>
        <v>2.5776215582893967E-2</v>
      </c>
      <c r="E40" s="77">
        <f>$C$18*D40</f>
        <v>2.5776215582893967</v>
      </c>
      <c r="F40" s="76">
        <f>分析係数表!C43</f>
        <v>0.24416011268928273</v>
      </c>
      <c r="G40" s="77">
        <f>E40*F40</f>
        <v>0.62935237014226364</v>
      </c>
      <c r="H40" s="77">
        <v>0.75984909491772334</v>
      </c>
      <c r="I40" s="77">
        <f>C40+H40</f>
        <v>0.75984909491772334</v>
      </c>
      <c r="J40" s="76">
        <f>分析係数表!G43</f>
        <v>0.34972426470588236</v>
      </c>
      <c r="K40" s="78">
        <f>I40*J40</f>
        <v>0.26573766600753101</v>
      </c>
      <c r="L40" s="79"/>
      <c r="M40" s="80"/>
      <c r="N40" s="81">
        <f>分析係数表!H43</f>
        <v>3.6258265844416375E-2</v>
      </c>
      <c r="O40" s="82">
        <f t="shared" si="4"/>
        <v>0.70781080934196594</v>
      </c>
      <c r="P40" s="76">
        <f>分析係数表!C43</f>
        <v>0.24416011268928273</v>
      </c>
      <c r="Q40" s="82">
        <f>O40*P40</f>
        <v>0.1728191669716268</v>
      </c>
      <c r="R40" s="83">
        <v>0.27202757689038748</v>
      </c>
      <c r="S40" s="84">
        <f>I40+R40</f>
        <v>1.0318766718081109</v>
      </c>
      <c r="T40" s="85">
        <f>分析係数表!F43</f>
        <v>0.55514705882352944</v>
      </c>
      <c r="U40" s="86">
        <f>S40*T40</f>
        <v>0.57284329942288514</v>
      </c>
      <c r="V40" s="87">
        <f>分析係数表!D43</f>
        <v>0.23460477941176472</v>
      </c>
      <c r="W40" s="88">
        <f>ROUND(S40*V40,0)</f>
        <v>0</v>
      </c>
      <c r="X40" s="76">
        <f>分析係数表!E43</f>
        <v>0.17325367647058823</v>
      </c>
      <c r="Y40" s="89">
        <f>ROUND(S40*X40,0)</f>
        <v>0</v>
      </c>
    </row>
    <row r="41" spans="1:25" x14ac:dyDescent="0.2">
      <c r="A41" s="6" t="s">
        <v>341</v>
      </c>
      <c r="B41" s="5" t="s">
        <v>42</v>
      </c>
      <c r="C41" s="90"/>
      <c r="D41" s="76">
        <f>投入係数表!P41</f>
        <v>0</v>
      </c>
      <c r="E41" s="77">
        <f>$C$18*D41</f>
        <v>0</v>
      </c>
      <c r="F41" s="76">
        <f>分析係数表!C44</f>
        <v>0.44352059925093634</v>
      </c>
      <c r="G41" s="77">
        <f>E41*F41</f>
        <v>0</v>
      </c>
      <c r="H41" s="77">
        <v>1.8656800672802365E-3</v>
      </c>
      <c r="I41" s="77">
        <f>C41+H41</f>
        <v>1.8656800672802365E-3</v>
      </c>
      <c r="J41" s="76">
        <f>分析係数表!G44</f>
        <v>0.26743054804885957</v>
      </c>
      <c r="K41" s="78">
        <f>I41*J41</f>
        <v>4.9893984287658689E-4</v>
      </c>
      <c r="L41" s="79"/>
      <c r="M41" s="80"/>
      <c r="N41" s="81">
        <f>分析係数表!H44</f>
        <v>0.11044123422457623</v>
      </c>
      <c r="O41" s="82">
        <f t="shared" si="4"/>
        <v>2.155963545434179</v>
      </c>
      <c r="P41" s="76">
        <f>分析係数表!C44</f>
        <v>0.44352059925093634</v>
      </c>
      <c r="Q41" s="82">
        <f>O41*P41</f>
        <v>0.95621424363414043</v>
      </c>
      <c r="R41" s="83">
        <v>0.96975051516061006</v>
      </c>
      <c r="S41" s="84">
        <f>I41+R41</f>
        <v>0.97161619522789033</v>
      </c>
      <c r="T41" s="85">
        <f>分析係数表!F44</f>
        <v>0.49983785536698733</v>
      </c>
      <c r="U41" s="86">
        <f>S41*T41</f>
        <v>0.48565055526254075</v>
      </c>
      <c r="V41" s="87">
        <f>分析係数表!D44</f>
        <v>0.31423629877851045</v>
      </c>
      <c r="W41" s="88">
        <f>ROUND(S41*V41,0)</f>
        <v>0</v>
      </c>
      <c r="X41" s="76">
        <f>分析係数表!E44</f>
        <v>0.23370446438222894</v>
      </c>
      <c r="Y41" s="89">
        <f>ROUND(S41*X41,0)</f>
        <v>0</v>
      </c>
    </row>
    <row r="42" spans="1:25" x14ac:dyDescent="0.2">
      <c r="A42" s="6" t="s">
        <v>342</v>
      </c>
      <c r="B42" s="5" t="s">
        <v>279</v>
      </c>
      <c r="C42" s="90"/>
      <c r="D42" s="76">
        <f>投入係数表!P42</f>
        <v>7.3227885178676043E-4</v>
      </c>
      <c r="E42" s="77">
        <f>$C$18*D42</f>
        <v>7.3227885178676039E-2</v>
      </c>
      <c r="F42" s="76">
        <f>分析係数表!C45</f>
        <v>1</v>
      </c>
      <c r="G42" s="77">
        <f>E42*F42</f>
        <v>7.3227885178676039E-2</v>
      </c>
      <c r="H42" s="77">
        <v>9.2615882245132175E-2</v>
      </c>
      <c r="I42" s="77">
        <f>C42+H42</f>
        <v>9.2615882245132175E-2</v>
      </c>
      <c r="J42" s="76">
        <f>分析係数表!G45</f>
        <v>0</v>
      </c>
      <c r="K42" s="78">
        <f>I42*J42</f>
        <v>0</v>
      </c>
      <c r="L42" s="79"/>
      <c r="M42" s="80"/>
      <c r="N42" s="81">
        <f>分析係数表!H45</f>
        <v>0</v>
      </c>
      <c r="O42" s="82">
        <f t="shared" si="4"/>
        <v>0</v>
      </c>
      <c r="P42" s="76">
        <f>分析係数表!C45</f>
        <v>1</v>
      </c>
      <c r="Q42" s="82">
        <f>O42*P42</f>
        <v>0</v>
      </c>
      <c r="R42" s="83">
        <v>1.9123795952147499E-2</v>
      </c>
      <c r="S42" s="84">
        <f>I42+R42</f>
        <v>0.11173967819727967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投入係数表!P43</f>
        <v>4.24721734036321E-3</v>
      </c>
      <c r="E43" s="77">
        <f>$C$18*D43</f>
        <v>0.42472173403632102</v>
      </c>
      <c r="F43" s="76">
        <f>分析係数表!C46</f>
        <v>0.20394173093401891</v>
      </c>
      <c r="G43" s="77">
        <f>E43*F43</f>
        <v>8.6618485604665327E-2</v>
      </c>
      <c r="H43" s="77">
        <v>0.1008646825477857</v>
      </c>
      <c r="I43" s="77">
        <f>C43+H43</f>
        <v>0.1008646825477857</v>
      </c>
      <c r="J43" s="76">
        <f>分析係数表!G46</f>
        <v>9.7765363128491621E-3</v>
      </c>
      <c r="K43" s="78">
        <f>I43*J43</f>
        <v>9.8610723161243015E-4</v>
      </c>
      <c r="L43" s="79"/>
      <c r="M43" s="80"/>
      <c r="N43" s="81">
        <f>分析係数表!H46</f>
        <v>2.207763259847367E-2</v>
      </c>
      <c r="O43" s="82">
        <f t="shared" si="4"/>
        <v>0.43098550451735623</v>
      </c>
      <c r="P43" s="76">
        <f>分析係数表!C46</f>
        <v>0.20394173093401891</v>
      </c>
      <c r="Q43" s="82">
        <f>O43*P43</f>
        <v>8.7895929798741057E-2</v>
      </c>
      <c r="R43" s="83">
        <v>9.7264166973673113E-2</v>
      </c>
      <c r="S43" s="84">
        <f>I43+R43</f>
        <v>0.19812884952145882</v>
      </c>
      <c r="T43" s="85">
        <f>分析係数表!F46</f>
        <v>0.31424581005586594</v>
      </c>
      <c r="U43" s="86">
        <f>S43*T43</f>
        <v>6.2261160813307591E-2</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92">
        <f>投入係数表!P44</f>
        <v>0.55960749853544234</v>
      </c>
      <c r="E44" s="91">
        <f>SUM(E5:E43)</f>
        <v>55.960749853544222</v>
      </c>
      <c r="F44" s="92">
        <f>分析係数表!C47</f>
        <v>0.3565882023489878</v>
      </c>
      <c r="G44" s="91">
        <f>SUM(G5:G43)</f>
        <v>11.042170469224741</v>
      </c>
      <c r="H44" s="91">
        <f>SUM(H5:H43)</f>
        <v>12.415648654565473</v>
      </c>
      <c r="I44" s="91">
        <f>SUM(I5:I43)</f>
        <v>112.41564865456549</v>
      </c>
      <c r="J44" s="92">
        <f>分析係数表!G47</f>
        <v>0.20702938758024061</v>
      </c>
      <c r="K44" s="93">
        <f>SUM(K5:K43)</f>
        <v>31.118008667968059</v>
      </c>
      <c r="L44" s="94">
        <f>最終需要_まとめ!$L$33</f>
        <v>0.62733333333333341</v>
      </c>
      <c r="M44" s="91">
        <f>K44*L44</f>
        <v>19.521364104371965</v>
      </c>
      <c r="N44" s="95">
        <f>分析係数表!H47</f>
        <v>1</v>
      </c>
      <c r="O44" s="96">
        <f>SUM(O5:O43)</f>
        <v>19.521364104371962</v>
      </c>
      <c r="P44" s="92">
        <f>分析係数表!C47</f>
        <v>0.3565882023489878</v>
      </c>
      <c r="Q44" s="96">
        <f>SUM(Q5:Q43)</f>
        <v>8.19530837956159</v>
      </c>
      <c r="R44" s="91">
        <f>SUM(R5:R43)</f>
        <v>9.0626965391973169</v>
      </c>
      <c r="S44" s="97">
        <f>SUM(S5:S43)</f>
        <v>121.47834519376279</v>
      </c>
      <c r="T44" s="98">
        <f>分析係数表!F47</f>
        <v>0.44699801687384694</v>
      </c>
      <c r="U44" s="99">
        <f>SUM(U5:U43)</f>
        <v>53.998653906848809</v>
      </c>
      <c r="V44" s="100">
        <f>分析係数表!D47</f>
        <v>7.3973369448801493E-2</v>
      </c>
      <c r="W44" s="101">
        <f>SUM(W5:W43)</f>
        <v>6</v>
      </c>
      <c r="X44" s="92">
        <f>分析係数表!E47</f>
        <v>5.841930334920295E-2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299</v>
      </c>
      <c r="S2" s="3" t="s">
        <v>153</v>
      </c>
      <c r="U2" s="64" t="s">
        <v>210</v>
      </c>
      <c r="W2" s="3" t="s">
        <v>130</v>
      </c>
      <c r="Y2" s="3" t="s">
        <v>154</v>
      </c>
    </row>
    <row r="3" spans="1:25" ht="44" x14ac:dyDescent="0.2">
      <c r="B3" s="65"/>
      <c r="C3" s="66" t="s">
        <v>228</v>
      </c>
      <c r="D3" s="66" t="s">
        <v>311</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0.65037929495760816</v>
      </c>
      <c r="G5" s="77">
        <f t="shared" ref="G5:G38" si="1">E5*F5</f>
        <v>0</v>
      </c>
      <c r="H5" s="77">
        <f t="array" ref="H5:H43">MMULT(逆行列係数!C5:AO43,'15'!G5:G43)</f>
        <v>2.3609466149399566E-3</v>
      </c>
      <c r="I5" s="77">
        <f t="shared" ref="I5:I38" si="2">C5+H5</f>
        <v>2.3609466149399566E-3</v>
      </c>
      <c r="J5" s="76">
        <f>分析係数表!G8</f>
        <v>0.11973575557390587</v>
      </c>
      <c r="K5" s="78">
        <f t="shared" ref="K5:K38" si="3">I5*J5</f>
        <v>2.8268972680949109E-4</v>
      </c>
      <c r="L5" s="79" t="s">
        <v>184</v>
      </c>
      <c r="M5" s="80" t="s">
        <v>184</v>
      </c>
      <c r="N5" s="81">
        <f>分析係数表!H8</f>
        <v>1.170751382505599E-2</v>
      </c>
      <c r="O5" s="82">
        <f t="shared" ref="O5:O43" si="4">$M$44*N5</f>
        <v>0.1624181857580495</v>
      </c>
      <c r="P5" s="76">
        <f>分析係数表!C8</f>
        <v>0.65037929495760816</v>
      </c>
      <c r="Q5" s="82">
        <f t="shared" ref="Q5:Q38" si="5">O5*P5</f>
        <v>0.10563342514161407</v>
      </c>
      <c r="R5" s="83">
        <f t="array" ref="R5:R43">MMULT(逆行列係数!C5:AO43,'15'!Q5:Q43)</f>
        <v>0.13933933304480675</v>
      </c>
      <c r="S5" s="84">
        <f t="shared" ref="S5:S38" si="6">I5+R5</f>
        <v>0.14170027965974671</v>
      </c>
      <c r="T5" s="85">
        <f>分析係数表!F8</f>
        <v>0.45169281585466559</v>
      </c>
      <c r="U5" s="86">
        <f t="shared" ref="U5:U38" si="7">S5*T5</f>
        <v>6.4004998326904594E-2</v>
      </c>
      <c r="V5" s="87">
        <f>分析係数表!D8</f>
        <v>0.495458298926507</v>
      </c>
      <c r="W5" s="167">
        <f t="shared" ref="W5:W38" si="8">ROUND(S5*V5,0)</f>
        <v>0</v>
      </c>
      <c r="X5" s="76">
        <f>分析係数表!E8</f>
        <v>0.32782824112303882</v>
      </c>
      <c r="Y5" s="166">
        <f t="shared" ref="Y5:Y38" si="9">ROUND(S5*X5,0)</f>
        <v>0</v>
      </c>
    </row>
    <row r="6" spans="1:25" x14ac:dyDescent="0.2">
      <c r="A6" s="6" t="s">
        <v>220</v>
      </c>
      <c r="B6" s="5" t="s">
        <v>266</v>
      </c>
      <c r="C6" s="90"/>
      <c r="D6" s="76">
        <f>投入係数表!Q6</f>
        <v>0</v>
      </c>
      <c r="E6" s="77">
        <f t="shared" si="0"/>
        <v>0</v>
      </c>
      <c r="F6" s="76">
        <f>分析係数表!C9</f>
        <v>0.72894736842105257</v>
      </c>
      <c r="G6" s="77">
        <f t="shared" si="1"/>
        <v>0</v>
      </c>
      <c r="H6" s="77">
        <v>1.3231819192191005E-3</v>
      </c>
      <c r="I6" s="77">
        <f t="shared" si="2"/>
        <v>1.3231819192191005E-3</v>
      </c>
      <c r="J6" s="76">
        <f>分析係数表!G9</f>
        <v>0.24749163879598662</v>
      </c>
      <c r="K6" s="78">
        <f t="shared" si="3"/>
        <v>3.2747646161275398E-4</v>
      </c>
      <c r="L6" s="79"/>
      <c r="M6" s="80"/>
      <c r="N6" s="81">
        <f>分析係数表!H9</f>
        <v>6.0501204716971121E-4</v>
      </c>
      <c r="O6" s="82">
        <f t="shared" si="4"/>
        <v>8.3933241960188771E-3</v>
      </c>
      <c r="P6" s="76">
        <f>分析係数表!C9</f>
        <v>0.72894736842105257</v>
      </c>
      <c r="Q6" s="82">
        <f t="shared" si="5"/>
        <v>6.1182915849927076E-3</v>
      </c>
      <c r="R6" s="83">
        <v>7.8097651658658989E-3</v>
      </c>
      <c r="S6" s="84">
        <f t="shared" si="6"/>
        <v>9.1329470850849987E-3</v>
      </c>
      <c r="T6" s="85">
        <f>分析係数表!F9</f>
        <v>0.67892976588628762</v>
      </c>
      <c r="U6" s="86">
        <f t="shared" si="7"/>
        <v>6.2006296263286114E-3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投入係数表!Q7</f>
        <v>0</v>
      </c>
      <c r="E7" s="77">
        <f t="shared" si="0"/>
        <v>0</v>
      </c>
      <c r="F7" s="76">
        <f>分析係数表!C10</f>
        <v>1.0504201680672232E-2</v>
      </c>
      <c r="G7" s="77">
        <f t="shared" si="1"/>
        <v>0</v>
      </c>
      <c r="H7" s="77">
        <v>2.5688313830315142E-6</v>
      </c>
      <c r="I7" s="77">
        <f t="shared" si="2"/>
        <v>2.5688313830315142E-6</v>
      </c>
      <c r="J7" s="76">
        <f>分析係数表!G10</f>
        <v>0.2857142857142857</v>
      </c>
      <c r="K7" s="78">
        <f t="shared" si="3"/>
        <v>7.3395182372328972E-7</v>
      </c>
      <c r="L7" s="79"/>
      <c r="M7" s="80"/>
      <c r="N7" s="81">
        <f>分析係数表!H10</f>
        <v>1.1887956014562746E-3</v>
      </c>
      <c r="O7" s="82">
        <f t="shared" si="4"/>
        <v>1.6492145788668672E-2</v>
      </c>
      <c r="P7" s="76">
        <f>分析係数表!C10</f>
        <v>1.0504201680672232E-2</v>
      </c>
      <c r="Q7" s="82">
        <f t="shared" si="5"/>
        <v>1.7323682551122492E-4</v>
      </c>
      <c r="R7" s="83">
        <v>2.3252582534308636E-4</v>
      </c>
      <c r="S7" s="84">
        <f t="shared" si="6"/>
        <v>2.3509465672611786E-4</v>
      </c>
      <c r="T7" s="85">
        <f>分析係数表!F10</f>
        <v>0.5714285714285714</v>
      </c>
      <c r="U7" s="86">
        <f t="shared" si="7"/>
        <v>1.3433980384349592E-4</v>
      </c>
      <c r="V7" s="87">
        <f>分析係数表!D10</f>
        <v>0</v>
      </c>
      <c r="W7" s="167">
        <f t="shared" si="8"/>
        <v>0</v>
      </c>
      <c r="X7" s="76">
        <f>分析係数表!E10</f>
        <v>0</v>
      </c>
      <c r="Y7" s="166">
        <f t="shared" si="9"/>
        <v>0</v>
      </c>
    </row>
    <row r="8" spans="1:25" x14ac:dyDescent="0.2">
      <c r="A8" s="6" t="s">
        <v>222</v>
      </c>
      <c r="B8" s="5" t="s">
        <v>27</v>
      </c>
      <c r="C8" s="90"/>
      <c r="D8" s="76">
        <f>投入係数表!Q8</f>
        <v>0</v>
      </c>
      <c r="E8" s="77">
        <f t="shared" si="0"/>
        <v>0</v>
      </c>
      <c r="F8" s="76">
        <f>分析係数表!C11</f>
        <v>1.4320902789711765E-3</v>
      </c>
      <c r="G8" s="77">
        <f t="shared" si="1"/>
        <v>0</v>
      </c>
      <c r="H8" s="77">
        <v>6.3756264585201601E-4</v>
      </c>
      <c r="I8" s="77">
        <f t="shared" si="2"/>
        <v>6.3756264585201601E-4</v>
      </c>
      <c r="J8" s="76">
        <f>分析係数表!G11</f>
        <v>0.36842105263157893</v>
      </c>
      <c r="K8" s="78">
        <f t="shared" si="3"/>
        <v>2.348915011033743E-4</v>
      </c>
      <c r="L8" s="79"/>
      <c r="M8" s="80"/>
      <c r="N8" s="81">
        <f>分析係数表!H11</f>
        <v>-2.1228492883147762E-5</v>
      </c>
      <c r="O8" s="82">
        <f t="shared" si="4"/>
        <v>-2.9450260336908346E-4</v>
      </c>
      <c r="P8" s="76">
        <f>分析係数表!C11</f>
        <v>1.4320902789711765E-3</v>
      </c>
      <c r="Q8" s="82">
        <f t="shared" si="5"/>
        <v>-4.2175431541656848E-7</v>
      </c>
      <c r="R8" s="83">
        <v>9.81588251160129E-5</v>
      </c>
      <c r="S8" s="84">
        <f t="shared" si="6"/>
        <v>7.3572147096802895E-4</v>
      </c>
      <c r="T8" s="85">
        <f>分析係数表!F11</f>
        <v>0.57894736842105265</v>
      </c>
      <c r="U8" s="86">
        <f t="shared" si="7"/>
        <v>4.2594400950780626E-4</v>
      </c>
      <c r="V8" s="87">
        <f>分析係数表!D11</f>
        <v>2.6315789473684209E-2</v>
      </c>
      <c r="W8" s="167">
        <f t="shared" si="8"/>
        <v>0</v>
      </c>
      <c r="X8" s="76">
        <f>分析係数表!E11</f>
        <v>0</v>
      </c>
      <c r="Y8" s="166">
        <f t="shared" si="9"/>
        <v>0</v>
      </c>
    </row>
    <row r="9" spans="1:25" x14ac:dyDescent="0.2">
      <c r="A9" s="6" t="s">
        <v>223</v>
      </c>
      <c r="B9" s="5" t="s">
        <v>191</v>
      </c>
      <c r="C9" s="90"/>
      <c r="D9" s="76">
        <f>投入係数表!Q9</f>
        <v>0</v>
      </c>
      <c r="E9" s="77">
        <f t="shared" si="0"/>
        <v>0</v>
      </c>
      <c r="F9" s="76">
        <f>分析係数表!C12</f>
        <v>8.2314002014678422E-2</v>
      </c>
      <c r="G9" s="77">
        <f t="shared" si="1"/>
        <v>0</v>
      </c>
      <c r="H9" s="77">
        <v>1.0322755081293807E-4</v>
      </c>
      <c r="I9" s="77">
        <f t="shared" si="2"/>
        <v>1.0322755081293807E-4</v>
      </c>
      <c r="J9" s="76">
        <f>分析係数表!G12</f>
        <v>0.12801312223648553</v>
      </c>
      <c r="K9" s="78">
        <f t="shared" si="3"/>
        <v>1.3214481080389663E-5</v>
      </c>
      <c r="L9" s="79"/>
      <c r="M9" s="80"/>
      <c r="N9" s="81">
        <f>分析係数表!H12</f>
        <v>9.0942863511405014E-2</v>
      </c>
      <c r="O9" s="82">
        <f t="shared" si="4"/>
        <v>1.2616491528331535</v>
      </c>
      <c r="P9" s="76">
        <f>分析係数表!C12</f>
        <v>8.2314002014678422E-2</v>
      </c>
      <c r="Q9" s="82">
        <f t="shared" si="5"/>
        <v>0.10385139090812552</v>
      </c>
      <c r="R9" s="83">
        <v>0.11570364857287817</v>
      </c>
      <c r="S9" s="84">
        <f t="shared" si="6"/>
        <v>0.1158068761236911</v>
      </c>
      <c r="T9" s="85">
        <f>分析係数表!F12</f>
        <v>0.39723291969761804</v>
      </c>
      <c r="U9" s="86">
        <f t="shared" si="7"/>
        <v>4.6002303523674189E-2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投入係数表!Q10</f>
        <v>1.1968880909634949E-3</v>
      </c>
      <c r="E10" s="77">
        <f t="shared" si="0"/>
        <v>0.11968880909634949</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0.19275195390506511</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投入係数表!Q11</f>
        <v>1.4961101137043686E-3</v>
      </c>
      <c r="E11" s="77">
        <f t="shared" si="0"/>
        <v>0.14961101137043686</v>
      </c>
      <c r="F11" s="76">
        <f>分析係数表!C14</f>
        <v>0.20214395099540583</v>
      </c>
      <c r="G11" s="77">
        <f t="shared" si="1"/>
        <v>3.0242960950838695E-2</v>
      </c>
      <c r="H11" s="77">
        <v>6.0803636396209018E-2</v>
      </c>
      <c r="I11" s="77">
        <f t="shared" si="2"/>
        <v>6.0803636396209018E-2</v>
      </c>
      <c r="J11" s="76">
        <f>分析係数表!G14</f>
        <v>0.19479400103430444</v>
      </c>
      <c r="K11" s="78">
        <f t="shared" si="3"/>
        <v>1.1844183611052611E-2</v>
      </c>
      <c r="L11" s="79"/>
      <c r="M11" s="80"/>
      <c r="N11" s="81">
        <f>分析係数表!H14</f>
        <v>1.146338615689979E-3</v>
      </c>
      <c r="O11" s="82">
        <f t="shared" si="4"/>
        <v>1.5903140581930503E-2</v>
      </c>
      <c r="P11" s="76">
        <f>分析係数表!C14</f>
        <v>0.20214395099540583</v>
      </c>
      <c r="Q11" s="82">
        <f t="shared" si="5"/>
        <v>3.2147236704668093E-3</v>
      </c>
      <c r="R11" s="83">
        <v>1.3634891076865715E-2</v>
      </c>
      <c r="S11" s="84">
        <f t="shared" si="6"/>
        <v>7.4438527473074736E-2</v>
      </c>
      <c r="T11" s="85">
        <f>分析係数表!F14</f>
        <v>0.33787278055507669</v>
      </c>
      <c r="U11" s="86">
        <f t="shared" si="7"/>
        <v>2.5150752257753227E-2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投入係数表!Q12</f>
        <v>4.4883303411131061E-3</v>
      </c>
      <c r="E12" s="77">
        <f t="shared" si="0"/>
        <v>0.44883303411131059</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0.11662303093415703</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投入係数表!Q13</f>
        <v>1.1968880909634949E-3</v>
      </c>
      <c r="E13" s="77">
        <f t="shared" si="0"/>
        <v>0.11968880909634949</v>
      </c>
      <c r="F13" s="76">
        <f>分析係数表!C16</f>
        <v>5.244101845363236E-2</v>
      </c>
      <c r="G13" s="77">
        <f t="shared" si="1"/>
        <v>6.2766030465149442E-3</v>
      </c>
      <c r="H13" s="77">
        <v>1.1641375138610102E-2</v>
      </c>
      <c r="I13" s="77">
        <f t="shared" si="2"/>
        <v>1.1641375138610102E-2</v>
      </c>
      <c r="J13" s="76">
        <f>分析係数表!G16</f>
        <v>3.3400809716599193E-2</v>
      </c>
      <c r="K13" s="78">
        <f t="shared" si="3"/>
        <v>3.8883135584426455E-4</v>
      </c>
      <c r="L13" s="79"/>
      <c r="M13" s="80"/>
      <c r="N13" s="81">
        <f>分析係数表!H16</f>
        <v>1.6473310477322662E-2</v>
      </c>
      <c r="O13" s="82">
        <f t="shared" si="4"/>
        <v>0.22853402021440872</v>
      </c>
      <c r="P13" s="76">
        <f>分析係数表!C16</f>
        <v>5.244101845363236E-2</v>
      </c>
      <c r="Q13" s="82">
        <f t="shared" si="5"/>
        <v>1.1984556771346598E-2</v>
      </c>
      <c r="R13" s="83">
        <v>1.347480798566671E-2</v>
      </c>
      <c r="S13" s="84">
        <f t="shared" si="6"/>
        <v>2.5116183124276811E-2</v>
      </c>
      <c r="T13" s="85">
        <f>分析係数表!F16</f>
        <v>0.2874493927125506</v>
      </c>
      <c r="U13" s="86">
        <f t="shared" si="7"/>
        <v>7.2196315863305811E-3</v>
      </c>
      <c r="V13" s="87">
        <f>分析係数表!D16</f>
        <v>0</v>
      </c>
      <c r="W13" s="167">
        <f t="shared" si="8"/>
        <v>0</v>
      </c>
      <c r="X13" s="76">
        <f>分析係数表!E16</f>
        <v>0</v>
      </c>
      <c r="Y13" s="166">
        <f t="shared" si="9"/>
        <v>0</v>
      </c>
    </row>
    <row r="14" spans="1:25" x14ac:dyDescent="0.2">
      <c r="A14" s="6" t="s">
        <v>2</v>
      </c>
      <c r="B14" s="5" t="s">
        <v>365</v>
      </c>
      <c r="C14" s="90"/>
      <c r="D14" s="76">
        <f>投入係数表!Q14</f>
        <v>1.3764213046080191E-2</v>
      </c>
      <c r="E14" s="77">
        <f t="shared" si="0"/>
        <v>1.3764213046080191</v>
      </c>
      <c r="F14" s="76">
        <f>分析係数表!C17</f>
        <v>0.30047739399045215</v>
      </c>
      <c r="G14" s="77">
        <f t="shared" si="1"/>
        <v>0.41358348664155592</v>
      </c>
      <c r="H14" s="77">
        <v>0.49604303525482529</v>
      </c>
      <c r="I14" s="77">
        <f t="shared" si="2"/>
        <v>0.49604303525482529</v>
      </c>
      <c r="J14" s="76">
        <f>分析係数表!G17</f>
        <v>0.21582733812949639</v>
      </c>
      <c r="K14" s="78">
        <f t="shared" si="3"/>
        <v>0.10705964789672488</v>
      </c>
      <c r="L14" s="79"/>
      <c r="M14" s="80"/>
      <c r="N14" s="81">
        <f>分析係数表!H17</f>
        <v>2.8021610605755043E-3</v>
      </c>
      <c r="O14" s="82">
        <f t="shared" si="4"/>
        <v>3.8874343644719013E-2</v>
      </c>
      <c r="P14" s="76">
        <f>分析係数表!C17</f>
        <v>0.30047739399045215</v>
      </c>
      <c r="Q14" s="82">
        <f t="shared" si="5"/>
        <v>1.1680861471454465E-2</v>
      </c>
      <c r="R14" s="83">
        <v>2.4389831432499502E-2</v>
      </c>
      <c r="S14" s="84">
        <f t="shared" si="6"/>
        <v>0.5204328666873248</v>
      </c>
      <c r="T14" s="85">
        <f>分析係数表!F17</f>
        <v>0.33413269384492406</v>
      </c>
      <c r="U14" s="86">
        <f t="shared" si="7"/>
        <v>0.17389363571167207</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投入係数表!Q15</f>
        <v>6.582884500299222E-3</v>
      </c>
      <c r="E15" s="77">
        <f t="shared" si="0"/>
        <v>0.6582884500299222</v>
      </c>
      <c r="F15" s="76">
        <f>分析係数表!C18</f>
        <v>0.17062500000000003</v>
      </c>
      <c r="G15" s="77">
        <f t="shared" si="1"/>
        <v>0.11232046678635549</v>
      </c>
      <c r="H15" s="77">
        <v>0.12481035285292767</v>
      </c>
      <c r="I15" s="77">
        <f t="shared" si="2"/>
        <v>0.12481035285292767</v>
      </c>
      <c r="J15" s="76">
        <f>分析係数表!G18</f>
        <v>0.21515892420537897</v>
      </c>
      <c r="K15" s="78">
        <f t="shared" si="3"/>
        <v>2.685406124952967E-2</v>
      </c>
      <c r="L15" s="79"/>
      <c r="M15" s="80"/>
      <c r="N15" s="81">
        <f>分析係数表!H18</f>
        <v>4.4579835054610296E-4</v>
      </c>
      <c r="O15" s="82">
        <f t="shared" si="4"/>
        <v>6.1845546707507519E-3</v>
      </c>
      <c r="P15" s="76">
        <f>分析係数表!C18</f>
        <v>0.17062500000000003</v>
      </c>
      <c r="Q15" s="82">
        <f t="shared" si="5"/>
        <v>1.0552396406968473E-3</v>
      </c>
      <c r="R15" s="83">
        <v>2.5484508577597004E-3</v>
      </c>
      <c r="S15" s="84">
        <f t="shared" si="6"/>
        <v>0.12735880371068736</v>
      </c>
      <c r="T15" s="85">
        <f>分析係数表!F18</f>
        <v>0.45904645476772615</v>
      </c>
      <c r="U15" s="86">
        <f t="shared" si="7"/>
        <v>5.8463607326849763E-2</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投入係数表!Q16</f>
        <v>0.11938958707360861</v>
      </c>
      <c r="E16" s="77">
        <f t="shared" si="0"/>
        <v>11.938958707360861</v>
      </c>
      <c r="F16" s="76">
        <f>分析係数表!C19</f>
        <v>0.1185035016586804</v>
      </c>
      <c r="G16" s="77">
        <f t="shared" si="1"/>
        <v>1.4148084129806546</v>
      </c>
      <c r="H16" s="77">
        <v>1.5709610226345918</v>
      </c>
      <c r="I16" s="77">
        <f t="shared" si="2"/>
        <v>1.5709610226345918</v>
      </c>
      <c r="J16" s="76">
        <f>分析係数表!G19</f>
        <v>5.7564057564057566E-2</v>
      </c>
      <c r="K16" s="78">
        <f t="shared" si="3"/>
        <v>9.0430890737828382E-2</v>
      </c>
      <c r="L16" s="79"/>
      <c r="M16" s="80"/>
      <c r="N16" s="81">
        <f>分析係数表!H19</f>
        <v>-1.1675671085731269E-4</v>
      </c>
      <c r="O16" s="82">
        <f t="shared" si="4"/>
        <v>-1.6197643185299588E-3</v>
      </c>
      <c r="P16" s="76">
        <f>分析係数表!C19</f>
        <v>0.1185035016586804</v>
      </c>
      <c r="Q16" s="82">
        <f t="shared" si="5"/>
        <v>-1.919477436075863E-4</v>
      </c>
      <c r="R16" s="83">
        <v>1.1353719474452269E-3</v>
      </c>
      <c r="S16" s="84">
        <f t="shared" si="6"/>
        <v>1.572096394582037</v>
      </c>
      <c r="T16" s="85">
        <f>分析係数表!F19</f>
        <v>0.24008424008424009</v>
      </c>
      <c r="U16" s="86">
        <f t="shared" si="7"/>
        <v>0.37743556823240199</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投入係数表!Q17</f>
        <v>3.9198084979054457E-2</v>
      </c>
      <c r="E17" s="77">
        <f t="shared" si="0"/>
        <v>3.9198084979054455</v>
      </c>
      <c r="F17" s="76">
        <f>分析係数表!C20</f>
        <v>0.1515527950310559</v>
      </c>
      <c r="G17" s="77">
        <f t="shared" si="1"/>
        <v>0.59405793384405503</v>
      </c>
      <c r="H17" s="77">
        <v>0.67276014634842995</v>
      </c>
      <c r="I17" s="77">
        <f t="shared" si="2"/>
        <v>0.67276014634842995</v>
      </c>
      <c r="J17" s="76">
        <f>分析係数表!G20</f>
        <v>0.10025273799494525</v>
      </c>
      <c r="K17" s="78">
        <f t="shared" si="3"/>
        <v>6.7446046685310165E-2</v>
      </c>
      <c r="L17" s="79"/>
      <c r="M17" s="80"/>
      <c r="N17" s="81">
        <f>分析係数表!H20</f>
        <v>5.5194081496184183E-4</v>
      </c>
      <c r="O17" s="82">
        <f t="shared" si="4"/>
        <v>7.6570676875961693E-3</v>
      </c>
      <c r="P17" s="76">
        <f>分析係数表!C20</f>
        <v>0.1515527950310559</v>
      </c>
      <c r="Q17" s="82">
        <f t="shared" si="5"/>
        <v>1.1604500097971834E-3</v>
      </c>
      <c r="R17" s="83">
        <v>2.9580188629646726E-3</v>
      </c>
      <c r="S17" s="84">
        <f t="shared" si="6"/>
        <v>0.67571816521139461</v>
      </c>
      <c r="T17" s="85">
        <f>分析係数表!F20</f>
        <v>0.22325189553496208</v>
      </c>
      <c r="U17" s="86">
        <f t="shared" si="7"/>
        <v>0.15085536123085053</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投入係数表!Q18</f>
        <v>3.7103530819868343E-2</v>
      </c>
      <c r="E18" s="77">
        <f t="shared" si="0"/>
        <v>3.7103530819868342</v>
      </c>
      <c r="F18" s="76">
        <f>分析係数表!C21</f>
        <v>0.26288951841359776</v>
      </c>
      <c r="G18" s="77">
        <f t="shared" si="1"/>
        <v>0.97541293486792702</v>
      </c>
      <c r="H18" s="77">
        <v>1.0304254129617267</v>
      </c>
      <c r="I18" s="77">
        <f t="shared" si="2"/>
        <v>1.0304254129617267</v>
      </c>
      <c r="J18" s="76">
        <f>分析係数表!G21</f>
        <v>0.28500292911540714</v>
      </c>
      <c r="K18" s="78">
        <f t="shared" si="3"/>
        <v>0.29367426092904514</v>
      </c>
      <c r="L18" s="79"/>
      <c r="M18" s="80"/>
      <c r="N18" s="81">
        <f>分析係数表!H21</f>
        <v>9.1282519397535371E-4</v>
      </c>
      <c r="O18" s="82">
        <f t="shared" si="4"/>
        <v>1.2663611944870588E-2</v>
      </c>
      <c r="P18" s="76">
        <f>分析係数表!C21</f>
        <v>0.26288951841359776</v>
      </c>
      <c r="Q18" s="82">
        <f t="shared" si="5"/>
        <v>3.3291308455637128E-3</v>
      </c>
      <c r="R18" s="83">
        <v>7.9264454442532738E-3</v>
      </c>
      <c r="S18" s="84">
        <f t="shared" si="6"/>
        <v>1.0383518584059801</v>
      </c>
      <c r="T18" s="85">
        <f>分析係数表!F21</f>
        <v>0.4257469244288225</v>
      </c>
      <c r="U18" s="86">
        <f t="shared" si="7"/>
        <v>0.44207511019129819</v>
      </c>
      <c r="V18" s="87">
        <f>分析係数表!D21</f>
        <v>5.0673696543643822E-2</v>
      </c>
      <c r="W18" s="167">
        <f t="shared" si="8"/>
        <v>0</v>
      </c>
      <c r="X18" s="76">
        <f>分析係数表!E21</f>
        <v>4.5987111892208554E-2</v>
      </c>
      <c r="Y18" s="166">
        <f t="shared" si="9"/>
        <v>0</v>
      </c>
    </row>
    <row r="19" spans="1:25" x14ac:dyDescent="0.2">
      <c r="A19" s="6" t="s">
        <v>7</v>
      </c>
      <c r="B19" s="5" t="s">
        <v>269</v>
      </c>
      <c r="C19" s="75">
        <f>最終需要_まとめ!C20</f>
        <v>100</v>
      </c>
      <c r="D19" s="76">
        <f>投入係数表!Q19</f>
        <v>0.16367444643925794</v>
      </c>
      <c r="E19" s="77">
        <f t="shared" si="0"/>
        <v>16.367444643925793</v>
      </c>
      <c r="F19" s="76">
        <f>分析係数表!C22</f>
        <v>7.7430972388955577E-2</v>
      </c>
      <c r="G19" s="77">
        <f t="shared" si="1"/>
        <v>1.2673471543015769</v>
      </c>
      <c r="H19" s="77">
        <v>1.2871276252182362</v>
      </c>
      <c r="I19" s="77">
        <f t="shared" si="2"/>
        <v>101.28712762521823</v>
      </c>
      <c r="J19" s="76">
        <f>分析係数表!G22</f>
        <v>0.1947935368043088</v>
      </c>
      <c r="K19" s="78">
        <f t="shared" si="3"/>
        <v>19.73007782286567</v>
      </c>
      <c r="L19" s="79"/>
      <c r="M19" s="80"/>
      <c r="N19" s="81">
        <f>分析係数表!H22</f>
        <v>4.2456985766295524E-5</v>
      </c>
      <c r="O19" s="82">
        <f t="shared" si="4"/>
        <v>5.8900520673816693E-4</v>
      </c>
      <c r="P19" s="76">
        <f>分析係数表!C22</f>
        <v>7.7430972388955577E-2</v>
      </c>
      <c r="Q19" s="82">
        <f t="shared" si="5"/>
        <v>4.5607245899894074E-5</v>
      </c>
      <c r="R19" s="83">
        <v>5.7631302091495896E-4</v>
      </c>
      <c r="S19" s="84">
        <f t="shared" si="6"/>
        <v>101.28770393823915</v>
      </c>
      <c r="T19" s="85">
        <f>分析係数表!F22</f>
        <v>0.41382405745062839</v>
      </c>
      <c r="U19" s="86">
        <f t="shared" si="7"/>
        <v>41.915288613580117</v>
      </c>
      <c r="V19" s="87">
        <f>分析係数表!D22</f>
        <v>5.3261520047875523E-2</v>
      </c>
      <c r="W19" s="167">
        <f t="shared" si="8"/>
        <v>5</v>
      </c>
      <c r="X19" s="76">
        <f>分析係数表!E22</f>
        <v>5.6852184320766011E-2</v>
      </c>
      <c r="Y19" s="166">
        <f t="shared" si="9"/>
        <v>6</v>
      </c>
    </row>
    <row r="20" spans="1:25" x14ac:dyDescent="0.2">
      <c r="A20" s="6" t="s">
        <v>8</v>
      </c>
      <c r="B20" s="5" t="s">
        <v>270</v>
      </c>
      <c r="C20" s="90"/>
      <c r="D20" s="76">
        <f>投入係数表!Q20</f>
        <v>5.086774386594853E-3</v>
      </c>
      <c r="E20" s="77">
        <f t="shared" si="0"/>
        <v>0.50867743865948534</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2.9450260336908346E-4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投入係数表!Q21</f>
        <v>2.6929982046678637E-3</v>
      </c>
      <c r="E21" s="77">
        <f t="shared" si="0"/>
        <v>0.26929982046678635</v>
      </c>
      <c r="F21" s="76">
        <f>分析係数表!C24</f>
        <v>0.63487099296325256</v>
      </c>
      <c r="G21" s="77">
        <f t="shared" si="1"/>
        <v>0.1709706444245743</v>
      </c>
      <c r="H21" s="77">
        <v>0.19384032127861825</v>
      </c>
      <c r="I21" s="77">
        <f t="shared" si="2"/>
        <v>0.19384032127861825</v>
      </c>
      <c r="J21" s="76">
        <f>分析係数表!G24</f>
        <v>0.20715350223546944</v>
      </c>
      <c r="K21" s="78">
        <f t="shared" si="3"/>
        <v>4.0154701427314358E-2</v>
      </c>
      <c r="L21" s="79"/>
      <c r="M21" s="80"/>
      <c r="N21" s="81">
        <f>分析係数表!H24</f>
        <v>3.5027013257193804E-4</v>
      </c>
      <c r="O21" s="82">
        <f t="shared" si="4"/>
        <v>4.8592929555898766E-3</v>
      </c>
      <c r="P21" s="76">
        <f>分析係数表!C24</f>
        <v>0.63487099296325256</v>
      </c>
      <c r="Q21" s="82">
        <f t="shared" si="5"/>
        <v>3.0850241438146833E-3</v>
      </c>
      <c r="R21" s="83">
        <v>1.0422374626009092E-2</v>
      </c>
      <c r="S21" s="84">
        <f t="shared" si="6"/>
        <v>0.20426269590462734</v>
      </c>
      <c r="T21" s="85">
        <f>分析係数表!F24</f>
        <v>0.39046199701937406</v>
      </c>
      <c r="U21" s="86">
        <f t="shared" si="7"/>
        <v>7.9756820159481906E-2</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投入係数表!Q22</f>
        <v>7.7797725912627166E-3</v>
      </c>
      <c r="E22" s="77">
        <f t="shared" si="0"/>
        <v>0.77797725912627169</v>
      </c>
      <c r="F22" s="76">
        <f>分析係数表!C25</f>
        <v>2.5195482189400487E-2</v>
      </c>
      <c r="G22" s="77">
        <f t="shared" si="1"/>
        <v>1.9601512176074587E-2</v>
      </c>
      <c r="H22" s="77">
        <v>2.6555816724908275E-2</v>
      </c>
      <c r="I22" s="77">
        <f t="shared" si="2"/>
        <v>2.6555816724908275E-2</v>
      </c>
      <c r="J22" s="76">
        <f>分析係数表!G25</f>
        <v>0.19667590027700832</v>
      </c>
      <c r="K22" s="78">
        <f t="shared" si="3"/>
        <v>5.2228891619625697E-3</v>
      </c>
      <c r="L22" s="79"/>
      <c r="M22" s="80"/>
      <c r="N22" s="81">
        <f>分析係数表!H25</f>
        <v>5.0948382919554624E-4</v>
      </c>
      <c r="O22" s="82">
        <f t="shared" si="4"/>
        <v>7.0680624808580018E-3</v>
      </c>
      <c r="P22" s="76">
        <f>分析係数表!C25</f>
        <v>2.5195482189400487E-2</v>
      </c>
      <c r="Q22" s="82">
        <f t="shared" si="5"/>
        <v>1.780832423500276E-4</v>
      </c>
      <c r="R22" s="83">
        <v>7.5130805734208324E-4</v>
      </c>
      <c r="S22" s="84">
        <f t="shared" si="6"/>
        <v>2.7307124782250357E-2</v>
      </c>
      <c r="T22" s="85">
        <f>分析係数表!F25</f>
        <v>0.34903047091412742</v>
      </c>
      <c r="U22" s="86">
        <f t="shared" si="7"/>
        <v>9.531018622059682E-3</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投入係数表!Q23</f>
        <v>2.423698384201077E-2</v>
      </c>
      <c r="E23" s="77">
        <f t="shared" si="0"/>
        <v>2.4236983842010771</v>
      </c>
      <c r="F23" s="76">
        <f>分析係数表!C26</f>
        <v>0.4930888575458392</v>
      </c>
      <c r="G23" s="77">
        <f t="shared" si="1"/>
        <v>1.1950986673014055</v>
      </c>
      <c r="H23" s="77">
        <v>1.2990914973543457</v>
      </c>
      <c r="I23" s="77">
        <f t="shared" si="2"/>
        <v>1.2990914973543457</v>
      </c>
      <c r="J23" s="76">
        <f>分析係数表!G26</f>
        <v>0.19639217284957194</v>
      </c>
      <c r="K23" s="78">
        <f t="shared" si="3"/>
        <v>0.25513140189582389</v>
      </c>
      <c r="L23" s="79"/>
      <c r="M23" s="80"/>
      <c r="N23" s="81">
        <f>分析係数表!H26</f>
        <v>1.0815917123963785E-2</v>
      </c>
      <c r="O23" s="82">
        <f t="shared" si="4"/>
        <v>0.15004907641654802</v>
      </c>
      <c r="P23" s="76">
        <f>分析係数表!C26</f>
        <v>0.4930888575458392</v>
      </c>
      <c r="Q23" s="82">
        <f t="shared" si="5"/>
        <v>7.3987527666043981E-2</v>
      </c>
      <c r="R23" s="83">
        <v>8.1775056897454818E-2</v>
      </c>
      <c r="S23" s="84">
        <f t="shared" si="6"/>
        <v>1.3808665542518006</v>
      </c>
      <c r="T23" s="85">
        <f>分析係数表!F26</f>
        <v>0.33499796167957602</v>
      </c>
      <c r="U23" s="86">
        <f t="shared" si="7"/>
        <v>0.4625874810258529</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投入係数表!Q24</f>
        <v>8.9766606822262122E-4</v>
      </c>
      <c r="E24" s="77">
        <f t="shared" si="0"/>
        <v>8.9766606822262118E-2</v>
      </c>
      <c r="F24" s="76">
        <f>分析係数表!C27</f>
        <v>2.3319615912208547E-2</v>
      </c>
      <c r="G24" s="77">
        <f t="shared" si="1"/>
        <v>2.093322792837392E-3</v>
      </c>
      <c r="H24" s="77">
        <v>2.1784050152423495E-3</v>
      </c>
      <c r="I24" s="77">
        <f t="shared" si="2"/>
        <v>2.1784050152423495E-3</v>
      </c>
      <c r="J24" s="76">
        <f>分析係数表!G27</f>
        <v>0.17692307692307693</v>
      </c>
      <c r="K24" s="78">
        <f t="shared" si="3"/>
        <v>3.854101180813388E-4</v>
      </c>
      <c r="L24" s="79"/>
      <c r="M24" s="80"/>
      <c r="N24" s="81">
        <f>分析係数表!H27</f>
        <v>1.0773460138197489E-2</v>
      </c>
      <c r="O24" s="82">
        <f t="shared" si="4"/>
        <v>0.14946007120980984</v>
      </c>
      <c r="P24" s="76">
        <f>分析係数表!C27</f>
        <v>2.3319615912208547E-2</v>
      </c>
      <c r="Q24" s="82">
        <f t="shared" si="5"/>
        <v>3.485351454824104E-3</v>
      </c>
      <c r="R24" s="83">
        <v>3.5125437279446971E-3</v>
      </c>
      <c r="S24" s="84">
        <f t="shared" si="6"/>
        <v>5.6909487431870461E-3</v>
      </c>
      <c r="T24" s="85">
        <f>分析係数表!F27</f>
        <v>0.33076923076923076</v>
      </c>
      <c r="U24" s="86">
        <f t="shared" si="7"/>
        <v>1.8823907381310999E-3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投入係数表!Q25</f>
        <v>0</v>
      </c>
      <c r="E25" s="77">
        <f t="shared" si="0"/>
        <v>0</v>
      </c>
      <c r="F25" s="76">
        <f>分析係数表!C28</f>
        <v>0.14672910458351074</v>
      </c>
      <c r="G25" s="77">
        <f t="shared" si="1"/>
        <v>0</v>
      </c>
      <c r="H25" s="77">
        <v>1.4648083849512447E-2</v>
      </c>
      <c r="I25" s="77">
        <f t="shared" si="2"/>
        <v>1.4648083849512447E-2</v>
      </c>
      <c r="J25" s="76">
        <f>分析係数表!G28</f>
        <v>0.12492997198879552</v>
      </c>
      <c r="K25" s="78">
        <f t="shared" si="3"/>
        <v>1.8299847050091181E-3</v>
      </c>
      <c r="L25" s="79"/>
      <c r="M25" s="80"/>
      <c r="N25" s="81">
        <f>分析係数表!H28</f>
        <v>2.0262596456964536E-2</v>
      </c>
      <c r="O25" s="82">
        <f t="shared" si="4"/>
        <v>0.28110273491579013</v>
      </c>
      <c r="P25" s="76">
        <f>分析係数表!C28</f>
        <v>0.14672910458351074</v>
      </c>
      <c r="Q25" s="82">
        <f t="shared" si="5"/>
        <v>4.1245952590169867E-2</v>
      </c>
      <c r="R25" s="83">
        <v>4.7824359960374714E-2</v>
      </c>
      <c r="S25" s="84">
        <f t="shared" si="6"/>
        <v>6.247244380988716E-2</v>
      </c>
      <c r="T25" s="85">
        <f>分析係数表!F28</f>
        <v>0.21372549019607842</v>
      </c>
      <c r="U25" s="86">
        <f t="shared" si="7"/>
        <v>1.3351953677015098E-2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投入係数表!Q26</f>
        <v>1.1968880909634949E-3</v>
      </c>
      <c r="E26" s="77">
        <f t="shared" si="0"/>
        <v>0.11968880909634949</v>
      </c>
      <c r="F26" s="76">
        <f>分析係数表!C29</f>
        <v>0.36751332706177486</v>
      </c>
      <c r="G26" s="77">
        <f t="shared" si="1"/>
        <v>4.3987232443061026E-2</v>
      </c>
      <c r="H26" s="77">
        <v>7.784093576381873E-2</v>
      </c>
      <c r="I26" s="77">
        <f t="shared" si="2"/>
        <v>7.784093576381873E-2</v>
      </c>
      <c r="J26" s="76">
        <f>分析係数表!G29</f>
        <v>0.26226333907056798</v>
      </c>
      <c r="K26" s="78">
        <f t="shared" si="3"/>
        <v>2.0414823729796694E-2</v>
      </c>
      <c r="L26" s="79"/>
      <c r="M26" s="80"/>
      <c r="N26" s="81">
        <f>分析係数表!H29</f>
        <v>9.6908070011569522E-3</v>
      </c>
      <c r="O26" s="82">
        <f t="shared" si="4"/>
        <v>0.13444043843798659</v>
      </c>
      <c r="P26" s="76">
        <f>分析係数表!C29</f>
        <v>0.36751332706177486</v>
      </c>
      <c r="Q26" s="82">
        <f t="shared" si="5"/>
        <v>4.9408652821988176E-2</v>
      </c>
      <c r="R26" s="83">
        <v>6.2655159029361085E-2</v>
      </c>
      <c r="S26" s="84">
        <f t="shared" si="6"/>
        <v>0.14049609479317982</v>
      </c>
      <c r="T26" s="85">
        <f>分析係数表!F29</f>
        <v>0.47117039586919107</v>
      </c>
      <c r="U26" s="86">
        <f t="shared" si="7"/>
        <v>6.6197600601777928E-2</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投入係数表!Q27</f>
        <v>1.7953321364452424E-3</v>
      </c>
      <c r="E27" s="77">
        <f t="shared" si="0"/>
        <v>0.17953321364452424</v>
      </c>
      <c r="F27" s="76">
        <f>分析係数表!C30</f>
        <v>1</v>
      </c>
      <c r="G27" s="77">
        <f t="shared" si="1"/>
        <v>0.17953321364452424</v>
      </c>
      <c r="H27" s="77">
        <v>0.23040261392158598</v>
      </c>
      <c r="I27" s="77">
        <f t="shared" si="2"/>
        <v>0.23040261392158598</v>
      </c>
      <c r="J27" s="76">
        <f>分析係数表!G30</f>
        <v>0.34487899988530796</v>
      </c>
      <c r="K27" s="78">
        <f t="shared" si="3"/>
        <v>7.9461023060237307E-2</v>
      </c>
      <c r="L27" s="79"/>
      <c r="M27" s="80"/>
      <c r="N27" s="81">
        <f>分析係数表!H30</f>
        <v>0</v>
      </c>
      <c r="O27" s="82">
        <f t="shared" si="4"/>
        <v>0</v>
      </c>
      <c r="P27" s="76">
        <f>分析係数表!C30</f>
        <v>1</v>
      </c>
      <c r="Q27" s="82">
        <f t="shared" si="5"/>
        <v>0</v>
      </c>
      <c r="R27" s="83">
        <v>4.0634404203110562E-2</v>
      </c>
      <c r="S27" s="84">
        <f t="shared" si="6"/>
        <v>0.27103701812469655</v>
      </c>
      <c r="T27" s="85">
        <f>分析係数表!F30</f>
        <v>0.44087624727606378</v>
      </c>
      <c r="U27" s="86">
        <f t="shared" si="7"/>
        <v>0.1194937834237107</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投入係数表!Q28</f>
        <v>1.4063435068821066E-2</v>
      </c>
      <c r="E28" s="77">
        <f t="shared" si="0"/>
        <v>1.4063435068821066</v>
      </c>
      <c r="F28" s="76">
        <f>分析係数表!C31</f>
        <v>0.30951028292239513</v>
      </c>
      <c r="G28" s="77">
        <f t="shared" si="1"/>
        <v>0.43527777670115414</v>
      </c>
      <c r="H28" s="77">
        <v>0.5184903721027877</v>
      </c>
      <c r="I28" s="77">
        <f t="shared" si="2"/>
        <v>0.5184903721027877</v>
      </c>
      <c r="J28" s="76">
        <f>分析係数表!G31</f>
        <v>7.0092194960809637E-2</v>
      </c>
      <c r="K28" s="78">
        <f t="shared" si="3"/>
        <v>3.6342128246731331E-2</v>
      </c>
      <c r="L28" s="79"/>
      <c r="M28" s="80"/>
      <c r="N28" s="81">
        <f>分析係数表!H31</f>
        <v>2.261895916699394E-2</v>
      </c>
      <c r="O28" s="82">
        <f t="shared" si="4"/>
        <v>0.31379252388975842</v>
      </c>
      <c r="P28" s="76">
        <f>分析係数表!C31</f>
        <v>0.30951028292239513</v>
      </c>
      <c r="Q28" s="82">
        <f t="shared" si="5"/>
        <v>9.7122012848051567E-2</v>
      </c>
      <c r="R28" s="83">
        <v>0.12562256729822385</v>
      </c>
      <c r="S28" s="84">
        <f t="shared" si="6"/>
        <v>0.64411293940101155</v>
      </c>
      <c r="T28" s="85">
        <f>分析係数表!F31</f>
        <v>0.24334064086008589</v>
      </c>
      <c r="U28" s="86">
        <f t="shared" si="7"/>
        <v>0.15673885546011582</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投入係数表!Q29</f>
        <v>5.9844404548174744E-4</v>
      </c>
      <c r="E29" s="77">
        <f t="shared" si="0"/>
        <v>5.9844404548174746E-2</v>
      </c>
      <c r="F29" s="76">
        <f>分析係数表!C32</f>
        <v>0.85225718194254441</v>
      </c>
      <c r="G29" s="77">
        <f t="shared" si="1"/>
        <v>5.1002823575256998E-2</v>
      </c>
      <c r="H29" s="77">
        <v>6.9593061233409484E-2</v>
      </c>
      <c r="I29" s="77">
        <f t="shared" si="2"/>
        <v>6.9593061233409484E-2</v>
      </c>
      <c r="J29" s="76">
        <f>分析係数表!G32</f>
        <v>0.14035087719298245</v>
      </c>
      <c r="K29" s="78">
        <f t="shared" si="3"/>
        <v>9.7674471906539617E-3</v>
      </c>
      <c r="L29" s="79"/>
      <c r="M29" s="80"/>
      <c r="N29" s="81">
        <f>分析係数表!H32</f>
        <v>6.442847590035345E-3</v>
      </c>
      <c r="O29" s="82">
        <f t="shared" si="4"/>
        <v>8.9381540122516812E-2</v>
      </c>
      <c r="P29" s="76">
        <f>分析係数表!C32</f>
        <v>0.85225718194254441</v>
      </c>
      <c r="Q29" s="82">
        <f t="shared" si="5"/>
        <v>7.6176059502500643E-2</v>
      </c>
      <c r="R29" s="83">
        <v>9.9610490462935741E-2</v>
      </c>
      <c r="S29" s="84">
        <f t="shared" si="6"/>
        <v>0.16920355169634521</v>
      </c>
      <c r="T29" s="85">
        <f>分析係数表!F32</f>
        <v>0.48405103668261562</v>
      </c>
      <c r="U29" s="86">
        <f t="shared" si="7"/>
        <v>8.1903154608996442E-2</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投入係数表!Q30</f>
        <v>2.9922202274087372E-4</v>
      </c>
      <c r="E30" s="77">
        <f t="shared" si="0"/>
        <v>2.9922202274087373E-2</v>
      </c>
      <c r="F30" s="76">
        <f>分析係数表!C33</f>
        <v>1</v>
      </c>
      <c r="G30" s="77">
        <f t="shared" si="1"/>
        <v>2.9922202274087373E-2</v>
      </c>
      <c r="H30" s="77">
        <v>4.9828500385535837E-2</v>
      </c>
      <c r="I30" s="77">
        <f t="shared" si="2"/>
        <v>4.9828500385535837E-2</v>
      </c>
      <c r="J30" s="76">
        <f>分析係数表!G33</f>
        <v>0.50645624103299858</v>
      </c>
      <c r="K30" s="78">
        <f t="shared" si="3"/>
        <v>2.5235955001569801E-2</v>
      </c>
      <c r="L30" s="79"/>
      <c r="M30" s="80"/>
      <c r="N30" s="81">
        <f>分析係数表!H33</f>
        <v>9.552821797416492E-4</v>
      </c>
      <c r="O30" s="82">
        <f t="shared" si="4"/>
        <v>1.3252617151608753E-2</v>
      </c>
      <c r="P30" s="76">
        <f>分析係数表!C33</f>
        <v>1</v>
      </c>
      <c r="Q30" s="82">
        <f t="shared" si="5"/>
        <v>1.3252617151608753E-2</v>
      </c>
      <c r="R30" s="83">
        <v>4.0117532183744906E-2</v>
      </c>
      <c r="S30" s="84">
        <f t="shared" si="6"/>
        <v>8.9946032569280743E-2</v>
      </c>
      <c r="T30" s="85">
        <f>分析係数表!F33</f>
        <v>0.6449067431850789</v>
      </c>
      <c r="U30" s="86">
        <f t="shared" si="7"/>
        <v>5.800680292667388E-2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投入係数表!Q31</f>
        <v>4.5182525433871933E-2</v>
      </c>
      <c r="E31" s="77">
        <f t="shared" si="0"/>
        <v>4.5182525433871934</v>
      </c>
      <c r="F31" s="76">
        <f>分析係数表!C34</f>
        <v>0.24772063858157056</v>
      </c>
      <c r="G31" s="77">
        <f t="shared" si="1"/>
        <v>1.1192644053206808</v>
      </c>
      <c r="H31" s="77">
        <v>1.2192201135235923</v>
      </c>
      <c r="I31" s="77">
        <f t="shared" si="2"/>
        <v>1.2192201135235923</v>
      </c>
      <c r="J31" s="76">
        <f>分析係数表!G34</f>
        <v>0.4248649605950589</v>
      </c>
      <c r="K31" s="78">
        <f t="shared" si="3"/>
        <v>0.51800390548890429</v>
      </c>
      <c r="L31" s="79"/>
      <c r="M31" s="80"/>
      <c r="N31" s="81">
        <f>分析係数表!H34</f>
        <v>0.15963826648127116</v>
      </c>
      <c r="O31" s="82">
        <f t="shared" si="4"/>
        <v>2.2146595773355076</v>
      </c>
      <c r="P31" s="76">
        <f>分析係数表!C34</f>
        <v>0.24772063858157056</v>
      </c>
      <c r="Q31" s="82">
        <f t="shared" si="5"/>
        <v>0.54861688473834314</v>
      </c>
      <c r="R31" s="83">
        <v>0.5892070388538051</v>
      </c>
      <c r="S31" s="84">
        <f t="shared" si="6"/>
        <v>1.8084271523773974</v>
      </c>
      <c r="T31" s="85">
        <f>分析係数表!F34</f>
        <v>0.69972549366864434</v>
      </c>
      <c r="U31" s="86">
        <f t="shared" si="7"/>
        <v>1.265402581961055</v>
      </c>
      <c r="V31" s="87">
        <f>分析係数表!D34</f>
        <v>0.30222261577968651</v>
      </c>
      <c r="W31" s="167">
        <f t="shared" si="8"/>
        <v>1</v>
      </c>
      <c r="X31" s="76">
        <f>分析係数表!E34</f>
        <v>0.2069423536704153</v>
      </c>
      <c r="Y31" s="166">
        <f t="shared" si="9"/>
        <v>0</v>
      </c>
    </row>
    <row r="32" spans="1:25" x14ac:dyDescent="0.2">
      <c r="A32" s="6" t="s">
        <v>20</v>
      </c>
      <c r="B32" s="5" t="s">
        <v>37</v>
      </c>
      <c r="C32" s="90"/>
      <c r="D32" s="76">
        <f>投入係数表!Q32</f>
        <v>6.2836624775583485E-3</v>
      </c>
      <c r="E32" s="77">
        <f t="shared" si="0"/>
        <v>0.62836624775583483</v>
      </c>
      <c r="F32" s="76">
        <f>分析係数表!C35</f>
        <v>0.40037672666387614</v>
      </c>
      <c r="G32" s="77">
        <f t="shared" si="1"/>
        <v>0.25158322142254336</v>
      </c>
      <c r="H32" s="77">
        <v>0.30662480119953223</v>
      </c>
      <c r="I32" s="77">
        <f t="shared" si="2"/>
        <v>0.30662480119953223</v>
      </c>
      <c r="J32" s="76">
        <f>分析係数表!G35</f>
        <v>0.31413869149718204</v>
      </c>
      <c r="K32" s="78">
        <f t="shared" si="3"/>
        <v>9.6322713829404633E-2</v>
      </c>
      <c r="L32" s="79"/>
      <c r="M32" s="80"/>
      <c r="N32" s="81">
        <f>分析係数表!H35</f>
        <v>6.0278305541698066E-2</v>
      </c>
      <c r="O32" s="82">
        <f t="shared" si="4"/>
        <v>0.83624014226651233</v>
      </c>
      <c r="P32" s="76">
        <f>分析係数表!C35</f>
        <v>0.40037672666387614</v>
      </c>
      <c r="Q32" s="82">
        <f t="shared" si="5"/>
        <v>0.33481109086560029</v>
      </c>
      <c r="R32" s="83">
        <v>0.42948959645504869</v>
      </c>
      <c r="S32" s="84">
        <f t="shared" si="6"/>
        <v>0.73611439765458098</v>
      </c>
      <c r="T32" s="85">
        <f>分析係数表!F35</f>
        <v>0.64444988973290862</v>
      </c>
      <c r="U32" s="86">
        <f t="shared" si="7"/>
        <v>0.47438884239930118</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投入係数表!Q33</f>
        <v>1.7953321364452424E-3</v>
      </c>
      <c r="E33" s="77">
        <f t="shared" si="0"/>
        <v>0.17953321364452424</v>
      </c>
      <c r="F33" s="76">
        <f>分析係数表!C36</f>
        <v>0.81884274474653918</v>
      </c>
      <c r="G33" s="77">
        <f t="shared" si="1"/>
        <v>0.14700946943384904</v>
      </c>
      <c r="H33" s="77">
        <v>0.20744737356665793</v>
      </c>
      <c r="I33" s="77">
        <f t="shared" si="2"/>
        <v>0.20744737356665793</v>
      </c>
      <c r="J33" s="76">
        <f>分析係数表!G36</f>
        <v>1.667576253714147E-2</v>
      </c>
      <c r="K33" s="78">
        <f t="shared" si="3"/>
        <v>3.4593431405512661E-3</v>
      </c>
      <c r="L33" s="79"/>
      <c r="M33" s="80"/>
      <c r="N33" s="81">
        <f>分析係数表!H36</f>
        <v>0.19381614002313904</v>
      </c>
      <c r="O33" s="82">
        <f t="shared" si="4"/>
        <v>2.6888087687597313</v>
      </c>
      <c r="P33" s="76">
        <f>分析係数表!C36</f>
        <v>0.81884274474653918</v>
      </c>
      <c r="Q33" s="82">
        <f t="shared" si="5"/>
        <v>2.201711552309781</v>
      </c>
      <c r="R33" s="83">
        <v>2.2670918037078511</v>
      </c>
      <c r="S33" s="84">
        <f t="shared" si="6"/>
        <v>2.4745391772745089</v>
      </c>
      <c r="T33" s="85">
        <f>分析係数表!F36</f>
        <v>0.88527075374446673</v>
      </c>
      <c r="U33" s="86">
        <f t="shared" si="7"/>
        <v>2.1906371626360173</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投入係数表!Q34</f>
        <v>1.5858767205266307E-2</v>
      </c>
      <c r="E34" s="77">
        <f t="shared" si="0"/>
        <v>1.5858767205266306</v>
      </c>
      <c r="F34" s="76">
        <f>分析係数表!C37</f>
        <v>0.43300400097983183</v>
      </c>
      <c r="G34" s="77">
        <f t="shared" si="1"/>
        <v>0.68669096504880567</v>
      </c>
      <c r="H34" s="77">
        <v>0.80878600524714028</v>
      </c>
      <c r="I34" s="77">
        <f t="shared" si="2"/>
        <v>0.80878600524714028</v>
      </c>
      <c r="J34" s="76">
        <f>分析係数表!G37</f>
        <v>0.37467899332306109</v>
      </c>
      <c r="K34" s="78">
        <f t="shared" si="3"/>
        <v>0.30303512625977852</v>
      </c>
      <c r="L34" s="79"/>
      <c r="M34" s="80"/>
      <c r="N34" s="81">
        <f>分析係数表!H37</f>
        <v>4.7689809261991442E-2</v>
      </c>
      <c r="O34" s="82">
        <f t="shared" si="4"/>
        <v>0.66160009846864587</v>
      </c>
      <c r="P34" s="76">
        <f>分析係数表!C37</f>
        <v>0.43300400097983183</v>
      </c>
      <c r="Q34" s="82">
        <f t="shared" si="5"/>
        <v>0.28647548968557435</v>
      </c>
      <c r="R34" s="83">
        <v>0.33328836589132865</v>
      </c>
      <c r="S34" s="84">
        <f t="shared" si="6"/>
        <v>1.1420743711384689</v>
      </c>
      <c r="T34" s="85">
        <f>分析係数表!F37</f>
        <v>0.6925184043828112</v>
      </c>
      <c r="U34" s="86">
        <f t="shared" si="7"/>
        <v>0.790907521187315</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投入係数表!Q35</f>
        <v>6.8821065230400954E-3</v>
      </c>
      <c r="E35" s="77">
        <f t="shared" si="0"/>
        <v>0.68821065230400957</v>
      </c>
      <c r="F35" s="76">
        <f>分析係数表!C38</f>
        <v>7.9651941097724221E-2</v>
      </c>
      <c r="G35" s="77">
        <f t="shared" si="1"/>
        <v>5.4817314340145334E-2</v>
      </c>
      <c r="H35" s="77">
        <v>6.890123300674271E-2</v>
      </c>
      <c r="I35" s="77">
        <f t="shared" si="2"/>
        <v>6.890123300674271E-2</v>
      </c>
      <c r="J35" s="76">
        <f>分析係数表!G38</f>
        <v>0.16009852216748768</v>
      </c>
      <c r="K35" s="78">
        <f t="shared" si="3"/>
        <v>1.1030985579897231E-2</v>
      </c>
      <c r="L35" s="79"/>
      <c r="M35" s="80"/>
      <c r="N35" s="81">
        <f>分析係数表!H38</f>
        <v>4.2106715633723583E-2</v>
      </c>
      <c r="O35" s="82">
        <f t="shared" si="4"/>
        <v>0.58414591378257696</v>
      </c>
      <c r="P35" s="76">
        <f>分析係数表!C38</f>
        <v>7.9651941097724221E-2</v>
      </c>
      <c r="Q35" s="82">
        <f t="shared" si="5"/>
        <v>4.6528355917086109E-2</v>
      </c>
      <c r="R35" s="83">
        <v>5.5597994779759248E-2</v>
      </c>
      <c r="S35" s="84">
        <f t="shared" si="6"/>
        <v>0.12449922778650196</v>
      </c>
      <c r="T35" s="85">
        <f>分析係数表!F38</f>
        <v>0.48891625615763545</v>
      </c>
      <c r="U35" s="86">
        <f t="shared" si="7"/>
        <v>6.08696963438932E-2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投入係数表!Q36</f>
        <v>0</v>
      </c>
      <c r="E36" s="77">
        <f t="shared" si="0"/>
        <v>0</v>
      </c>
      <c r="F36" s="76">
        <f>分析係数表!C39</f>
        <v>1</v>
      </c>
      <c r="G36" s="77">
        <f t="shared" si="1"/>
        <v>0</v>
      </c>
      <c r="H36" s="77">
        <v>3.5050332270327014E-2</v>
      </c>
      <c r="I36" s="77">
        <f t="shared" si="2"/>
        <v>3.5050332270327014E-2</v>
      </c>
      <c r="J36" s="76">
        <f>分析係数表!G39</f>
        <v>0.35152969406118778</v>
      </c>
      <c r="K36" s="78">
        <f t="shared" si="3"/>
        <v>1.2321232579731032E-2</v>
      </c>
      <c r="L36" s="79"/>
      <c r="M36" s="80"/>
      <c r="N36" s="81">
        <f>分析係数表!H39</f>
        <v>3.7892859796418753E-3</v>
      </c>
      <c r="O36" s="82">
        <f t="shared" si="4"/>
        <v>5.2568714701381393E-2</v>
      </c>
      <c r="P36" s="76">
        <f>分析係数表!C39</f>
        <v>1</v>
      </c>
      <c r="Q36" s="82">
        <f t="shared" si="5"/>
        <v>5.2568714701381393E-2</v>
      </c>
      <c r="R36" s="83">
        <v>6.5697923997362642E-2</v>
      </c>
      <c r="S36" s="84">
        <f t="shared" si="6"/>
        <v>0.10074825626768966</v>
      </c>
      <c r="T36" s="85">
        <f>分析係数表!F39</f>
        <v>0.70235952809438107</v>
      </c>
      <c r="U36" s="86">
        <f t="shared" si="7"/>
        <v>7.0761497728506276E-2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投入係数表!Q37</f>
        <v>0</v>
      </c>
      <c r="E37" s="77">
        <f t="shared" si="0"/>
        <v>0</v>
      </c>
      <c r="F37" s="76">
        <f>分析係数表!C40</f>
        <v>0.95328673803415021</v>
      </c>
      <c r="G37" s="77">
        <f t="shared" si="1"/>
        <v>0</v>
      </c>
      <c r="H37" s="77">
        <v>5.4259225535435805E-3</v>
      </c>
      <c r="I37" s="77">
        <f t="shared" si="2"/>
        <v>5.4259225535435805E-3</v>
      </c>
      <c r="J37" s="76">
        <f>分析係数表!G40</f>
        <v>0.53898804366660891</v>
      </c>
      <c r="K37" s="78">
        <f t="shared" si="3"/>
        <v>2.9245073822209856E-3</v>
      </c>
      <c r="L37" s="79"/>
      <c r="M37" s="80"/>
      <c r="N37" s="81">
        <f>分析係数表!H40</f>
        <v>2.9093649496354006E-2</v>
      </c>
      <c r="O37" s="82">
        <f t="shared" si="4"/>
        <v>0.40361581791732881</v>
      </c>
      <c r="P37" s="76">
        <f>分析係数表!C40</f>
        <v>0.95328673803415021</v>
      </c>
      <c r="Q37" s="82">
        <f t="shared" si="5"/>
        <v>0.3847616064813959</v>
      </c>
      <c r="R37" s="83">
        <v>0.38675978709137926</v>
      </c>
      <c r="S37" s="84">
        <f t="shared" si="6"/>
        <v>0.39218570964492283</v>
      </c>
      <c r="T37" s="85">
        <f>分析係数表!F40</f>
        <v>0.73566106394039166</v>
      </c>
      <c r="U37" s="86">
        <f t="shared" si="7"/>
        <v>0.28851575641960148</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投入係数表!Q38</f>
        <v>0</v>
      </c>
      <c r="E38" s="77">
        <f t="shared" si="0"/>
        <v>0</v>
      </c>
      <c r="F38" s="76">
        <f>分析係数表!C41</f>
        <v>0.71785008836677411</v>
      </c>
      <c r="G38" s="77">
        <f t="shared" si="1"/>
        <v>0</v>
      </c>
      <c r="H38" s="77">
        <v>3.399538166499723E-4</v>
      </c>
      <c r="I38" s="77">
        <f t="shared" si="2"/>
        <v>3.399538166499723E-4</v>
      </c>
      <c r="J38" s="76">
        <f>分析係数表!G41</f>
        <v>0.45415256068573073</v>
      </c>
      <c r="K38" s="78">
        <f t="shared" si="3"/>
        <v>1.5439089634647232E-4</v>
      </c>
      <c r="L38" s="79"/>
      <c r="M38" s="80"/>
      <c r="N38" s="81">
        <f>分析係数表!H41</f>
        <v>4.9982486493371406E-2</v>
      </c>
      <c r="O38" s="82">
        <f t="shared" si="4"/>
        <v>0.69340637963250695</v>
      </c>
      <c r="P38" s="76">
        <f>分析係数表!C41</f>
        <v>0.71785008836677411</v>
      </c>
      <c r="Q38" s="82">
        <f t="shared" si="5"/>
        <v>0.49776183089328002</v>
      </c>
      <c r="R38" s="83">
        <v>0.50538982332885307</v>
      </c>
      <c r="S38" s="84">
        <f t="shared" si="6"/>
        <v>0.50572977714550305</v>
      </c>
      <c r="T38" s="85">
        <f>分析係数表!F41</f>
        <v>0.55751638694806593</v>
      </c>
      <c r="U38" s="86">
        <f t="shared" si="7"/>
        <v>0.28195263812621141</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投入係数表!Q39</f>
        <v>2.0945541591861159E-3</v>
      </c>
      <c r="E39" s="77">
        <f>$C$19*D39</f>
        <v>0.20945541591861158</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0.18597839402757618</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76">
        <f>投入係数表!Q40</f>
        <v>3.6804308797127469E-2</v>
      </c>
      <c r="E40" s="77">
        <f>$C$19*D40</f>
        <v>3.680430879712747</v>
      </c>
      <c r="F40" s="76">
        <f>分析係数表!C43</f>
        <v>0.24416011268928273</v>
      </c>
      <c r="G40" s="77">
        <f>E40*F40</f>
        <v>0.89861441833578026</v>
      </c>
      <c r="H40" s="77">
        <v>1.0353741474639182</v>
      </c>
      <c r="I40" s="77">
        <f>C40+H40</f>
        <v>1.0353741474639182</v>
      </c>
      <c r="J40" s="76">
        <f>分析係数表!G43</f>
        <v>0.34972426470588236</v>
      </c>
      <c r="K40" s="78">
        <f>I40*J40</f>
        <v>0.36209546241729862</v>
      </c>
      <c r="L40" s="79"/>
      <c r="M40" s="80"/>
      <c r="N40" s="81">
        <f>分析係数表!H43</f>
        <v>3.6258265844416375E-2</v>
      </c>
      <c r="O40" s="82">
        <f t="shared" si="4"/>
        <v>0.50301044655439453</v>
      </c>
      <c r="P40" s="76">
        <f>分析係数表!C43</f>
        <v>0.24416011268928273</v>
      </c>
      <c r="Q40" s="82">
        <f>O40*P40</f>
        <v>0.1228150873146074</v>
      </c>
      <c r="R40" s="83">
        <v>0.19331820187085538</v>
      </c>
      <c r="S40" s="84">
        <f>I40+R40</f>
        <v>1.2286923493347737</v>
      </c>
      <c r="T40" s="85">
        <f>分析係数表!F43</f>
        <v>0.55514705882352944</v>
      </c>
      <c r="U40" s="86">
        <f>S40*T40</f>
        <v>0.68210494393217214</v>
      </c>
      <c r="V40" s="87">
        <f>分析係数表!D43</f>
        <v>0.23460477941176472</v>
      </c>
      <c r="W40" s="167">
        <f>ROUND(S40*V40,0)</f>
        <v>0</v>
      </c>
      <c r="X40" s="76">
        <f>分析係数表!E43</f>
        <v>0.17325367647058823</v>
      </c>
      <c r="Y40" s="166">
        <f>ROUND(S40*X40,0)</f>
        <v>0</v>
      </c>
    </row>
    <row r="41" spans="1:25" x14ac:dyDescent="0.2">
      <c r="A41" s="6" t="s">
        <v>341</v>
      </c>
      <c r="B41" s="5" t="s">
        <v>42</v>
      </c>
      <c r="C41" s="90"/>
      <c r="D41" s="76">
        <f>投入係数表!Q41</f>
        <v>0</v>
      </c>
      <c r="E41" s="77">
        <f>$C$19*D41</f>
        <v>0</v>
      </c>
      <c r="F41" s="76">
        <f>分析係数表!C44</f>
        <v>0.44352059925093634</v>
      </c>
      <c r="G41" s="77">
        <f>E41*F41</f>
        <v>0</v>
      </c>
      <c r="H41" s="77">
        <v>1.8211093135483691E-3</v>
      </c>
      <c r="I41" s="77">
        <f>C41+H41</f>
        <v>1.8211093135483691E-3</v>
      </c>
      <c r="J41" s="76">
        <f>分析係数表!G44</f>
        <v>0.26743054804885957</v>
      </c>
      <c r="K41" s="78">
        <f>I41*J41</f>
        <v>4.870202617791228E-4</v>
      </c>
      <c r="L41" s="79"/>
      <c r="M41" s="80"/>
      <c r="N41" s="81">
        <f>分析係数表!H44</f>
        <v>0.11044123422457623</v>
      </c>
      <c r="O41" s="82">
        <f t="shared" si="4"/>
        <v>1.5321497940276565</v>
      </c>
      <c r="P41" s="76">
        <f>分析係数表!C44</f>
        <v>0.44352059925093634</v>
      </c>
      <c r="Q41" s="82">
        <f>O41*P41</f>
        <v>0.6795399947893449</v>
      </c>
      <c r="R41" s="83">
        <v>0.68915963593546015</v>
      </c>
      <c r="S41" s="84">
        <f>I41+R41</f>
        <v>0.69098074524900854</v>
      </c>
      <c r="T41" s="85">
        <f>分析係数表!F44</f>
        <v>0.49983785536698733</v>
      </c>
      <c r="U41" s="86">
        <f>S41*T41</f>
        <v>0.34537833380514704</v>
      </c>
      <c r="V41" s="87">
        <f>分析係数表!D44</f>
        <v>0.31423629877851045</v>
      </c>
      <c r="W41" s="167">
        <f>ROUND(S41*V41,0)</f>
        <v>0</v>
      </c>
      <c r="X41" s="76">
        <f>分析係数表!E44</f>
        <v>0.23370446438222894</v>
      </c>
      <c r="Y41" s="166">
        <f>ROUND(S41*X41,0)</f>
        <v>0</v>
      </c>
    </row>
    <row r="42" spans="1:25" x14ac:dyDescent="0.2">
      <c r="A42" s="6" t="s">
        <v>342</v>
      </c>
      <c r="B42" s="5" t="s">
        <v>279</v>
      </c>
      <c r="C42" s="90"/>
      <c r="D42" s="76">
        <f>投入係数表!Q42</f>
        <v>8.9766606822262122E-4</v>
      </c>
      <c r="E42" s="77">
        <f>$C$19*D42</f>
        <v>8.9766606822262118E-2</v>
      </c>
      <c r="F42" s="76">
        <f>分析係数表!C45</f>
        <v>1</v>
      </c>
      <c r="G42" s="77">
        <f>E42*F42</f>
        <v>8.9766606822262118E-2</v>
      </c>
      <c r="H42" s="77">
        <v>0.10891294043778001</v>
      </c>
      <c r="I42" s="77">
        <f>C42+H42</f>
        <v>0.10891294043778001</v>
      </c>
      <c r="J42" s="76">
        <f>分析係数表!G45</f>
        <v>0</v>
      </c>
      <c r="K42" s="78">
        <f>I42*J42</f>
        <v>0</v>
      </c>
      <c r="L42" s="79"/>
      <c r="M42" s="80"/>
      <c r="N42" s="81">
        <f>分析係数表!H45</f>
        <v>0</v>
      </c>
      <c r="O42" s="82">
        <f t="shared" si="4"/>
        <v>0</v>
      </c>
      <c r="P42" s="76">
        <f>分析係数表!C45</f>
        <v>1</v>
      </c>
      <c r="Q42" s="82">
        <f>O42*P42</f>
        <v>0</v>
      </c>
      <c r="R42" s="83">
        <v>1.3590452441165484E-2</v>
      </c>
      <c r="S42" s="84">
        <f>I42+R42</f>
        <v>0.12250339287894549</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投入係数表!Q43</f>
        <v>8.3782166367444635E-3</v>
      </c>
      <c r="E43" s="77">
        <f>$C$19*D43</f>
        <v>0.83782166367444633</v>
      </c>
      <c r="F43" s="76">
        <f>分析係数表!C46</f>
        <v>0.20394173093401891</v>
      </c>
      <c r="G43" s="77">
        <f>E43*F43</f>
        <v>0.17086680030378601</v>
      </c>
      <c r="H43" s="77">
        <v>0.18452969048201578</v>
      </c>
      <c r="I43" s="77">
        <f>C43+H43</f>
        <v>0.18452969048201578</v>
      </c>
      <c r="J43" s="76">
        <f>分析係数表!G46</f>
        <v>9.7765363128491621E-3</v>
      </c>
      <c r="K43" s="78">
        <f>I43*J43</f>
        <v>1.8040612197962437E-3</v>
      </c>
      <c r="L43" s="79"/>
      <c r="M43" s="80"/>
      <c r="N43" s="81">
        <f>分析係数表!H46</f>
        <v>2.207763259847367E-2</v>
      </c>
      <c r="O43" s="82">
        <f t="shared" si="4"/>
        <v>0.30628270750384673</v>
      </c>
      <c r="P43" s="76">
        <f>分析係数表!C46</f>
        <v>0.20394173093401891</v>
      </c>
      <c r="Q43" s="82">
        <f>O43*P43</f>
        <v>6.246382552349232E-2</v>
      </c>
      <c r="R43" s="83">
        <v>6.9121425411195342E-2</v>
      </c>
      <c r="S43" s="84">
        <f>I43+R43</f>
        <v>0.2536511158932111</v>
      </c>
      <c r="T43" s="85">
        <f>分析係数表!F46</f>
        <v>0.31424581005586594</v>
      </c>
      <c r="U43" s="86">
        <f>S43*T43</f>
        <v>7.9708800385436457E-2</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92">
        <f>投入係数表!Q44</f>
        <v>0.57091561938958713</v>
      </c>
      <c r="E44" s="91">
        <f>SUM(E5:E43)</f>
        <v>57.091561938958698</v>
      </c>
      <c r="F44" s="92">
        <f>分析係数表!C47</f>
        <v>0.3565882023489878</v>
      </c>
      <c r="G44" s="91">
        <f>SUM(G5:G43)</f>
        <v>10.360150549780307</v>
      </c>
      <c r="H44" s="91">
        <f>SUM(H5:H43)</f>
        <v>11.723903324878977</v>
      </c>
      <c r="I44" s="91">
        <f>SUM(I5:I43)</f>
        <v>111.72390332487893</v>
      </c>
      <c r="J44" s="92">
        <f>分析係数表!G47</f>
        <v>0.20702938758024061</v>
      </c>
      <c r="K44" s="93">
        <f>SUM(K5:K43)</f>
        <v>22.114219265046323</v>
      </c>
      <c r="L44" s="94">
        <f>最終需要_まとめ!$L$33</f>
        <v>0.62733333333333341</v>
      </c>
      <c r="M44" s="91">
        <f>K44*L44</f>
        <v>13.872986885605728</v>
      </c>
      <c r="N44" s="95">
        <f>分析係数表!H47</f>
        <v>1</v>
      </c>
      <c r="O44" s="96">
        <f>SUM(O5:O43)</f>
        <v>13.872986885605728</v>
      </c>
      <c r="P44" s="92">
        <f>分析係数表!C47</f>
        <v>0.3565882023489878</v>
      </c>
      <c r="Q44" s="96">
        <f>SUM(Q5:Q43)</f>
        <v>5.8240502592587848</v>
      </c>
      <c r="R44" s="91">
        <f>SUM(R5:R43)</f>
        <v>6.4404654082729449</v>
      </c>
      <c r="S44" s="97">
        <f>SUM(S5:S43)</f>
        <v>118.1643687331519</v>
      </c>
      <c r="T44" s="98">
        <f>分析係数表!F47</f>
        <v>0.44699801687384694</v>
      </c>
      <c r="U44" s="99">
        <f>SUM(U5:U43)</f>
        <v>50.847228131576003</v>
      </c>
      <c r="V44" s="100">
        <f>分析係数表!D47</f>
        <v>7.3973369448801493E-2</v>
      </c>
      <c r="W44" s="164">
        <f>SUM(W5:W43)</f>
        <v>6</v>
      </c>
      <c r="X44" s="92">
        <f>分析係数表!E47</f>
        <v>5.841930334920295E-2</v>
      </c>
      <c r="Y44" s="165">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362</v>
      </c>
      <c r="R14" s="33"/>
    </row>
    <row r="15" spans="1:18" x14ac:dyDescent="0.2">
      <c r="A15" s="25"/>
      <c r="B15" s="36" t="s">
        <v>364</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363</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298</v>
      </c>
      <c r="S2" s="3" t="s">
        <v>153</v>
      </c>
      <c r="U2" s="64" t="s">
        <v>210</v>
      </c>
      <c r="W2" s="3" t="s">
        <v>130</v>
      </c>
      <c r="Y2" s="3" t="s">
        <v>154</v>
      </c>
    </row>
    <row r="3" spans="1:25" ht="44" x14ac:dyDescent="0.2">
      <c r="B3" s="65"/>
      <c r="C3" s="66" t="s">
        <v>228</v>
      </c>
      <c r="D3" s="66" t="s">
        <v>312</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0.65037929495760816</v>
      </c>
      <c r="G5" s="77">
        <f t="shared" ref="G5:G38" si="1">E5*F5</f>
        <v>0</v>
      </c>
      <c r="H5" s="77">
        <f t="array" ref="H5:H43">MMULT(逆行列係数!C5:AO43,'16'!G5:G43)</f>
        <v>3.4726444260470501E-3</v>
      </c>
      <c r="I5" s="77">
        <f t="shared" ref="I5:I38" si="2">C5+H5</f>
        <v>3.4726444260470501E-3</v>
      </c>
      <c r="J5" s="76">
        <f>分析係数表!G8</f>
        <v>0.11973575557390587</v>
      </c>
      <c r="K5" s="78">
        <f t="shared" ref="K5:K38" si="3">I5*J5</f>
        <v>4.1579970419225622E-4</v>
      </c>
      <c r="L5" s="79" t="s">
        <v>184</v>
      </c>
      <c r="M5" s="80" t="s">
        <v>184</v>
      </c>
      <c r="N5" s="81">
        <f>分析係数表!H8</f>
        <v>1.170751382505599E-2</v>
      </c>
      <c r="O5" s="82">
        <f t="shared" ref="O5:O43" si="4">$M$44*N5</f>
        <v>0.17534900787512006</v>
      </c>
      <c r="P5" s="76">
        <f>分析係数表!C8</f>
        <v>0.65037929495760816</v>
      </c>
      <c r="Q5" s="82">
        <f t="shared" ref="Q5:Q38" si="5">O5*P5</f>
        <v>0.11404336411333667</v>
      </c>
      <c r="R5" s="83">
        <f t="array" ref="R5:R43">MMULT(逆行列係数!C5:AO43,'16'!Q5:Q43)</f>
        <v>0.15043274676017546</v>
      </c>
      <c r="S5" s="84">
        <f t="shared" ref="S5:S38" si="6">I5+R5</f>
        <v>0.15390539118622251</v>
      </c>
      <c r="T5" s="85">
        <f>分析係数表!F8</f>
        <v>0.45169281585466559</v>
      </c>
      <c r="U5" s="86">
        <f t="shared" ref="U5:U38" si="7">S5*T5</f>
        <v>6.9517959520118675E-2</v>
      </c>
      <c r="V5" s="87">
        <f>分析係数表!D8</f>
        <v>0.495458298926507</v>
      </c>
      <c r="W5" s="167">
        <f t="shared" ref="W5:W38" si="8">ROUND(S5*V5,0)</f>
        <v>0</v>
      </c>
      <c r="X5" s="76">
        <f>分析係数表!E8</f>
        <v>0.32782824112303882</v>
      </c>
      <c r="Y5" s="166">
        <f t="shared" ref="Y5:Y38" si="9">ROUND(S5*X5,0)</f>
        <v>0</v>
      </c>
    </row>
    <row r="6" spans="1:25" x14ac:dyDescent="0.2">
      <c r="A6" s="6" t="s">
        <v>220</v>
      </c>
      <c r="B6" s="5" t="s">
        <v>266</v>
      </c>
      <c r="C6" s="90"/>
      <c r="D6" s="76">
        <f>投入係数表!R6</f>
        <v>0</v>
      </c>
      <c r="E6" s="77">
        <f t="shared" si="0"/>
        <v>0</v>
      </c>
      <c r="F6" s="76">
        <f>分析係数表!C9</f>
        <v>0.72894736842105257</v>
      </c>
      <c r="G6" s="77">
        <f t="shared" si="1"/>
        <v>0</v>
      </c>
      <c r="H6" s="77">
        <v>1.2876808224354561E-3</v>
      </c>
      <c r="I6" s="77">
        <f t="shared" si="2"/>
        <v>1.2876808224354561E-3</v>
      </c>
      <c r="J6" s="76">
        <f>分析係数表!G9</f>
        <v>0.24749163879598662</v>
      </c>
      <c r="K6" s="78">
        <f t="shared" si="3"/>
        <v>3.1869023699071492E-4</v>
      </c>
      <c r="L6" s="79"/>
      <c r="M6" s="80"/>
      <c r="N6" s="81">
        <f>分析係数表!H9</f>
        <v>6.0501204716971121E-4</v>
      </c>
      <c r="O6" s="82">
        <f t="shared" si="4"/>
        <v>9.0615534441358513E-3</v>
      </c>
      <c r="P6" s="76">
        <f>分析係数表!C9</f>
        <v>0.72894736842105257</v>
      </c>
      <c r="Q6" s="82">
        <f t="shared" si="5"/>
        <v>6.6053955369095542E-3</v>
      </c>
      <c r="R6" s="83">
        <v>8.431534727350495E-3</v>
      </c>
      <c r="S6" s="84">
        <f t="shared" si="6"/>
        <v>9.7192155497859509E-3</v>
      </c>
      <c r="T6" s="85">
        <f>分析係数表!F9</f>
        <v>0.67892976588628762</v>
      </c>
      <c r="U6" s="86">
        <f t="shared" si="7"/>
        <v>6.5986647378145418E-3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投入係数表!R7</f>
        <v>0</v>
      </c>
      <c r="E7" s="77">
        <f t="shared" si="0"/>
        <v>0</v>
      </c>
      <c r="F7" s="76">
        <f>分析係数表!C10</f>
        <v>1.0504201680672232E-2</v>
      </c>
      <c r="G7" s="77">
        <f t="shared" si="1"/>
        <v>0</v>
      </c>
      <c r="H7" s="77">
        <v>4.9569755104651537E-6</v>
      </c>
      <c r="I7" s="77">
        <f t="shared" si="2"/>
        <v>4.9569755104651537E-6</v>
      </c>
      <c r="J7" s="76">
        <f>分析係数表!G10</f>
        <v>0.2857142857142857</v>
      </c>
      <c r="K7" s="78">
        <f t="shared" si="3"/>
        <v>1.416278717275758E-6</v>
      </c>
      <c r="L7" s="79"/>
      <c r="M7" s="80"/>
      <c r="N7" s="81">
        <f>分析係数表!H10</f>
        <v>1.1887956014562746E-3</v>
      </c>
      <c r="O7" s="82">
        <f t="shared" si="4"/>
        <v>1.7805157644617813E-2</v>
      </c>
      <c r="P7" s="76">
        <f>分析係数表!C10</f>
        <v>1.0504201680672232E-2</v>
      </c>
      <c r="Q7" s="82">
        <f t="shared" si="5"/>
        <v>1.8702896685522845E-4</v>
      </c>
      <c r="R7" s="83">
        <v>2.5103822326886751E-4</v>
      </c>
      <c r="S7" s="84">
        <f t="shared" si="6"/>
        <v>2.5599519877933264E-4</v>
      </c>
      <c r="T7" s="85">
        <f>分析係数表!F10</f>
        <v>0.5714285714285714</v>
      </c>
      <c r="U7" s="86">
        <f t="shared" si="7"/>
        <v>1.4628297073104721E-4</v>
      </c>
      <c r="V7" s="87">
        <f>分析係数表!D10</f>
        <v>0</v>
      </c>
      <c r="W7" s="167">
        <f t="shared" si="8"/>
        <v>0</v>
      </c>
      <c r="X7" s="76">
        <f>分析係数表!E10</f>
        <v>0</v>
      </c>
      <c r="Y7" s="166">
        <f t="shared" si="9"/>
        <v>0</v>
      </c>
    </row>
    <row r="8" spans="1:25" x14ac:dyDescent="0.2">
      <c r="A8" s="6" t="s">
        <v>222</v>
      </c>
      <c r="B8" s="5" t="s">
        <v>27</v>
      </c>
      <c r="C8" s="90"/>
      <c r="D8" s="76">
        <f>投入係数表!R8</f>
        <v>0</v>
      </c>
      <c r="E8" s="77">
        <f t="shared" si="0"/>
        <v>0</v>
      </c>
      <c r="F8" s="76">
        <f>分析係数表!C11</f>
        <v>1.4320902789711765E-3</v>
      </c>
      <c r="G8" s="77">
        <f t="shared" si="1"/>
        <v>0</v>
      </c>
      <c r="H8" s="77">
        <v>4.6794171729880763E-4</v>
      </c>
      <c r="I8" s="77">
        <f t="shared" si="2"/>
        <v>4.6794171729880763E-4</v>
      </c>
      <c r="J8" s="76">
        <f>分析係数表!G11</f>
        <v>0.36842105263157893</v>
      </c>
      <c r="K8" s="78">
        <f t="shared" si="3"/>
        <v>1.7239958005745544E-4</v>
      </c>
      <c r="L8" s="79"/>
      <c r="M8" s="80"/>
      <c r="N8" s="81">
        <f>分析係数表!H11</f>
        <v>-2.1228492883147762E-5</v>
      </c>
      <c r="O8" s="82">
        <f t="shared" si="4"/>
        <v>-3.1794924365388953E-4</v>
      </c>
      <c r="P8" s="76">
        <f>分析係数表!C11</f>
        <v>1.4320902789711765E-3</v>
      </c>
      <c r="Q8" s="82">
        <f t="shared" si="5"/>
        <v>-4.5533202104297322E-7</v>
      </c>
      <c r="R8" s="83">
        <v>1.059736784889388E-4</v>
      </c>
      <c r="S8" s="84">
        <f t="shared" si="6"/>
        <v>5.7391539578774647E-4</v>
      </c>
      <c r="T8" s="85">
        <f>分析係数表!F11</f>
        <v>0.57894736842105265</v>
      </c>
      <c r="U8" s="86">
        <f t="shared" si="7"/>
        <v>3.3226680808764271E-4</v>
      </c>
      <c r="V8" s="87">
        <f>分析係数表!D11</f>
        <v>2.6315789473684209E-2</v>
      </c>
      <c r="W8" s="167">
        <f t="shared" si="8"/>
        <v>0</v>
      </c>
      <c r="X8" s="76">
        <f>分析係数表!E11</f>
        <v>0</v>
      </c>
      <c r="Y8" s="166">
        <f t="shared" si="9"/>
        <v>0</v>
      </c>
    </row>
    <row r="9" spans="1:25" x14ac:dyDescent="0.2">
      <c r="A9" s="6" t="s">
        <v>223</v>
      </c>
      <c r="B9" s="5" t="s">
        <v>191</v>
      </c>
      <c r="C9" s="90"/>
      <c r="D9" s="76">
        <f>投入係数表!R9</f>
        <v>0</v>
      </c>
      <c r="E9" s="77">
        <f t="shared" si="0"/>
        <v>0</v>
      </c>
      <c r="F9" s="76">
        <f>分析係数表!C12</f>
        <v>8.2314002014678422E-2</v>
      </c>
      <c r="G9" s="77">
        <f t="shared" si="1"/>
        <v>0</v>
      </c>
      <c r="H9" s="77">
        <v>1.9649862511341424E-4</v>
      </c>
      <c r="I9" s="77">
        <f t="shared" si="2"/>
        <v>1.9649862511341424E-4</v>
      </c>
      <c r="J9" s="76">
        <f>分析係数表!G12</f>
        <v>0.12801312223648553</v>
      </c>
      <c r="K9" s="78">
        <f t="shared" si="3"/>
        <v>2.5154402515944844E-5</v>
      </c>
      <c r="L9" s="79"/>
      <c r="M9" s="80"/>
      <c r="N9" s="81">
        <f>分析係数表!H12</f>
        <v>9.0942863511405014E-2</v>
      </c>
      <c r="O9" s="82">
        <f t="shared" si="4"/>
        <v>1.3620945598132628</v>
      </c>
      <c r="P9" s="76">
        <f>分析係数表!C12</f>
        <v>8.2314002014678422E-2</v>
      </c>
      <c r="Q9" s="82">
        <f t="shared" si="5"/>
        <v>0.11211945434065143</v>
      </c>
      <c r="R9" s="83">
        <v>0.12491532207488804</v>
      </c>
      <c r="S9" s="84">
        <f t="shared" si="6"/>
        <v>0.12511182070000146</v>
      </c>
      <c r="T9" s="85">
        <f>分析係数表!F12</f>
        <v>0.39723291969761804</v>
      </c>
      <c r="U9" s="86">
        <f t="shared" si="7"/>
        <v>4.9698533825346468E-2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投入係数表!R10</f>
        <v>1.3368983957219251E-3</v>
      </c>
      <c r="E10" s="77">
        <f t="shared" si="0"/>
        <v>0.13368983957219249</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0.20809777997147069</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投入係数表!R11</f>
        <v>1.1883541295306002E-3</v>
      </c>
      <c r="E11" s="77">
        <f t="shared" si="0"/>
        <v>0.11883541295306002</v>
      </c>
      <c r="F11" s="76">
        <f>分析係数表!C14</f>
        <v>0.20214395099540583</v>
      </c>
      <c r="G11" s="77">
        <f t="shared" si="1"/>
        <v>2.4021859892502179E-2</v>
      </c>
      <c r="H11" s="77">
        <v>5.8831665003598245E-2</v>
      </c>
      <c r="I11" s="77">
        <f t="shared" si="2"/>
        <v>5.8831665003598245E-2</v>
      </c>
      <c r="J11" s="76">
        <f>分析係数表!G14</f>
        <v>0.19479400103430444</v>
      </c>
      <c r="K11" s="78">
        <f t="shared" si="3"/>
        <v>1.1460055413560769E-2</v>
      </c>
      <c r="L11" s="79"/>
      <c r="M11" s="80"/>
      <c r="N11" s="81">
        <f>分析係数表!H14</f>
        <v>1.146338615689979E-3</v>
      </c>
      <c r="O11" s="82">
        <f t="shared" si="4"/>
        <v>1.7169259157310032E-2</v>
      </c>
      <c r="P11" s="76">
        <f>分析係数表!C14</f>
        <v>0.20214395099540583</v>
      </c>
      <c r="Q11" s="82">
        <f t="shared" si="5"/>
        <v>3.4706618817227021E-3</v>
      </c>
      <c r="R11" s="83">
        <v>1.4720424388777156E-2</v>
      </c>
      <c r="S11" s="84">
        <f t="shared" si="6"/>
        <v>7.3552089392375397E-2</v>
      </c>
      <c r="T11" s="85">
        <f>分析係数表!F14</f>
        <v>0.33787278055507669</v>
      </c>
      <c r="U11" s="86">
        <f t="shared" si="7"/>
        <v>2.4851248958637436E-2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投入係数表!R12</f>
        <v>4.1592394533571005E-3</v>
      </c>
      <c r="E12" s="77">
        <f t="shared" si="0"/>
        <v>0.41592394533571003</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0.12590790048694026</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投入係数表!R13</f>
        <v>1.1883541295306002E-3</v>
      </c>
      <c r="E13" s="77">
        <f t="shared" si="0"/>
        <v>0.11883541295306002</v>
      </c>
      <c r="F13" s="76">
        <f>分析係数表!C16</f>
        <v>5.244101845363236E-2</v>
      </c>
      <c r="G13" s="77">
        <f t="shared" si="1"/>
        <v>6.2318500836164425E-3</v>
      </c>
      <c r="H13" s="77">
        <v>1.0627037085629473E-2</v>
      </c>
      <c r="I13" s="77">
        <f t="shared" si="2"/>
        <v>1.0627037085629473E-2</v>
      </c>
      <c r="J13" s="76">
        <f>分析係数表!G16</f>
        <v>3.3400809716599193E-2</v>
      </c>
      <c r="K13" s="78">
        <f t="shared" si="3"/>
        <v>3.549516435483529E-4</v>
      </c>
      <c r="L13" s="79"/>
      <c r="M13" s="80"/>
      <c r="N13" s="81">
        <f>分析係数表!H16</f>
        <v>1.6473310477322662E-2</v>
      </c>
      <c r="O13" s="82">
        <f t="shared" si="4"/>
        <v>0.24672861307541827</v>
      </c>
      <c r="P13" s="76">
        <f>分析係数表!C16</f>
        <v>5.244101845363236E-2</v>
      </c>
      <c r="Q13" s="82">
        <f t="shared" si="5"/>
        <v>1.2938699751327127E-2</v>
      </c>
      <c r="R13" s="83">
        <v>1.454759638255165E-2</v>
      </c>
      <c r="S13" s="84">
        <f t="shared" si="6"/>
        <v>2.5174633468181121E-2</v>
      </c>
      <c r="T13" s="85">
        <f>分析係数表!F16</f>
        <v>0.2874493927125506</v>
      </c>
      <c r="U13" s="86">
        <f t="shared" si="7"/>
        <v>7.2364331021897146E-3</v>
      </c>
      <c r="V13" s="87">
        <f>分析係数表!D16</f>
        <v>0</v>
      </c>
      <c r="W13" s="167">
        <f t="shared" si="8"/>
        <v>0</v>
      </c>
      <c r="X13" s="76">
        <f>分析係数表!E16</f>
        <v>0</v>
      </c>
      <c r="Y13" s="166">
        <f t="shared" si="9"/>
        <v>0</v>
      </c>
    </row>
    <row r="14" spans="1:25" x14ac:dyDescent="0.2">
      <c r="A14" s="6" t="s">
        <v>2</v>
      </c>
      <c r="B14" s="5" t="s">
        <v>365</v>
      </c>
      <c r="C14" s="90"/>
      <c r="D14" s="76">
        <f>投入係数表!R14</f>
        <v>2.1241830065359478E-2</v>
      </c>
      <c r="E14" s="77">
        <f t="shared" si="0"/>
        <v>2.1241830065359477</v>
      </c>
      <c r="F14" s="76">
        <f>分析係数表!C17</f>
        <v>0.30047739399045215</v>
      </c>
      <c r="G14" s="77">
        <f t="shared" si="1"/>
        <v>0.6382689741627251</v>
      </c>
      <c r="H14" s="77">
        <v>0.73676214835963072</v>
      </c>
      <c r="I14" s="77">
        <f t="shared" si="2"/>
        <v>0.73676214835963072</v>
      </c>
      <c r="J14" s="76">
        <f>分析係数表!G17</f>
        <v>0.21582733812949639</v>
      </c>
      <c r="K14" s="78">
        <f t="shared" si="3"/>
        <v>0.15901341331502822</v>
      </c>
      <c r="L14" s="79"/>
      <c r="M14" s="80"/>
      <c r="N14" s="81">
        <f>分析係数表!H17</f>
        <v>2.8021610605755043E-3</v>
      </c>
      <c r="O14" s="82">
        <f t="shared" si="4"/>
        <v>4.1969300162313414E-2</v>
      </c>
      <c r="P14" s="76">
        <f>分析係数表!C17</f>
        <v>0.30047739399045215</v>
      </c>
      <c r="Q14" s="82">
        <f t="shared" si="5"/>
        <v>1.2610825940374994E-2</v>
      </c>
      <c r="R14" s="83">
        <v>2.633161258371124E-2</v>
      </c>
      <c r="S14" s="84">
        <f t="shared" si="6"/>
        <v>0.76309376094334191</v>
      </c>
      <c r="T14" s="85">
        <f>分析係数表!F17</f>
        <v>0.33413269384492406</v>
      </c>
      <c r="U14" s="86">
        <f t="shared" si="7"/>
        <v>0.25497457400025331</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投入係数表!R15</f>
        <v>4.4563279857397506E-3</v>
      </c>
      <c r="E15" s="77">
        <f t="shared" si="0"/>
        <v>0.44563279857397509</v>
      </c>
      <c r="F15" s="76">
        <f>分析係数表!C18</f>
        <v>0.17062500000000003</v>
      </c>
      <c r="G15" s="77">
        <f t="shared" si="1"/>
        <v>7.6036096256684504E-2</v>
      </c>
      <c r="H15" s="77">
        <v>8.6585766588733584E-2</v>
      </c>
      <c r="I15" s="77">
        <f t="shared" si="2"/>
        <v>8.6585766588733584E-2</v>
      </c>
      <c r="J15" s="76">
        <f>分析係数表!G18</f>
        <v>0.21515892420537897</v>
      </c>
      <c r="K15" s="78">
        <f t="shared" si="3"/>
        <v>1.8629700390729965E-2</v>
      </c>
      <c r="L15" s="79"/>
      <c r="M15" s="80"/>
      <c r="N15" s="81">
        <f>分析係数表!H18</f>
        <v>4.4579835054610296E-4</v>
      </c>
      <c r="O15" s="82">
        <f t="shared" si="4"/>
        <v>6.6769341167316797E-3</v>
      </c>
      <c r="P15" s="76">
        <f>分析係数表!C18</f>
        <v>0.17062500000000003</v>
      </c>
      <c r="Q15" s="82">
        <f t="shared" si="5"/>
        <v>1.1392518836673431E-3</v>
      </c>
      <c r="R15" s="83">
        <v>2.751344176398763E-3</v>
      </c>
      <c r="S15" s="84">
        <f t="shared" si="6"/>
        <v>8.9337110765132344E-2</v>
      </c>
      <c r="T15" s="85">
        <f>分析係数表!F18</f>
        <v>0.45904645476772615</v>
      </c>
      <c r="U15" s="86">
        <f t="shared" si="7"/>
        <v>4.1009883975925664E-2</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投入係数表!R16</f>
        <v>9.5513963161021981E-2</v>
      </c>
      <c r="E16" s="77">
        <f t="shared" si="0"/>
        <v>9.5513963161021973</v>
      </c>
      <c r="F16" s="76">
        <f>分析係数表!C19</f>
        <v>0.1185035016586804</v>
      </c>
      <c r="G16" s="77">
        <f t="shared" si="1"/>
        <v>1.1318739091879306</v>
      </c>
      <c r="H16" s="77">
        <v>1.2516094281982715</v>
      </c>
      <c r="I16" s="77">
        <f t="shared" si="2"/>
        <v>1.2516094281982715</v>
      </c>
      <c r="J16" s="76">
        <f>分析係数表!G19</f>
        <v>5.7564057564057566E-2</v>
      </c>
      <c r="K16" s="78">
        <f t="shared" si="3"/>
        <v>7.204771717252248E-2</v>
      </c>
      <c r="L16" s="79"/>
      <c r="M16" s="80"/>
      <c r="N16" s="81">
        <f>分析係数表!H19</f>
        <v>-1.1675671085731269E-4</v>
      </c>
      <c r="O16" s="82">
        <f t="shared" si="4"/>
        <v>-1.7487208400963925E-3</v>
      </c>
      <c r="P16" s="76">
        <f>分析係数表!C19</f>
        <v>0.1185035016586804</v>
      </c>
      <c r="Q16" s="82">
        <f t="shared" si="5"/>
        <v>-2.0722954297493183E-4</v>
      </c>
      <c r="R16" s="83">
        <v>1.2257638738209873E-3</v>
      </c>
      <c r="S16" s="84">
        <f t="shared" si="6"/>
        <v>1.2528351920720924</v>
      </c>
      <c r="T16" s="85">
        <f>分析係数表!F19</f>
        <v>0.24008424008424009</v>
      </c>
      <c r="U16" s="86">
        <f t="shared" si="7"/>
        <v>0.30078598503942128</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投入係数表!R17</f>
        <v>2.0202020202020204E-2</v>
      </c>
      <c r="E17" s="77">
        <f t="shared" si="0"/>
        <v>2.0202020202020203</v>
      </c>
      <c r="F17" s="76">
        <f>分析係数表!C20</f>
        <v>0.1515527950310559</v>
      </c>
      <c r="G17" s="77">
        <f t="shared" si="1"/>
        <v>0.30616726268900185</v>
      </c>
      <c r="H17" s="77">
        <v>0.35867711155139131</v>
      </c>
      <c r="I17" s="77">
        <f t="shared" si="2"/>
        <v>0.35867711155139131</v>
      </c>
      <c r="J17" s="76">
        <f>分析係数表!G20</f>
        <v>0.10025273799494525</v>
      </c>
      <c r="K17" s="78">
        <f t="shared" si="3"/>
        <v>3.5958362489145385E-2</v>
      </c>
      <c r="L17" s="79"/>
      <c r="M17" s="80"/>
      <c r="N17" s="81">
        <f>分析係数表!H20</f>
        <v>5.5194081496184183E-4</v>
      </c>
      <c r="O17" s="82">
        <f t="shared" si="4"/>
        <v>8.2666803350011277E-3</v>
      </c>
      <c r="P17" s="76">
        <f>分析係数表!C20</f>
        <v>0.1515527950310559</v>
      </c>
      <c r="Q17" s="82">
        <f t="shared" si="5"/>
        <v>1.2528385103976864E-3</v>
      </c>
      <c r="R17" s="83">
        <v>3.1935196817763981E-3</v>
      </c>
      <c r="S17" s="84">
        <f t="shared" si="6"/>
        <v>0.36187063123316771</v>
      </c>
      <c r="T17" s="85">
        <f>分析係数表!F20</f>
        <v>0.22325189553496208</v>
      </c>
      <c r="U17" s="86">
        <f t="shared" si="7"/>
        <v>8.0788304361237948E-2</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投入係数表!R18</f>
        <v>3.3719548425430776E-2</v>
      </c>
      <c r="E18" s="77">
        <f t="shared" si="0"/>
        <v>3.3719548425430776</v>
      </c>
      <c r="F18" s="76">
        <f>分析係数表!C21</f>
        <v>0.26288951841359776</v>
      </c>
      <c r="G18" s="77">
        <f t="shared" si="1"/>
        <v>0.88645158466854856</v>
      </c>
      <c r="H18" s="77">
        <v>0.93126260756031509</v>
      </c>
      <c r="I18" s="77">
        <f t="shared" si="2"/>
        <v>0.93126260756031509</v>
      </c>
      <c r="J18" s="76">
        <f>分析係数表!G21</f>
        <v>0.28500292911540714</v>
      </c>
      <c r="K18" s="78">
        <f t="shared" si="3"/>
        <v>0.26541257093034171</v>
      </c>
      <c r="L18" s="79"/>
      <c r="M18" s="80"/>
      <c r="N18" s="81">
        <f>分析係数表!H21</f>
        <v>9.1282519397535371E-4</v>
      </c>
      <c r="O18" s="82">
        <f t="shared" si="4"/>
        <v>1.367181747711725E-2</v>
      </c>
      <c r="P18" s="76">
        <f>分析係数表!C21</f>
        <v>0.26288951841359776</v>
      </c>
      <c r="Q18" s="82">
        <f t="shared" si="5"/>
        <v>3.5941775123979627E-3</v>
      </c>
      <c r="R18" s="83">
        <v>8.557504433010784E-3</v>
      </c>
      <c r="S18" s="84">
        <f t="shared" si="6"/>
        <v>0.93982011199332582</v>
      </c>
      <c r="T18" s="85">
        <f>分析係数表!F21</f>
        <v>0.4257469244288225</v>
      </c>
      <c r="U18" s="86">
        <f t="shared" si="7"/>
        <v>0.40012552219751002</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投入係数表!R19</f>
        <v>4.0998217468805706E-2</v>
      </c>
      <c r="E19" s="77">
        <f t="shared" si="0"/>
        <v>4.0998217468805702</v>
      </c>
      <c r="F19" s="76">
        <f>分析係数表!C22</f>
        <v>7.7430972388955577E-2</v>
      </c>
      <c r="G19" s="77">
        <f t="shared" si="1"/>
        <v>0.31745318448234905</v>
      </c>
      <c r="H19" s="77">
        <v>0.32498572702774414</v>
      </c>
      <c r="I19" s="77">
        <f t="shared" si="2"/>
        <v>0.32498572702774414</v>
      </c>
      <c r="J19" s="76">
        <f>分析係数表!G22</f>
        <v>0.1947935368043088</v>
      </c>
      <c r="K19" s="78">
        <f t="shared" si="3"/>
        <v>6.3305119178653932E-2</v>
      </c>
      <c r="L19" s="79"/>
      <c r="M19" s="80"/>
      <c r="N19" s="81">
        <f>分析係数表!H22</f>
        <v>4.2456985766295524E-5</v>
      </c>
      <c r="O19" s="82">
        <f t="shared" si="4"/>
        <v>6.3589848730777907E-4</v>
      </c>
      <c r="P19" s="76">
        <f>分析係数表!C22</f>
        <v>7.7430972388955577E-2</v>
      </c>
      <c r="Q19" s="82">
        <f t="shared" si="5"/>
        <v>4.9238238212907257E-5</v>
      </c>
      <c r="R19" s="83">
        <v>6.2219582106089991E-4</v>
      </c>
      <c r="S19" s="84">
        <f t="shared" si="6"/>
        <v>0.32560792284880502</v>
      </c>
      <c r="T19" s="85">
        <f>分析係数表!F22</f>
        <v>0.41382405745062839</v>
      </c>
      <c r="U19" s="86">
        <f t="shared" si="7"/>
        <v>0.13474439177136366</v>
      </c>
      <c r="V19" s="87">
        <f>分析係数表!D22</f>
        <v>5.3261520047875523E-2</v>
      </c>
      <c r="W19" s="167">
        <f t="shared" si="8"/>
        <v>0</v>
      </c>
      <c r="X19" s="76">
        <f>分析係数表!E22</f>
        <v>5.6852184320766011E-2</v>
      </c>
      <c r="Y19" s="166">
        <f t="shared" si="9"/>
        <v>0</v>
      </c>
    </row>
    <row r="20" spans="1:25" x14ac:dyDescent="0.2">
      <c r="A20" s="6" t="s">
        <v>8</v>
      </c>
      <c r="B20" s="5" t="s">
        <v>270</v>
      </c>
      <c r="C20" s="75">
        <f>最終需要_まとめ!C21</f>
        <v>100</v>
      </c>
      <c r="D20" s="76">
        <f>投入係数表!R20</f>
        <v>0.15255496137849078</v>
      </c>
      <c r="E20" s="77">
        <f t="shared" si="0"/>
        <v>15.255496137849079</v>
      </c>
      <c r="F20" s="76">
        <f>分析係数表!C23</f>
        <v>0</v>
      </c>
      <c r="G20" s="77">
        <f t="shared" si="1"/>
        <v>0</v>
      </c>
      <c r="H20" s="77">
        <v>0</v>
      </c>
      <c r="I20" s="77">
        <f t="shared" si="2"/>
        <v>100</v>
      </c>
      <c r="J20" s="76">
        <f>分析係数表!G23</f>
        <v>0.21568627450980393</v>
      </c>
      <c r="K20" s="78">
        <f t="shared" si="3"/>
        <v>21.568627450980394</v>
      </c>
      <c r="L20" s="79"/>
      <c r="M20" s="80"/>
      <c r="N20" s="81">
        <f>分析係数表!H23</f>
        <v>2.1228492883147762E-5</v>
      </c>
      <c r="O20" s="82">
        <f t="shared" si="4"/>
        <v>3.1794924365388953E-4</v>
      </c>
      <c r="P20" s="76">
        <f>分析係数表!C23</f>
        <v>0</v>
      </c>
      <c r="Q20" s="82">
        <f t="shared" si="5"/>
        <v>0</v>
      </c>
      <c r="R20" s="83">
        <v>0</v>
      </c>
      <c r="S20" s="84">
        <f t="shared" si="6"/>
        <v>100</v>
      </c>
      <c r="T20" s="85">
        <f>分析係数表!F23</f>
        <v>0.44102792632204396</v>
      </c>
      <c r="U20" s="86">
        <f t="shared" si="7"/>
        <v>44.102792632204398</v>
      </c>
      <c r="V20" s="87">
        <f>分析係数表!D23</f>
        <v>2.3469994058229353E-2</v>
      </c>
      <c r="W20" s="167">
        <f t="shared" si="8"/>
        <v>2</v>
      </c>
      <c r="X20" s="76">
        <f>分析係数表!E23</f>
        <v>2.3024361259655377E-2</v>
      </c>
      <c r="Y20" s="166">
        <f t="shared" si="9"/>
        <v>2</v>
      </c>
    </row>
    <row r="21" spans="1:25" x14ac:dyDescent="0.2">
      <c r="A21" s="6" t="s">
        <v>9</v>
      </c>
      <c r="B21" s="5" t="s">
        <v>271</v>
      </c>
      <c r="C21" s="90"/>
      <c r="D21" s="76">
        <f>投入係数表!R21</f>
        <v>5.7932263814616759E-3</v>
      </c>
      <c r="E21" s="77">
        <f t="shared" si="0"/>
        <v>0.57932263814616758</v>
      </c>
      <c r="F21" s="76">
        <f>分析係数表!C24</f>
        <v>0.63487099296325256</v>
      </c>
      <c r="G21" s="77">
        <f t="shared" si="1"/>
        <v>0.36779513852594847</v>
      </c>
      <c r="H21" s="77">
        <v>0.39987807237513617</v>
      </c>
      <c r="I21" s="77">
        <f t="shared" si="2"/>
        <v>0.39987807237513617</v>
      </c>
      <c r="J21" s="76">
        <f>分析係数表!G24</f>
        <v>0.20715350223546944</v>
      </c>
      <c r="K21" s="78">
        <f t="shared" si="3"/>
        <v>8.283614315967798E-2</v>
      </c>
      <c r="L21" s="79"/>
      <c r="M21" s="80"/>
      <c r="N21" s="81">
        <f>分析係数表!H24</f>
        <v>3.5027013257193804E-4</v>
      </c>
      <c r="O21" s="82">
        <f t="shared" si="4"/>
        <v>5.2461625202891767E-3</v>
      </c>
      <c r="P21" s="76">
        <f>分析係数表!C24</f>
        <v>0.63487099296325256</v>
      </c>
      <c r="Q21" s="82">
        <f t="shared" si="5"/>
        <v>3.3306364085025891E-3</v>
      </c>
      <c r="R21" s="83">
        <v>1.1252145453071256E-2</v>
      </c>
      <c r="S21" s="84">
        <f t="shared" si="6"/>
        <v>0.41113021782820741</v>
      </c>
      <c r="T21" s="85">
        <f>分析係数表!F24</f>
        <v>0.39046199701937406</v>
      </c>
      <c r="U21" s="86">
        <f t="shared" si="7"/>
        <v>0.16053072588821213</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投入係数表!R22</f>
        <v>9.8039215686274508E-3</v>
      </c>
      <c r="E22" s="77">
        <f t="shared" si="0"/>
        <v>0.98039215686274506</v>
      </c>
      <c r="F22" s="76">
        <f>分析係数表!C25</f>
        <v>2.5195482189400487E-2</v>
      </c>
      <c r="G22" s="77">
        <f t="shared" si="1"/>
        <v>2.470145312686322E-2</v>
      </c>
      <c r="H22" s="77">
        <v>3.1976481651784017E-2</v>
      </c>
      <c r="I22" s="77">
        <f t="shared" si="2"/>
        <v>3.1976481651784017E-2</v>
      </c>
      <c r="J22" s="76">
        <f>分析係数表!G25</f>
        <v>0.19667590027700832</v>
      </c>
      <c r="K22" s="78">
        <f t="shared" si="3"/>
        <v>6.2890033165558593E-3</v>
      </c>
      <c r="L22" s="79"/>
      <c r="M22" s="80"/>
      <c r="N22" s="81">
        <f>分析係数表!H25</f>
        <v>5.0948382919554624E-4</v>
      </c>
      <c r="O22" s="82">
        <f t="shared" si="4"/>
        <v>7.6307818476933484E-3</v>
      </c>
      <c r="P22" s="76">
        <f>分析係数表!C25</f>
        <v>2.5195482189400487E-2</v>
      </c>
      <c r="Q22" s="82">
        <f t="shared" si="5"/>
        <v>1.9226122813475828E-4</v>
      </c>
      <c r="R22" s="83">
        <v>8.1112297769271775E-4</v>
      </c>
      <c r="S22" s="84">
        <f t="shared" si="6"/>
        <v>3.2787604629476733E-2</v>
      </c>
      <c r="T22" s="85">
        <f>分析係数表!F25</f>
        <v>0.34903047091412742</v>
      </c>
      <c r="U22" s="86">
        <f t="shared" si="7"/>
        <v>1.1443873083972489E-2</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投入係数表!R23</f>
        <v>2.3767082590612002E-2</v>
      </c>
      <c r="E23" s="77">
        <f t="shared" si="0"/>
        <v>2.3767082590612003</v>
      </c>
      <c r="F23" s="76">
        <f>分析係数表!C26</f>
        <v>0.4930888575458392</v>
      </c>
      <c r="G23" s="77">
        <f t="shared" si="1"/>
        <v>1.1719283601802477</v>
      </c>
      <c r="H23" s="77">
        <v>1.2630491145548879</v>
      </c>
      <c r="I23" s="77">
        <f t="shared" si="2"/>
        <v>1.2630491145548879</v>
      </c>
      <c r="J23" s="76">
        <f>分析係数表!G26</f>
        <v>0.19639217284957194</v>
      </c>
      <c r="K23" s="78">
        <f t="shared" si="3"/>
        <v>0.24805296002316235</v>
      </c>
      <c r="L23" s="79"/>
      <c r="M23" s="80"/>
      <c r="N23" s="81">
        <f>分析係数表!H26</f>
        <v>1.0815917123963785E-2</v>
      </c>
      <c r="O23" s="82">
        <f t="shared" si="4"/>
        <v>0.16199513964165671</v>
      </c>
      <c r="P23" s="76">
        <f>分析係数表!C26</f>
        <v>0.4930888575458392</v>
      </c>
      <c r="Q23" s="82">
        <f t="shared" si="5"/>
        <v>7.9877998333883191E-2</v>
      </c>
      <c r="R23" s="83">
        <v>8.8285526826786018E-2</v>
      </c>
      <c r="S23" s="84">
        <f t="shared" si="6"/>
        <v>1.3513346413816738</v>
      </c>
      <c r="T23" s="85">
        <f>分析係数表!F26</f>
        <v>0.33499796167957602</v>
      </c>
      <c r="U23" s="86">
        <f t="shared" si="7"/>
        <v>0.45269435040986156</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投入係数表!R24</f>
        <v>2.9708853238265005E-4</v>
      </c>
      <c r="E24" s="77">
        <f t="shared" si="0"/>
        <v>2.9708853238265005E-2</v>
      </c>
      <c r="F24" s="76">
        <f>分析係数表!C27</f>
        <v>2.3319615912208547E-2</v>
      </c>
      <c r="G24" s="77">
        <f t="shared" si="1"/>
        <v>6.9279904670851305E-4</v>
      </c>
      <c r="H24" s="77">
        <v>7.5030023391418508E-4</v>
      </c>
      <c r="I24" s="77">
        <f t="shared" si="2"/>
        <v>7.5030023391418508E-4</v>
      </c>
      <c r="J24" s="76">
        <f>分析係数表!G27</f>
        <v>0.17692307692307693</v>
      </c>
      <c r="K24" s="78">
        <f t="shared" si="3"/>
        <v>1.32745426000202E-4</v>
      </c>
      <c r="L24" s="79"/>
      <c r="M24" s="80"/>
      <c r="N24" s="81">
        <f>分析係数表!H27</f>
        <v>1.0773460138197489E-2</v>
      </c>
      <c r="O24" s="82">
        <f t="shared" si="4"/>
        <v>0.16135924115434894</v>
      </c>
      <c r="P24" s="76">
        <f>分析係数表!C27</f>
        <v>2.3319615912208547E-2</v>
      </c>
      <c r="Q24" s="82">
        <f t="shared" si="5"/>
        <v>3.7628355276048517E-3</v>
      </c>
      <c r="R24" s="83">
        <v>3.7921926965161484E-3</v>
      </c>
      <c r="S24" s="84">
        <f t="shared" si="6"/>
        <v>4.5424929304303339E-3</v>
      </c>
      <c r="T24" s="85">
        <f>分析係数表!F27</f>
        <v>0.33076923076923076</v>
      </c>
      <c r="U24" s="86">
        <f t="shared" si="7"/>
        <v>1.5025168923731105E-3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投入係数表!R25</f>
        <v>4.4563279857397502E-4</v>
      </c>
      <c r="E25" s="77">
        <f t="shared" si="0"/>
        <v>4.4563279857397504E-2</v>
      </c>
      <c r="F25" s="76">
        <f>分析係数表!C28</f>
        <v>0.14672910458351074</v>
      </c>
      <c r="G25" s="77">
        <f t="shared" si="1"/>
        <v>6.5387301507803357E-3</v>
      </c>
      <c r="H25" s="77">
        <v>1.9493303525935105E-2</v>
      </c>
      <c r="I25" s="77">
        <f t="shared" si="2"/>
        <v>1.9493303525935105E-2</v>
      </c>
      <c r="J25" s="76">
        <f>分析係数表!G28</f>
        <v>0.12492997198879552</v>
      </c>
      <c r="K25" s="78">
        <f t="shared" si="3"/>
        <v>2.4352978634641616E-3</v>
      </c>
      <c r="L25" s="79"/>
      <c r="M25" s="80"/>
      <c r="N25" s="81">
        <f>分析係数表!H28</f>
        <v>2.0262596456964536E-2</v>
      </c>
      <c r="O25" s="82">
        <f t="shared" si="4"/>
        <v>0.30348255306763755</v>
      </c>
      <c r="P25" s="76">
        <f>分析係数表!C28</f>
        <v>0.14672910458351074</v>
      </c>
      <c r="Q25" s="82">
        <f t="shared" si="5"/>
        <v>4.4529723268332239E-2</v>
      </c>
      <c r="R25" s="83">
        <v>5.1631866420467701E-2</v>
      </c>
      <c r="S25" s="84">
        <f t="shared" si="6"/>
        <v>7.1125169946402805E-2</v>
      </c>
      <c r="T25" s="85">
        <f>分析係数表!F28</f>
        <v>0.21372549019607842</v>
      </c>
      <c r="U25" s="86">
        <f t="shared" si="7"/>
        <v>1.5201261812074325E-2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投入係数表!R26</f>
        <v>3.1194295900178253E-3</v>
      </c>
      <c r="E26" s="77">
        <f t="shared" si="0"/>
        <v>0.31194295900178254</v>
      </c>
      <c r="F26" s="76">
        <f>分析係数表!C29</f>
        <v>0.36751332706177486</v>
      </c>
      <c r="G26" s="77">
        <f t="shared" si="1"/>
        <v>0.11464319471623993</v>
      </c>
      <c r="H26" s="77">
        <v>0.14370477212975458</v>
      </c>
      <c r="I26" s="77">
        <f t="shared" si="2"/>
        <v>0.14370477212975458</v>
      </c>
      <c r="J26" s="76">
        <f>分析係数表!G29</f>
        <v>0.26226333907056798</v>
      </c>
      <c r="K26" s="78">
        <f t="shared" si="3"/>
        <v>3.7688493379124534E-2</v>
      </c>
      <c r="L26" s="79"/>
      <c r="M26" s="80"/>
      <c r="N26" s="81">
        <f>分析係数表!H29</f>
        <v>9.6908070011569522E-3</v>
      </c>
      <c r="O26" s="82">
        <f t="shared" si="4"/>
        <v>0.14514382972800055</v>
      </c>
      <c r="P26" s="76">
        <f>分析係数表!C29</f>
        <v>0.36751332706177486</v>
      </c>
      <c r="Q26" s="82">
        <f t="shared" si="5"/>
        <v>5.334229176582523E-2</v>
      </c>
      <c r="R26" s="83">
        <v>6.764341026701709E-2</v>
      </c>
      <c r="S26" s="84">
        <f t="shared" si="6"/>
        <v>0.21134818239677167</v>
      </c>
      <c r="T26" s="85">
        <f>分析係数表!F29</f>
        <v>0.47117039586919107</v>
      </c>
      <c r="U26" s="86">
        <f t="shared" si="7"/>
        <v>9.9581006766120903E-2</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投入係数表!R27</f>
        <v>1.6339869281045752E-3</v>
      </c>
      <c r="E27" s="77">
        <f t="shared" si="0"/>
        <v>0.16339869281045752</v>
      </c>
      <c r="F27" s="76">
        <f>分析係数表!C30</f>
        <v>1</v>
      </c>
      <c r="G27" s="77">
        <f t="shared" si="1"/>
        <v>0.16339869281045752</v>
      </c>
      <c r="H27" s="77">
        <v>0.20595174530648372</v>
      </c>
      <c r="I27" s="77">
        <f t="shared" si="2"/>
        <v>0.20595174530648372</v>
      </c>
      <c r="J27" s="76">
        <f>分析係数表!G30</f>
        <v>0.34487899988530796</v>
      </c>
      <c r="K27" s="78">
        <f t="shared" si="3"/>
        <v>7.1028431945933779E-2</v>
      </c>
      <c r="L27" s="79"/>
      <c r="M27" s="80"/>
      <c r="N27" s="81">
        <f>分析係数表!H30</f>
        <v>0</v>
      </c>
      <c r="O27" s="82">
        <f t="shared" si="4"/>
        <v>0</v>
      </c>
      <c r="P27" s="76">
        <f>分析係数表!C30</f>
        <v>1</v>
      </c>
      <c r="Q27" s="82">
        <f t="shared" si="5"/>
        <v>0</v>
      </c>
      <c r="R27" s="83">
        <v>4.3869486839523554E-2</v>
      </c>
      <c r="S27" s="84">
        <f t="shared" si="6"/>
        <v>0.24982123214600727</v>
      </c>
      <c r="T27" s="85">
        <f>分析係数表!F30</f>
        <v>0.44087624727606378</v>
      </c>
      <c r="U27" s="86">
        <f t="shared" si="7"/>
        <v>0.11014024731841403</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投入係数表!R28</f>
        <v>1.0992275698158051E-2</v>
      </c>
      <c r="E28" s="77">
        <f t="shared" si="0"/>
        <v>1.0992275698158052</v>
      </c>
      <c r="F28" s="76">
        <f>分析係数表!C31</f>
        <v>0.30951028292239513</v>
      </c>
      <c r="G28" s="77">
        <f t="shared" si="1"/>
        <v>0.34022223612978669</v>
      </c>
      <c r="H28" s="77">
        <v>0.40944361919598388</v>
      </c>
      <c r="I28" s="77">
        <f t="shared" si="2"/>
        <v>0.40944361919598388</v>
      </c>
      <c r="J28" s="76">
        <f>分析係数表!G31</f>
        <v>7.0092194960809637E-2</v>
      </c>
      <c r="K28" s="78">
        <f t="shared" si="3"/>
        <v>2.86988019821444E-2</v>
      </c>
      <c r="L28" s="79"/>
      <c r="M28" s="80"/>
      <c r="N28" s="81">
        <f>分析係数表!H31</f>
        <v>2.261895916699394E-2</v>
      </c>
      <c r="O28" s="82">
        <f t="shared" si="4"/>
        <v>0.33877491911321927</v>
      </c>
      <c r="P28" s="76">
        <f>分析係数表!C31</f>
        <v>0.30951028292239513</v>
      </c>
      <c r="Q28" s="82">
        <f t="shared" si="5"/>
        <v>0.10485432106174403</v>
      </c>
      <c r="R28" s="83">
        <v>0.13562392930113959</v>
      </c>
      <c r="S28" s="84">
        <f t="shared" si="6"/>
        <v>0.54506754849712347</v>
      </c>
      <c r="T28" s="85">
        <f>分析係数表!F31</f>
        <v>0.24334064086008589</v>
      </c>
      <c r="U28" s="86">
        <f t="shared" si="7"/>
        <v>0.13263708656332596</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投入係数表!R29</f>
        <v>4.4563279857397502E-4</v>
      </c>
      <c r="E29" s="77">
        <f t="shared" si="0"/>
        <v>4.4563279857397504E-2</v>
      </c>
      <c r="F29" s="76">
        <f>分析係数表!C32</f>
        <v>0.85225718194254441</v>
      </c>
      <c r="G29" s="77">
        <f t="shared" si="1"/>
        <v>3.797937530938255E-2</v>
      </c>
      <c r="H29" s="77">
        <v>5.3477906778752006E-2</v>
      </c>
      <c r="I29" s="77">
        <f t="shared" si="2"/>
        <v>5.3477906778752006E-2</v>
      </c>
      <c r="J29" s="76">
        <f>分析係数表!G32</f>
        <v>0.14035087719298245</v>
      </c>
      <c r="K29" s="78">
        <f t="shared" si="3"/>
        <v>7.5056711268423866E-3</v>
      </c>
      <c r="L29" s="79"/>
      <c r="M29" s="80"/>
      <c r="N29" s="81">
        <f>分析係数表!H32</f>
        <v>6.442847590035345E-3</v>
      </c>
      <c r="O29" s="82">
        <f t="shared" si="4"/>
        <v>9.6497595448955462E-2</v>
      </c>
      <c r="P29" s="76">
        <f>分析係数表!C32</f>
        <v>0.85225718194254441</v>
      </c>
      <c r="Q29" s="82">
        <f t="shared" si="5"/>
        <v>8.2240768761558475E-2</v>
      </c>
      <c r="R29" s="83">
        <v>0.10754091726310419</v>
      </c>
      <c r="S29" s="84">
        <f t="shared" si="6"/>
        <v>0.16101882404185619</v>
      </c>
      <c r="T29" s="85">
        <f>分析係数表!F32</f>
        <v>0.48405103668261562</v>
      </c>
      <c r="U29" s="86">
        <f t="shared" si="7"/>
        <v>7.7941328702876164E-2</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投入係数表!R30</f>
        <v>0</v>
      </c>
      <c r="E30" s="77">
        <f t="shared" si="0"/>
        <v>0</v>
      </c>
      <c r="F30" s="76">
        <f>分析係数表!C33</f>
        <v>1</v>
      </c>
      <c r="G30" s="77">
        <f t="shared" si="1"/>
        <v>0</v>
      </c>
      <c r="H30" s="77">
        <v>1.7714291262111007E-2</v>
      </c>
      <c r="I30" s="77">
        <f t="shared" si="2"/>
        <v>1.7714291262111007E-2</v>
      </c>
      <c r="J30" s="76">
        <f>分析係数表!G33</f>
        <v>0.50645624103299858</v>
      </c>
      <c r="K30" s="78">
        <f t="shared" si="3"/>
        <v>8.9715133651724326E-3</v>
      </c>
      <c r="L30" s="79"/>
      <c r="M30" s="80"/>
      <c r="N30" s="81">
        <f>分析係数表!H33</f>
        <v>9.552821797416492E-4</v>
      </c>
      <c r="O30" s="82">
        <f t="shared" si="4"/>
        <v>1.4307715964425028E-2</v>
      </c>
      <c r="P30" s="76">
        <f>分析係数表!C33</f>
        <v>1</v>
      </c>
      <c r="Q30" s="82">
        <f t="shared" si="5"/>
        <v>1.4307715964425028E-2</v>
      </c>
      <c r="R30" s="83">
        <v>4.3311464378115262E-2</v>
      </c>
      <c r="S30" s="84">
        <f t="shared" si="6"/>
        <v>6.1025755640226269E-2</v>
      </c>
      <c r="T30" s="85">
        <f>分析係数表!F33</f>
        <v>0.6449067431850789</v>
      </c>
      <c r="U30" s="86">
        <f t="shared" si="7"/>
        <v>3.9355921320346786E-2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投入係数表!R31</f>
        <v>4.1592394533571005E-2</v>
      </c>
      <c r="E31" s="77">
        <f t="shared" si="0"/>
        <v>4.1592394533571007</v>
      </c>
      <c r="F31" s="76">
        <f>分析係数表!C34</f>
        <v>0.24772063858157056</v>
      </c>
      <c r="G31" s="77">
        <f t="shared" si="1"/>
        <v>1.0303294533992835</v>
      </c>
      <c r="H31" s="77">
        <v>1.1175377901703989</v>
      </c>
      <c r="I31" s="77">
        <f t="shared" si="2"/>
        <v>1.1175377901703989</v>
      </c>
      <c r="J31" s="76">
        <f>分析係数表!G34</f>
        <v>0.4248649605950589</v>
      </c>
      <c r="K31" s="78">
        <f t="shared" si="3"/>
        <v>0.47480264918423576</v>
      </c>
      <c r="L31" s="79"/>
      <c r="M31" s="80"/>
      <c r="N31" s="81">
        <f>分析係数表!H34</f>
        <v>0.15963826648127116</v>
      </c>
      <c r="O31" s="82">
        <f t="shared" si="4"/>
        <v>2.390978312277249</v>
      </c>
      <c r="P31" s="76">
        <f>分析係数表!C34</f>
        <v>0.24772063858157056</v>
      </c>
      <c r="Q31" s="82">
        <f t="shared" si="5"/>
        <v>0.592294674352006</v>
      </c>
      <c r="R31" s="83">
        <v>0.63611638816087224</v>
      </c>
      <c r="S31" s="84">
        <f t="shared" si="6"/>
        <v>1.7536541783312711</v>
      </c>
      <c r="T31" s="85">
        <f>分析係数表!F34</f>
        <v>0.69972549366864434</v>
      </c>
      <c r="U31" s="86">
        <f t="shared" si="7"/>
        <v>1.2270765356569295</v>
      </c>
      <c r="V31" s="87">
        <f>分析係数表!D34</f>
        <v>0.30222261577968651</v>
      </c>
      <c r="W31" s="167">
        <f t="shared" si="8"/>
        <v>1</v>
      </c>
      <c r="X31" s="76">
        <f>分析係数表!E34</f>
        <v>0.2069423536704153</v>
      </c>
      <c r="Y31" s="166">
        <f t="shared" si="9"/>
        <v>0</v>
      </c>
    </row>
    <row r="32" spans="1:25" x14ac:dyDescent="0.2">
      <c r="A32" s="6" t="s">
        <v>20</v>
      </c>
      <c r="B32" s="5" t="s">
        <v>37</v>
      </c>
      <c r="C32" s="90"/>
      <c r="D32" s="76">
        <f>投入係数表!R32</f>
        <v>6.5359477124183009E-3</v>
      </c>
      <c r="E32" s="77">
        <f t="shared" si="0"/>
        <v>0.65359477124183007</v>
      </c>
      <c r="F32" s="76">
        <f>分析係数表!C35</f>
        <v>0.40037672666387614</v>
      </c>
      <c r="G32" s="77">
        <f t="shared" si="1"/>
        <v>0.26168413507442884</v>
      </c>
      <c r="H32" s="77">
        <v>0.31000961002718375</v>
      </c>
      <c r="I32" s="77">
        <f t="shared" si="2"/>
        <v>0.31000961002718375</v>
      </c>
      <c r="J32" s="76">
        <f>分析係数表!G35</f>
        <v>0.31413869149718204</v>
      </c>
      <c r="K32" s="78">
        <f t="shared" si="3"/>
        <v>9.738601324549119E-2</v>
      </c>
      <c r="L32" s="79"/>
      <c r="M32" s="80"/>
      <c r="N32" s="81">
        <f>分析係数表!H35</f>
        <v>6.0278305541698066E-2</v>
      </c>
      <c r="O32" s="82">
        <f t="shared" si="4"/>
        <v>0.90281687735521921</v>
      </c>
      <c r="P32" s="76">
        <f>分析係数表!C35</f>
        <v>0.40037672666387614</v>
      </c>
      <c r="Q32" s="82">
        <f t="shared" si="5"/>
        <v>0.36146686613238477</v>
      </c>
      <c r="R32" s="83">
        <v>0.46368314163579466</v>
      </c>
      <c r="S32" s="84">
        <f t="shared" si="6"/>
        <v>0.77369275166297835</v>
      </c>
      <c r="T32" s="85">
        <f>分析係数表!F35</f>
        <v>0.64444988973290862</v>
      </c>
      <c r="U32" s="86">
        <f t="shared" si="7"/>
        <v>0.49860620849635706</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投入係数表!R33</f>
        <v>1.6339869281045752E-3</v>
      </c>
      <c r="E33" s="77">
        <f t="shared" si="0"/>
        <v>0.16339869281045752</v>
      </c>
      <c r="F33" s="76">
        <f>分析係数表!C36</f>
        <v>0.81884274474653918</v>
      </c>
      <c r="G33" s="77">
        <f t="shared" si="1"/>
        <v>0.13379783410891163</v>
      </c>
      <c r="H33" s="77">
        <v>0.18801037710520827</v>
      </c>
      <c r="I33" s="77">
        <f t="shared" si="2"/>
        <v>0.18801037710520827</v>
      </c>
      <c r="J33" s="76">
        <f>分析係数表!G36</f>
        <v>1.667576253714147E-2</v>
      </c>
      <c r="K33" s="78">
        <f t="shared" si="3"/>
        <v>3.1352164031248726E-3</v>
      </c>
      <c r="L33" s="79"/>
      <c r="M33" s="80"/>
      <c r="N33" s="81">
        <f>分析係数表!H36</f>
        <v>0.19381614002313904</v>
      </c>
      <c r="O33" s="82">
        <f t="shared" si="4"/>
        <v>2.902876594560011</v>
      </c>
      <c r="P33" s="76">
        <f>分析係数表!C36</f>
        <v>0.81884274474653918</v>
      </c>
      <c r="Q33" s="82">
        <f t="shared" si="5"/>
        <v>2.3769994383500062</v>
      </c>
      <c r="R33" s="83">
        <v>2.4475848975076144</v>
      </c>
      <c r="S33" s="84">
        <f t="shared" si="6"/>
        <v>2.6355952746128226</v>
      </c>
      <c r="T33" s="85">
        <f>分析係数表!F36</f>
        <v>0.88527075374446673</v>
      </c>
      <c r="U33" s="86">
        <f t="shared" si="7"/>
        <v>2.3332154153218481</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投入係数表!R34</f>
        <v>1.3963161021984551E-2</v>
      </c>
      <c r="E34" s="77">
        <f t="shared" si="0"/>
        <v>1.3963161021984551</v>
      </c>
      <c r="F34" s="76">
        <f>分析係数表!C37</f>
        <v>0.43300400097983183</v>
      </c>
      <c r="G34" s="77">
        <f t="shared" si="1"/>
        <v>0.60461045888449483</v>
      </c>
      <c r="H34" s="77">
        <v>0.70969181479287835</v>
      </c>
      <c r="I34" s="77">
        <f t="shared" si="2"/>
        <v>0.70969181479287835</v>
      </c>
      <c r="J34" s="76">
        <f>分析係数表!G37</f>
        <v>0.37467899332306109</v>
      </c>
      <c r="K34" s="78">
        <f t="shared" si="3"/>
        <v>0.26590661473621197</v>
      </c>
      <c r="L34" s="79"/>
      <c r="M34" s="80"/>
      <c r="N34" s="81">
        <f>分析係数表!H37</f>
        <v>4.7689809261991442E-2</v>
      </c>
      <c r="O34" s="82">
        <f t="shared" si="4"/>
        <v>0.71427297586846272</v>
      </c>
      <c r="P34" s="76">
        <f>分析係数表!C37</f>
        <v>0.43300400097983183</v>
      </c>
      <c r="Q34" s="82">
        <f t="shared" si="5"/>
        <v>0.30928305634281522</v>
      </c>
      <c r="R34" s="83">
        <v>0.35982291036315239</v>
      </c>
      <c r="S34" s="84">
        <f t="shared" si="6"/>
        <v>1.0695147251560306</v>
      </c>
      <c r="T34" s="85">
        <f>分析係数表!F37</f>
        <v>0.6925184043828112</v>
      </c>
      <c r="U34" s="86">
        <f t="shared" si="7"/>
        <v>0.74065863092897521</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投入係数表!R35</f>
        <v>9.6553773024361262E-3</v>
      </c>
      <c r="E35" s="77">
        <f t="shared" si="0"/>
        <v>0.96553773024361267</v>
      </c>
      <c r="F35" s="76">
        <f>分析係数表!C38</f>
        <v>7.9651941097724221E-2</v>
      </c>
      <c r="G35" s="77">
        <f t="shared" si="1"/>
        <v>7.6906954416994577E-2</v>
      </c>
      <c r="H35" s="77">
        <v>8.9843701896025446E-2</v>
      </c>
      <c r="I35" s="77">
        <f t="shared" si="2"/>
        <v>8.9843701896025446E-2</v>
      </c>
      <c r="J35" s="76">
        <f>分析係数表!G38</f>
        <v>0.16009852216748768</v>
      </c>
      <c r="K35" s="78">
        <f t="shared" si="3"/>
        <v>1.4383843899609986E-2</v>
      </c>
      <c r="L35" s="79"/>
      <c r="M35" s="80"/>
      <c r="N35" s="81">
        <f>分析係数表!H38</f>
        <v>4.2106715633723583E-2</v>
      </c>
      <c r="O35" s="82">
        <f t="shared" si="4"/>
        <v>0.63065232478748989</v>
      </c>
      <c r="P35" s="76">
        <f>分析係数表!C38</f>
        <v>7.9651941097724221E-2</v>
      </c>
      <c r="Q35" s="82">
        <f t="shared" si="5"/>
        <v>5.0232681827115988E-2</v>
      </c>
      <c r="R35" s="83">
        <v>6.0024394306434511E-2</v>
      </c>
      <c r="S35" s="84">
        <f t="shared" si="6"/>
        <v>0.14986809620245994</v>
      </c>
      <c r="T35" s="85">
        <f>分析係数表!F38</f>
        <v>0.48891625615763545</v>
      </c>
      <c r="U35" s="86">
        <f t="shared" si="7"/>
        <v>7.327294851277906E-2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投入係数表!R36</f>
        <v>0</v>
      </c>
      <c r="E36" s="77">
        <f t="shared" si="0"/>
        <v>0</v>
      </c>
      <c r="F36" s="76">
        <f>分析係数表!C39</f>
        <v>1</v>
      </c>
      <c r="G36" s="77">
        <f t="shared" si="1"/>
        <v>0</v>
      </c>
      <c r="H36" s="77">
        <v>2.8515958654689387E-2</v>
      </c>
      <c r="I36" s="77">
        <f t="shared" si="2"/>
        <v>2.8515958654689387E-2</v>
      </c>
      <c r="J36" s="76">
        <f>分析係数表!G39</f>
        <v>0.35152969406118778</v>
      </c>
      <c r="K36" s="78">
        <f t="shared" si="3"/>
        <v>1.002420622174444E-2</v>
      </c>
      <c r="L36" s="79"/>
      <c r="M36" s="80"/>
      <c r="N36" s="81">
        <f>分析係数表!H39</f>
        <v>3.7892859796418753E-3</v>
      </c>
      <c r="O36" s="82">
        <f t="shared" si="4"/>
        <v>5.6753939992219275E-2</v>
      </c>
      <c r="P36" s="76">
        <f>分析係数表!C39</f>
        <v>1</v>
      </c>
      <c r="Q36" s="82">
        <f t="shared" si="5"/>
        <v>5.6753939992219275E-2</v>
      </c>
      <c r="R36" s="83">
        <v>7.0928423061896201E-2</v>
      </c>
      <c r="S36" s="84">
        <f t="shared" si="6"/>
        <v>9.9444381716585595E-2</v>
      </c>
      <c r="T36" s="85">
        <f>分析係数表!F39</f>
        <v>0.70235952809438107</v>
      </c>
      <c r="U36" s="86">
        <f t="shared" si="7"/>
        <v>6.9845709014098561E-2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投入係数表!R37</f>
        <v>1.4854426619132502E-4</v>
      </c>
      <c r="E37" s="77">
        <f t="shared" si="0"/>
        <v>1.4854426619132503E-2</v>
      </c>
      <c r="F37" s="76">
        <f>分析係数表!C40</f>
        <v>0.95328673803415021</v>
      </c>
      <c r="G37" s="77">
        <f t="shared" si="1"/>
        <v>1.4160527897120474E-2</v>
      </c>
      <c r="H37" s="77">
        <v>1.9309840398103691E-2</v>
      </c>
      <c r="I37" s="77">
        <f t="shared" si="2"/>
        <v>1.9309840398103691E-2</v>
      </c>
      <c r="J37" s="76">
        <f>分析係数表!G40</f>
        <v>0.53898804366660891</v>
      </c>
      <c r="K37" s="78">
        <f t="shared" si="3"/>
        <v>1.040777309968836E-2</v>
      </c>
      <c r="L37" s="79"/>
      <c r="M37" s="80"/>
      <c r="N37" s="81">
        <f>分析係数表!H40</f>
        <v>2.9093649496354006E-2</v>
      </c>
      <c r="O37" s="82">
        <f t="shared" si="4"/>
        <v>0.43574943842765557</v>
      </c>
      <c r="P37" s="76">
        <f>分析係数表!C40</f>
        <v>0.95328673803415021</v>
      </c>
      <c r="Q37" s="82">
        <f t="shared" si="5"/>
        <v>0.41539416075891256</v>
      </c>
      <c r="R37" s="83">
        <v>0.41755142526645872</v>
      </c>
      <c r="S37" s="84">
        <f t="shared" si="6"/>
        <v>0.4368612656645624</v>
      </c>
      <c r="T37" s="85">
        <f>分析係数表!F40</f>
        <v>0.73566106394039166</v>
      </c>
      <c r="U37" s="86">
        <f t="shared" si="7"/>
        <v>0.32138182349313804</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投入係数表!R38</f>
        <v>0</v>
      </c>
      <c r="E38" s="77">
        <f t="shared" si="0"/>
        <v>0</v>
      </c>
      <c r="F38" s="76">
        <f>分析係数表!C41</f>
        <v>0.71785008836677411</v>
      </c>
      <c r="G38" s="77">
        <f t="shared" si="1"/>
        <v>0</v>
      </c>
      <c r="H38" s="77">
        <v>2.8680778426920864E-4</v>
      </c>
      <c r="I38" s="77">
        <f t="shared" si="2"/>
        <v>2.8680778426920864E-4</v>
      </c>
      <c r="J38" s="76">
        <f>分析係数表!G41</f>
        <v>0.45415256068573073</v>
      </c>
      <c r="K38" s="78">
        <f t="shared" si="3"/>
        <v>1.3025448965046175E-4</v>
      </c>
      <c r="L38" s="79"/>
      <c r="M38" s="80"/>
      <c r="N38" s="81">
        <f>分析係数表!H41</f>
        <v>4.9982486493371406E-2</v>
      </c>
      <c r="O38" s="82">
        <f t="shared" si="4"/>
        <v>0.74861149418308293</v>
      </c>
      <c r="P38" s="76">
        <f>分析係数表!C41</f>
        <v>0.71785008836677411</v>
      </c>
      <c r="Q38" s="82">
        <f t="shared" si="5"/>
        <v>0.53739082725170884</v>
      </c>
      <c r="R38" s="83">
        <v>0.54562611752671031</v>
      </c>
      <c r="S38" s="84">
        <f t="shared" si="6"/>
        <v>0.54591292531097957</v>
      </c>
      <c r="T38" s="85">
        <f>分析係数表!F41</f>
        <v>0.55751638694806593</v>
      </c>
      <c r="U38" s="86">
        <f t="shared" si="7"/>
        <v>0.3043554017076267</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投入係数表!R39</f>
        <v>1.6339869281045752E-3</v>
      </c>
      <c r="E39" s="77">
        <f>$C$20*D39</f>
        <v>0.16339869281045752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0.20078494736743124</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76">
        <f>投入係数表!R40</f>
        <v>3.0897207367795602E-2</v>
      </c>
      <c r="E40" s="77">
        <f>$C$20*D40</f>
        <v>3.0897207367795603</v>
      </c>
      <c r="F40" s="76">
        <f>分析係数表!C43</f>
        <v>0.24416011268928273</v>
      </c>
      <c r="G40" s="77">
        <f>E40*F40</f>
        <v>0.75438656327051112</v>
      </c>
      <c r="H40" s="77">
        <v>0.87380837938669353</v>
      </c>
      <c r="I40" s="77">
        <f>C40+H40</f>
        <v>0.87380837938669353</v>
      </c>
      <c r="J40" s="76">
        <f>分析係数表!G43</f>
        <v>0.34972426470588236</v>
      </c>
      <c r="K40" s="78">
        <f>I40*J40</f>
        <v>0.30559199297485007</v>
      </c>
      <c r="L40" s="79"/>
      <c r="M40" s="80"/>
      <c r="N40" s="81">
        <f>分析係数表!H43</f>
        <v>3.6258265844416375E-2</v>
      </c>
      <c r="O40" s="82">
        <f t="shared" si="4"/>
        <v>0.5430573081608433</v>
      </c>
      <c r="P40" s="76">
        <f>分析係数表!C43</f>
        <v>0.24416011268928273</v>
      </c>
      <c r="Q40" s="82">
        <f>O40*P40</f>
        <v>0.13259293355729004</v>
      </c>
      <c r="R40" s="83">
        <v>0.20870910941434812</v>
      </c>
      <c r="S40" s="84">
        <f>I40+R40</f>
        <v>1.0825174888010416</v>
      </c>
      <c r="T40" s="85">
        <f>分析係数表!F43</f>
        <v>0.55514705882352944</v>
      </c>
      <c r="U40" s="86">
        <f>S40*T40</f>
        <v>0.60095640003293116</v>
      </c>
      <c r="V40" s="87">
        <f>分析係数表!D43</f>
        <v>0.23460477941176472</v>
      </c>
      <c r="W40" s="167">
        <f>ROUND(S40*V40,0)</f>
        <v>0</v>
      </c>
      <c r="X40" s="76">
        <f>分析係数表!E43</f>
        <v>0.17325367647058823</v>
      </c>
      <c r="Y40" s="166">
        <f>ROUND(S40*X40,0)</f>
        <v>0</v>
      </c>
    </row>
    <row r="41" spans="1:25" x14ac:dyDescent="0.2">
      <c r="A41" s="6" t="s">
        <v>341</v>
      </c>
      <c r="B41" s="5" t="s">
        <v>42</v>
      </c>
      <c r="C41" s="90"/>
      <c r="D41" s="76">
        <f>投入係数表!R41</f>
        <v>1.4854426619132502E-4</v>
      </c>
      <c r="E41" s="77">
        <f>$C$20*D41</f>
        <v>1.4854426619132503E-2</v>
      </c>
      <c r="F41" s="76">
        <f>分析係数表!C44</f>
        <v>0.44352059925093634</v>
      </c>
      <c r="G41" s="77">
        <f>E41*F41</f>
        <v>6.5882441956467081E-3</v>
      </c>
      <c r="H41" s="77">
        <v>8.2668877098658836E-3</v>
      </c>
      <c r="I41" s="77">
        <f>C41+H41</f>
        <v>8.2668877098658836E-3</v>
      </c>
      <c r="J41" s="76">
        <f>分析係数表!G44</f>
        <v>0.26743054804885957</v>
      </c>
      <c r="K41" s="78">
        <f>I41*J41</f>
        <v>2.2108183109078149E-3</v>
      </c>
      <c r="L41" s="79"/>
      <c r="M41" s="80"/>
      <c r="N41" s="81">
        <f>分析係数表!H44</f>
        <v>0.11044123422457623</v>
      </c>
      <c r="O41" s="82">
        <f t="shared" si="4"/>
        <v>1.6541309401093602</v>
      </c>
      <c r="P41" s="76">
        <f>分析係数表!C44</f>
        <v>0.44352059925093634</v>
      </c>
      <c r="Q41" s="82">
        <f>O41*P41</f>
        <v>0.73364114579681816</v>
      </c>
      <c r="R41" s="83">
        <v>0.74402664864684231</v>
      </c>
      <c r="S41" s="84">
        <f>I41+R41</f>
        <v>0.75229353635670815</v>
      </c>
      <c r="T41" s="85">
        <f>分析係数表!F44</f>
        <v>0.49983785536698733</v>
      </c>
      <c r="U41" s="86">
        <f>S41*T41</f>
        <v>0.37602478781898369</v>
      </c>
      <c r="V41" s="87">
        <f>分析係数表!D44</f>
        <v>0.31423629877851045</v>
      </c>
      <c r="W41" s="167">
        <f>ROUND(S41*V41,0)</f>
        <v>0</v>
      </c>
      <c r="X41" s="76">
        <f>分析係数表!E44</f>
        <v>0.23370446438222894</v>
      </c>
      <c r="Y41" s="166">
        <f>ROUND(S41*X41,0)</f>
        <v>0</v>
      </c>
    </row>
    <row r="42" spans="1:25" x14ac:dyDescent="0.2">
      <c r="A42" s="6" t="s">
        <v>342</v>
      </c>
      <c r="B42" s="5" t="s">
        <v>279</v>
      </c>
      <c r="C42" s="90"/>
      <c r="D42" s="76">
        <f>投入係数表!R42</f>
        <v>1.3368983957219251E-3</v>
      </c>
      <c r="E42" s="77">
        <f>$C$20*D42</f>
        <v>0.13368983957219249</v>
      </c>
      <c r="F42" s="76">
        <f>分析係数表!C45</f>
        <v>1</v>
      </c>
      <c r="G42" s="77">
        <f>E42*F42</f>
        <v>0.13368983957219249</v>
      </c>
      <c r="H42" s="77">
        <v>0.1507410818871239</v>
      </c>
      <c r="I42" s="77">
        <f>C42+H42</f>
        <v>0.1507410818871239</v>
      </c>
      <c r="J42" s="76">
        <f>分析係数表!G45</f>
        <v>0</v>
      </c>
      <c r="K42" s="78">
        <f>I42*J42</f>
        <v>0</v>
      </c>
      <c r="L42" s="79"/>
      <c r="M42" s="80"/>
      <c r="N42" s="81">
        <f>分析係数表!H45</f>
        <v>0</v>
      </c>
      <c r="O42" s="82">
        <f t="shared" si="4"/>
        <v>0</v>
      </c>
      <c r="P42" s="76">
        <f>分析係数表!C45</f>
        <v>1</v>
      </c>
      <c r="Q42" s="82">
        <f>O42*P42</f>
        <v>0</v>
      </c>
      <c r="R42" s="83">
        <v>1.4672447798932915E-2</v>
      </c>
      <c r="S42" s="84">
        <f>I42+R42</f>
        <v>0.16541352968605683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投入係数表!R43</f>
        <v>6.833036244800951E-3</v>
      </c>
      <c r="E43" s="77">
        <f>$C$20*D43</f>
        <v>0.68330362448009507</v>
      </c>
      <c r="F43" s="76">
        <f>分析係数表!C46</f>
        <v>0.20394173093401891</v>
      </c>
      <c r="G43" s="77">
        <f>E43*F43</f>
        <v>0.13935412392995944</v>
      </c>
      <c r="H43" s="77">
        <v>0.15012813527027649</v>
      </c>
      <c r="I43" s="77">
        <f>C43+H43</f>
        <v>0.15012813527027649</v>
      </c>
      <c r="J43" s="76">
        <f>分析係数表!G46</f>
        <v>9.7765363128491621E-3</v>
      </c>
      <c r="K43" s="78">
        <f>I43*J43</f>
        <v>1.4677331660501892E-3</v>
      </c>
      <c r="L43" s="79"/>
      <c r="M43" s="80"/>
      <c r="N43" s="81">
        <f>分析係数表!H46</f>
        <v>2.207763259847367E-2</v>
      </c>
      <c r="O43" s="82">
        <f t="shared" si="4"/>
        <v>0.33066721340004507</v>
      </c>
      <c r="P43" s="76">
        <f>分析係数表!C46</f>
        <v>0.20394173093401891</v>
      </c>
      <c r="Q43" s="82">
        <f>O43*P43</f>
        <v>6.7436843863933796E-2</v>
      </c>
      <c r="R43" s="83">
        <v>7.462448439624024E-2</v>
      </c>
      <c r="S43" s="84">
        <f>I43+R43</f>
        <v>0.22475261966651672</v>
      </c>
      <c r="T43" s="85">
        <f>分析係数表!F46</f>
        <v>0.31424581005586594</v>
      </c>
      <c r="U43" s="86">
        <f>S43*T43</f>
        <v>7.0627569029282494E-2</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92">
        <f>投入係数表!R44</f>
        <v>0.54723707664884136</v>
      </c>
      <c r="E44" s="91">
        <f>SUM(E5:E43)</f>
        <v>54.723707664884138</v>
      </c>
      <c r="F44" s="92">
        <f>分析係数表!C47</f>
        <v>0.3565882023489878</v>
      </c>
      <c r="G44" s="91">
        <f>SUM(G5:G43)</f>
        <v>8.7699128361693148</v>
      </c>
      <c r="H44" s="91">
        <f>SUM(H5:H43)</f>
        <v>9.9563612060391762</v>
      </c>
      <c r="I44" s="91">
        <f>SUM(I6:I43)</f>
        <v>109.95288856161312</v>
      </c>
      <c r="J44" s="92">
        <f>分析係数表!G47</f>
        <v>0.20702938758024061</v>
      </c>
      <c r="K44" s="93">
        <f>SUM(K5:K43)</f>
        <v>23.874828979036042</v>
      </c>
      <c r="L44" s="94">
        <f>最終需要_まとめ!$L$33</f>
        <v>0.62733333333333341</v>
      </c>
      <c r="M44" s="91">
        <f>K44*L44</f>
        <v>14.977476046181947</v>
      </c>
      <c r="N44" s="95">
        <f>分析係数表!H47</f>
        <v>1</v>
      </c>
      <c r="O44" s="96">
        <f>SUM(O5:O43)</f>
        <v>14.977476046181947</v>
      </c>
      <c r="P44" s="92">
        <f>分析係数表!C47</f>
        <v>0.3565882023489878</v>
      </c>
      <c r="Q44" s="96">
        <f>SUM(Q5:Q43)</f>
        <v>6.2877283723460806</v>
      </c>
      <c r="R44" s="91">
        <f>SUM(R5:R43)</f>
        <v>6.9532190273140113</v>
      </c>
      <c r="S44" s="97">
        <f>SUM(S5:S43)</f>
        <v>116.90958023335318</v>
      </c>
      <c r="T44" s="98">
        <f>分析係数表!F47</f>
        <v>0.44699801687384694</v>
      </c>
      <c r="U44" s="99">
        <f>SUM(U5:U43)</f>
        <v>53.19065243224356</v>
      </c>
      <c r="V44" s="100">
        <f>分析係数表!D47</f>
        <v>7.3973369448801493E-2</v>
      </c>
      <c r="W44" s="164">
        <f>SUM(W5:W43)</f>
        <v>3</v>
      </c>
      <c r="X44" s="92">
        <f>分析係数表!E47</f>
        <v>5.841930334920295E-2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297</v>
      </c>
      <c r="S2" s="3" t="s">
        <v>153</v>
      </c>
      <c r="U2" s="64" t="s">
        <v>210</v>
      </c>
      <c r="W2" s="3" t="s">
        <v>130</v>
      </c>
      <c r="Y2" s="3" t="s">
        <v>154</v>
      </c>
    </row>
    <row r="3" spans="1:25" ht="44" x14ac:dyDescent="0.2">
      <c r="B3" s="65"/>
      <c r="C3" s="66" t="s">
        <v>228</v>
      </c>
      <c r="D3" s="66" t="s">
        <v>313</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0.65037929495760816</v>
      </c>
      <c r="G5" s="77">
        <f t="shared" ref="G5:G38" si="1">E5*F5</f>
        <v>0</v>
      </c>
      <c r="H5" s="77">
        <f t="array" ref="H5:H43">MMULT(逆行列係数!C5:AO43,'17'!G5:G43)</f>
        <v>6.3354321569218351E-3</v>
      </c>
      <c r="I5" s="77">
        <f t="shared" ref="I5:I38" si="2">C5+H5</f>
        <v>6.3354321569218351E-3</v>
      </c>
      <c r="J5" s="76">
        <f>分析係数表!G8</f>
        <v>0.11973575557390587</v>
      </c>
      <c r="K5" s="78">
        <f t="shared" ref="K5:K38" si="3">I5*J5</f>
        <v>7.5857775619625608E-4</v>
      </c>
      <c r="L5" s="79" t="s">
        <v>184</v>
      </c>
      <c r="M5" s="80" t="s">
        <v>184</v>
      </c>
      <c r="N5" s="81">
        <f>分析係数表!H8</f>
        <v>1.170751382505599E-2</v>
      </c>
      <c r="O5" s="82">
        <f t="shared" ref="O5:O43" si="4">$M$44*N5</f>
        <v>0.18202698201808901</v>
      </c>
      <c r="P5" s="76">
        <f>分析係数表!C8</f>
        <v>0.65037929495760816</v>
      </c>
      <c r="Q5" s="82">
        <f t="shared" ref="Q5:Q38" si="5">O5*P5</f>
        <v>0.11838658022818595</v>
      </c>
      <c r="R5" s="83">
        <f t="array" ref="R5:R43">MMULT(逆行列係数!C5:AO43,'17'!Q5:Q43)</f>
        <v>0.15616181249766567</v>
      </c>
      <c r="S5" s="84">
        <f t="shared" ref="S5:S38" si="6">I5+R5</f>
        <v>0.16249724465458751</v>
      </c>
      <c r="T5" s="85">
        <f>分析係数表!F8</f>
        <v>0.45169281585466559</v>
      </c>
      <c r="U5" s="86">
        <f t="shared" ref="U5:U38" si="7">S5*T5</f>
        <v>7.3398838006655143E-2</v>
      </c>
      <c r="V5" s="87">
        <f>分析係数表!D8</f>
        <v>0.495458298926507</v>
      </c>
      <c r="W5" s="88">
        <f t="shared" ref="W5:W38" si="8">ROUND(S5*V5,0)</f>
        <v>0</v>
      </c>
      <c r="X5" s="76">
        <f>分析係数表!E8</f>
        <v>0.32782824112303882</v>
      </c>
      <c r="Y5" s="89">
        <f t="shared" ref="Y5:Y38" si="9">ROUND(S5*X5,0)</f>
        <v>0</v>
      </c>
    </row>
    <row r="6" spans="1:25" x14ac:dyDescent="0.2">
      <c r="A6" s="6" t="s">
        <v>220</v>
      </c>
      <c r="B6" s="5" t="s">
        <v>266</v>
      </c>
      <c r="C6" s="90"/>
      <c r="D6" s="76">
        <f>投入係数表!S6</f>
        <v>0</v>
      </c>
      <c r="E6" s="77">
        <f t="shared" si="0"/>
        <v>0</v>
      </c>
      <c r="F6" s="76">
        <f>分析係数表!C9</f>
        <v>0.72894736842105257</v>
      </c>
      <c r="G6" s="77">
        <f t="shared" si="1"/>
        <v>0</v>
      </c>
      <c r="H6" s="77">
        <v>4.028233058564216E-3</v>
      </c>
      <c r="I6" s="77">
        <f t="shared" si="2"/>
        <v>4.028233058564216E-3</v>
      </c>
      <c r="J6" s="76">
        <f>分析係数表!G9</f>
        <v>0.24749163879598662</v>
      </c>
      <c r="K6" s="78">
        <f t="shared" si="3"/>
        <v>9.9695400111622732E-4</v>
      </c>
      <c r="L6" s="79"/>
      <c r="M6" s="80"/>
      <c r="N6" s="81">
        <f>分析係数表!H9</f>
        <v>6.0501204716971121E-4</v>
      </c>
      <c r="O6" s="82">
        <f t="shared" si="4"/>
        <v>9.406652742548571E-3</v>
      </c>
      <c r="P6" s="76">
        <f>分析係数表!C9</f>
        <v>0.72894736842105257</v>
      </c>
      <c r="Q6" s="82">
        <f t="shared" si="5"/>
        <v>6.8569547623314577E-3</v>
      </c>
      <c r="R6" s="83">
        <v>8.7526404557324352E-3</v>
      </c>
      <c r="S6" s="84">
        <f t="shared" si="6"/>
        <v>1.2780873514296652E-2</v>
      </c>
      <c r="T6" s="85">
        <f>分析係数表!F9</f>
        <v>0.67892976588628762</v>
      </c>
      <c r="U6" s="86">
        <f t="shared" si="7"/>
        <v>8.6773154628836807E-3</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投入係数表!S7</f>
        <v>0</v>
      </c>
      <c r="E7" s="77">
        <f t="shared" si="0"/>
        <v>0</v>
      </c>
      <c r="F7" s="76">
        <f>分析係数表!C10</f>
        <v>1.0504201680672232E-2</v>
      </c>
      <c r="G7" s="77">
        <f t="shared" si="1"/>
        <v>0</v>
      </c>
      <c r="H7" s="77">
        <v>9.5747971395370215E-6</v>
      </c>
      <c r="I7" s="77">
        <f t="shared" si="2"/>
        <v>9.5747971395370215E-6</v>
      </c>
      <c r="J7" s="76">
        <f>分析係数表!G10</f>
        <v>0.2857142857142857</v>
      </c>
      <c r="K7" s="78">
        <f t="shared" si="3"/>
        <v>2.7356563255820059E-6</v>
      </c>
      <c r="L7" s="79"/>
      <c r="M7" s="80"/>
      <c r="N7" s="81">
        <f>分析係数表!H10</f>
        <v>1.1887956014562746E-3</v>
      </c>
      <c r="O7" s="82">
        <f t="shared" si="4"/>
        <v>1.8483247494130526E-2</v>
      </c>
      <c r="P7" s="76">
        <f>分析係数表!C10</f>
        <v>1.0504201680672232E-2</v>
      </c>
      <c r="Q7" s="82">
        <f t="shared" si="5"/>
        <v>1.9415175939212667E-4</v>
      </c>
      <c r="R7" s="83">
        <v>2.6059873794871268E-4</v>
      </c>
      <c r="S7" s="84">
        <f t="shared" si="6"/>
        <v>2.7017353508824971E-4</v>
      </c>
      <c r="T7" s="85">
        <f>分析係数表!F10</f>
        <v>0.5714285714285714</v>
      </c>
      <c r="U7" s="86">
        <f t="shared" si="7"/>
        <v>1.5438487719328554E-4</v>
      </c>
      <c r="V7" s="87">
        <f>分析係数表!D10</f>
        <v>0</v>
      </c>
      <c r="W7" s="88">
        <f t="shared" si="8"/>
        <v>0</v>
      </c>
      <c r="X7" s="76">
        <f>分析係数表!E10</f>
        <v>0</v>
      </c>
      <c r="Y7" s="89">
        <f t="shared" si="9"/>
        <v>0</v>
      </c>
    </row>
    <row r="8" spans="1:25" x14ac:dyDescent="0.2">
      <c r="A8" s="6" t="s">
        <v>222</v>
      </c>
      <c r="B8" s="5" t="s">
        <v>27</v>
      </c>
      <c r="C8" s="90"/>
      <c r="D8" s="76">
        <f>投入係数表!S8</f>
        <v>0</v>
      </c>
      <c r="E8" s="77">
        <f t="shared" si="0"/>
        <v>0</v>
      </c>
      <c r="F8" s="76">
        <f>分析係数表!C11</f>
        <v>1.4320902789711765E-3</v>
      </c>
      <c r="G8" s="77">
        <f t="shared" si="1"/>
        <v>0</v>
      </c>
      <c r="H8" s="77">
        <v>4.9335370059880735E-4</v>
      </c>
      <c r="I8" s="77">
        <f t="shared" si="2"/>
        <v>4.9335370059880735E-4</v>
      </c>
      <c r="J8" s="76">
        <f>分析係数表!G11</f>
        <v>0.36842105263157893</v>
      </c>
      <c r="K8" s="78">
        <f t="shared" si="3"/>
        <v>1.8176188969429744E-4</v>
      </c>
      <c r="L8" s="79"/>
      <c r="M8" s="80"/>
      <c r="N8" s="81">
        <f>分析係数表!H11</f>
        <v>-2.1228492883147762E-5</v>
      </c>
      <c r="O8" s="82">
        <f t="shared" si="4"/>
        <v>-3.3005799096661652E-4</v>
      </c>
      <c r="P8" s="76">
        <f>分析係数表!C11</f>
        <v>1.4320902789711765E-3</v>
      </c>
      <c r="Q8" s="82">
        <f t="shared" si="5"/>
        <v>-4.7267284036004791E-7</v>
      </c>
      <c r="R8" s="83">
        <v>1.1000956950058597E-4</v>
      </c>
      <c r="S8" s="84">
        <f t="shared" si="6"/>
        <v>6.0336327009939336E-4</v>
      </c>
      <c r="T8" s="85">
        <f>分析係数表!F11</f>
        <v>0.57894736842105265</v>
      </c>
      <c r="U8" s="86">
        <f t="shared" si="7"/>
        <v>3.4931557742596457E-4</v>
      </c>
      <c r="V8" s="87">
        <f>分析係数表!D11</f>
        <v>2.6315789473684209E-2</v>
      </c>
      <c r="W8" s="88">
        <f t="shared" si="8"/>
        <v>0</v>
      </c>
      <c r="X8" s="76">
        <f>分析係数表!E11</f>
        <v>0</v>
      </c>
      <c r="Y8" s="89">
        <f t="shared" si="9"/>
        <v>0</v>
      </c>
    </row>
    <row r="9" spans="1:25" x14ac:dyDescent="0.2">
      <c r="A9" s="6" t="s">
        <v>223</v>
      </c>
      <c r="B9" s="5" t="s">
        <v>191</v>
      </c>
      <c r="C9" s="90"/>
      <c r="D9" s="76">
        <f>投入係数表!S9</f>
        <v>0</v>
      </c>
      <c r="E9" s="77">
        <f t="shared" si="0"/>
        <v>0</v>
      </c>
      <c r="F9" s="76">
        <f>分析係数表!C12</f>
        <v>8.2314002014678422E-2</v>
      </c>
      <c r="G9" s="77">
        <f t="shared" si="1"/>
        <v>0</v>
      </c>
      <c r="H9" s="77">
        <v>1.8301954806779471E-4</v>
      </c>
      <c r="I9" s="77">
        <f t="shared" si="2"/>
        <v>1.8301954806779471E-4</v>
      </c>
      <c r="J9" s="76">
        <f>分析係数表!G12</f>
        <v>0.12801312223648553</v>
      </c>
      <c r="K9" s="78">
        <f t="shared" si="3"/>
        <v>2.3428903778468944E-5</v>
      </c>
      <c r="L9" s="79"/>
      <c r="M9" s="80"/>
      <c r="N9" s="81">
        <f>分析係数表!H12</f>
        <v>9.0942863511405014E-2</v>
      </c>
      <c r="O9" s="82">
        <f t="shared" si="4"/>
        <v>1.4139684333009852</v>
      </c>
      <c r="P9" s="76">
        <f>分析係数表!C12</f>
        <v>8.2314002014678422E-2</v>
      </c>
      <c r="Q9" s="82">
        <f t="shared" si="5"/>
        <v>0.11638940046742899</v>
      </c>
      <c r="R9" s="83">
        <v>0.12967258475339047</v>
      </c>
      <c r="S9" s="84">
        <f t="shared" si="6"/>
        <v>0.12985560430145826</v>
      </c>
      <c r="T9" s="85">
        <f>分析係数表!F12</f>
        <v>0.39723291969761804</v>
      </c>
      <c r="U9" s="86">
        <f t="shared" si="7"/>
        <v>5.1582920835766835E-2</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投入係数表!S10</f>
        <v>1.4903129657228018E-3</v>
      </c>
      <c r="E10" s="77">
        <f t="shared" si="0"/>
        <v>0.14903129657228018</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0.21602295508765051</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投入係数表!S11</f>
        <v>5.9612518628912071E-3</v>
      </c>
      <c r="E11" s="77">
        <f t="shared" si="0"/>
        <v>0.5961251862891207</v>
      </c>
      <c r="F11" s="76">
        <f>分析係数表!C14</f>
        <v>0.20214395099540583</v>
      </c>
      <c r="G11" s="77">
        <f t="shared" si="1"/>
        <v>0.12050310044435518</v>
      </c>
      <c r="H11" s="77">
        <v>0.1853121338765307</v>
      </c>
      <c r="I11" s="77">
        <f t="shared" si="2"/>
        <v>0.1853121338765307</v>
      </c>
      <c r="J11" s="76">
        <f>分析係数表!G14</f>
        <v>0.19479400103430444</v>
      </c>
      <c r="K11" s="78">
        <f t="shared" si="3"/>
        <v>3.6097691998014082E-2</v>
      </c>
      <c r="L11" s="79"/>
      <c r="M11" s="80"/>
      <c r="N11" s="81">
        <f>分析係数表!H14</f>
        <v>1.146338615689979E-3</v>
      </c>
      <c r="O11" s="82">
        <f t="shared" si="4"/>
        <v>1.7823131512197291E-2</v>
      </c>
      <c r="P11" s="76">
        <f>分析係数表!C14</f>
        <v>0.20214395099540583</v>
      </c>
      <c r="Q11" s="82">
        <f t="shared" si="5"/>
        <v>3.6028382229862824E-3</v>
      </c>
      <c r="R11" s="83">
        <v>1.5281035564357868E-2</v>
      </c>
      <c r="S11" s="84">
        <f t="shared" si="6"/>
        <v>0.20059316944088856</v>
      </c>
      <c r="T11" s="85">
        <f>分析係数表!F14</f>
        <v>0.33787278055507669</v>
      </c>
      <c r="U11" s="86">
        <f t="shared" si="7"/>
        <v>6.7774971919348656E-2</v>
      </c>
      <c r="V11" s="87">
        <f>分析係数表!D14</f>
        <v>4.5164626788484742E-2</v>
      </c>
      <c r="W11" s="88">
        <f t="shared" si="8"/>
        <v>0</v>
      </c>
      <c r="X11" s="76">
        <f>分析係数表!E14</f>
        <v>4.2234097569384586E-2</v>
      </c>
      <c r="Y11" s="89">
        <f t="shared" si="9"/>
        <v>0</v>
      </c>
    </row>
    <row r="12" spans="1:25" x14ac:dyDescent="0.2">
      <c r="A12" s="6" t="s">
        <v>226</v>
      </c>
      <c r="B12" s="5" t="s">
        <v>29</v>
      </c>
      <c r="C12" s="90"/>
      <c r="D12" s="76">
        <f>投入係数表!S12</f>
        <v>1.7138599105812221E-2</v>
      </c>
      <c r="E12" s="77">
        <f t="shared" si="0"/>
        <v>1.713859910581222</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0.13070296442278015</v>
      </c>
      <c r="P12" s="76">
        <f>分析係数表!C15</f>
        <v>0</v>
      </c>
      <c r="Q12" s="82">
        <f t="shared" si="5"/>
        <v>0</v>
      </c>
      <c r="R12" s="83">
        <v>0</v>
      </c>
      <c r="S12" s="84">
        <f t="shared" si="6"/>
        <v>0</v>
      </c>
      <c r="T12" s="85">
        <f>分析係数表!F15</f>
        <v>0.30378074104583913</v>
      </c>
      <c r="U12" s="86">
        <f t="shared" si="7"/>
        <v>0</v>
      </c>
      <c r="V12" s="87">
        <f>分析係数表!D15</f>
        <v>8.4435977964269163E-3</v>
      </c>
      <c r="W12" s="88">
        <f t="shared" si="8"/>
        <v>0</v>
      </c>
      <c r="X12" s="76">
        <f>分析係数表!E15</f>
        <v>7.8086117832809896E-3</v>
      </c>
      <c r="Y12" s="89">
        <f t="shared" si="9"/>
        <v>0</v>
      </c>
    </row>
    <row r="13" spans="1:25" x14ac:dyDescent="0.2">
      <c r="A13" s="6" t="s">
        <v>227</v>
      </c>
      <c r="B13" s="5" t="s">
        <v>30</v>
      </c>
      <c r="C13" s="90"/>
      <c r="D13" s="76">
        <f>投入係数表!S13</f>
        <v>7.4515648286140089E-4</v>
      </c>
      <c r="E13" s="77">
        <f t="shared" si="0"/>
        <v>7.4515648286140088E-2</v>
      </c>
      <c r="F13" s="76">
        <f>分析係数表!C16</f>
        <v>5.244101845363236E-2</v>
      </c>
      <c r="G13" s="77">
        <f t="shared" si="1"/>
        <v>3.9076764868578506E-3</v>
      </c>
      <c r="H13" s="77">
        <v>8.1937276327945022E-3</v>
      </c>
      <c r="I13" s="77">
        <f t="shared" si="2"/>
        <v>8.1937276327945022E-3</v>
      </c>
      <c r="J13" s="76">
        <f>分析係数表!G16</f>
        <v>3.3400809716599193E-2</v>
      </c>
      <c r="K13" s="78">
        <f t="shared" si="3"/>
        <v>2.7367713753260992E-4</v>
      </c>
      <c r="L13" s="79"/>
      <c r="M13" s="80"/>
      <c r="N13" s="81">
        <f>分析係数表!H16</f>
        <v>1.6473310477322662E-2</v>
      </c>
      <c r="O13" s="82">
        <f t="shared" si="4"/>
        <v>0.25612500099009444</v>
      </c>
      <c r="P13" s="76">
        <f>分析係数表!C16</f>
        <v>5.244101845363236E-2</v>
      </c>
      <c r="Q13" s="82">
        <f t="shared" si="5"/>
        <v>1.3431455903358149E-2</v>
      </c>
      <c r="R13" s="83">
        <v>1.5101625593565014E-2</v>
      </c>
      <c r="S13" s="84">
        <f t="shared" si="6"/>
        <v>2.3295353226359516E-2</v>
      </c>
      <c r="T13" s="85">
        <f>分析係数表!F16</f>
        <v>0.2874493927125506</v>
      </c>
      <c r="U13" s="86">
        <f t="shared" si="7"/>
        <v>6.6962351379413988E-3</v>
      </c>
      <c r="V13" s="87">
        <f>分析係数表!D16</f>
        <v>0</v>
      </c>
      <c r="W13" s="88">
        <f t="shared" si="8"/>
        <v>0</v>
      </c>
      <c r="X13" s="76">
        <f>分析係数表!E16</f>
        <v>0</v>
      </c>
      <c r="Y13" s="89">
        <f t="shared" si="9"/>
        <v>0</v>
      </c>
    </row>
    <row r="14" spans="1:25" x14ac:dyDescent="0.2">
      <c r="A14" s="6" t="s">
        <v>2</v>
      </c>
      <c r="B14" s="5" t="s">
        <v>365</v>
      </c>
      <c r="C14" s="90"/>
      <c r="D14" s="76">
        <f>投入係数表!S14</f>
        <v>4.0238450074515646E-2</v>
      </c>
      <c r="E14" s="77">
        <f t="shared" si="0"/>
        <v>4.0238450074515644</v>
      </c>
      <c r="F14" s="76">
        <f>分析係数表!C17</f>
        <v>0.30047739399045215</v>
      </c>
      <c r="G14" s="77">
        <f t="shared" si="1"/>
        <v>1.2090744616605376</v>
      </c>
      <c r="H14" s="77">
        <v>1.4369931385462247</v>
      </c>
      <c r="I14" s="77">
        <f t="shared" si="2"/>
        <v>1.4369931385462247</v>
      </c>
      <c r="J14" s="76">
        <f>分析係数表!G17</f>
        <v>0.21582733812949639</v>
      </c>
      <c r="K14" s="78">
        <f t="shared" si="3"/>
        <v>0.31014240400278231</v>
      </c>
      <c r="L14" s="79"/>
      <c r="M14" s="80"/>
      <c r="N14" s="81">
        <f>分析係数表!H17</f>
        <v>2.8021610605755043E-3</v>
      </c>
      <c r="O14" s="82">
        <f t="shared" si="4"/>
        <v>4.3567654807593378E-2</v>
      </c>
      <c r="P14" s="76">
        <f>分析係数表!C17</f>
        <v>0.30047739399045215</v>
      </c>
      <c r="Q14" s="82">
        <f t="shared" si="5"/>
        <v>1.3091095378861252E-2</v>
      </c>
      <c r="R14" s="83">
        <v>2.7334423093491423E-2</v>
      </c>
      <c r="S14" s="84">
        <f t="shared" si="6"/>
        <v>1.464327561639716</v>
      </c>
      <c r="T14" s="85">
        <f>分析係数表!F17</f>
        <v>0.33413269384492406</v>
      </c>
      <c r="U14" s="86">
        <f t="shared" si="7"/>
        <v>0.48927971284204741</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投入係数表!S15</f>
        <v>1.9374068554396422E-2</v>
      </c>
      <c r="E15" s="77">
        <f t="shared" si="0"/>
        <v>1.9374068554396422</v>
      </c>
      <c r="F15" s="76">
        <f>分析係数表!C18</f>
        <v>0.17062500000000003</v>
      </c>
      <c r="G15" s="77">
        <f t="shared" si="1"/>
        <v>0.330570044709389</v>
      </c>
      <c r="H15" s="77">
        <v>0.36609903476132111</v>
      </c>
      <c r="I15" s="77">
        <f t="shared" si="2"/>
        <v>0.36609903476132111</v>
      </c>
      <c r="J15" s="76">
        <f>分析係数表!G18</f>
        <v>0.21515892420537897</v>
      </c>
      <c r="K15" s="78">
        <f t="shared" si="3"/>
        <v>7.8769474471873491E-2</v>
      </c>
      <c r="L15" s="79"/>
      <c r="M15" s="80"/>
      <c r="N15" s="81">
        <f>分析係数表!H18</f>
        <v>4.4579835054610296E-4</v>
      </c>
      <c r="O15" s="82">
        <f t="shared" si="4"/>
        <v>6.9312178102989468E-3</v>
      </c>
      <c r="P15" s="76">
        <f>分析係数表!C18</f>
        <v>0.17062500000000003</v>
      </c>
      <c r="Q15" s="82">
        <f t="shared" si="5"/>
        <v>1.182639038882258E-3</v>
      </c>
      <c r="R15" s="83">
        <v>2.8561260938504101E-3</v>
      </c>
      <c r="S15" s="84">
        <f t="shared" si="6"/>
        <v>0.36895516085517149</v>
      </c>
      <c r="T15" s="85">
        <f>分析係数表!F18</f>
        <v>0.45904645476772615</v>
      </c>
      <c r="U15" s="86">
        <f t="shared" si="7"/>
        <v>0.1693675585588226</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投入係数表!S16</f>
        <v>2.3845007451564829E-2</v>
      </c>
      <c r="E16" s="77">
        <f t="shared" si="0"/>
        <v>2.3845007451564828</v>
      </c>
      <c r="F16" s="76">
        <f>分析係数表!C19</f>
        <v>0.1185035016586804</v>
      </c>
      <c r="G16" s="77">
        <f t="shared" si="1"/>
        <v>0.28257168800877591</v>
      </c>
      <c r="H16" s="77">
        <v>0.36661699864980701</v>
      </c>
      <c r="I16" s="77">
        <f t="shared" si="2"/>
        <v>0.36661699864980701</v>
      </c>
      <c r="J16" s="76">
        <f>分析係数表!G19</f>
        <v>5.7564057564057566E-2</v>
      </c>
      <c r="K16" s="78">
        <f t="shared" si="3"/>
        <v>2.1103962014239506E-2</v>
      </c>
      <c r="L16" s="79"/>
      <c r="M16" s="80"/>
      <c r="N16" s="81">
        <f>分析係数表!H19</f>
        <v>-1.1675671085731269E-4</v>
      </c>
      <c r="O16" s="82">
        <f t="shared" si="4"/>
        <v>-1.8153189503163909E-3</v>
      </c>
      <c r="P16" s="76">
        <f>分析係数表!C19</f>
        <v>0.1185035016586804</v>
      </c>
      <c r="Q16" s="82">
        <f t="shared" si="5"/>
        <v>-2.1512165223985238E-4</v>
      </c>
      <c r="R16" s="83">
        <v>1.2724457430482808E-3</v>
      </c>
      <c r="S16" s="84">
        <f t="shared" si="6"/>
        <v>0.36788944439285531</v>
      </c>
      <c r="T16" s="85">
        <f>分析係数表!F19</f>
        <v>0.24008424008424009</v>
      </c>
      <c r="U16" s="86">
        <f t="shared" si="7"/>
        <v>8.8324457692071964E-2</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投入係数表!S17</f>
        <v>3.8002980625931444E-2</v>
      </c>
      <c r="E17" s="77">
        <f t="shared" si="0"/>
        <v>3.8002980625931446</v>
      </c>
      <c r="F17" s="76">
        <f>分析係数表!C20</f>
        <v>0.1515527950310559</v>
      </c>
      <c r="G17" s="77">
        <f t="shared" si="1"/>
        <v>0.57594579333709772</v>
      </c>
      <c r="H17" s="77">
        <v>0.68385853561885346</v>
      </c>
      <c r="I17" s="77">
        <f t="shared" si="2"/>
        <v>0.68385853561885346</v>
      </c>
      <c r="J17" s="76">
        <f>分析係数表!G20</f>
        <v>0.10025273799494525</v>
      </c>
      <c r="K17" s="78">
        <f t="shared" si="3"/>
        <v>6.8558690597003841E-2</v>
      </c>
      <c r="L17" s="79"/>
      <c r="M17" s="80"/>
      <c r="N17" s="81">
        <f>分析係数表!H20</f>
        <v>5.5194081496184183E-4</v>
      </c>
      <c r="O17" s="82">
        <f t="shared" si="4"/>
        <v>8.581507765132031E-3</v>
      </c>
      <c r="P17" s="76">
        <f>分析係数表!C20</f>
        <v>0.1515527950310559</v>
      </c>
      <c r="Q17" s="82">
        <f t="shared" si="5"/>
        <v>1.3005514873864693E-3</v>
      </c>
      <c r="R17" s="83">
        <v>3.3151413671135242E-3</v>
      </c>
      <c r="S17" s="84">
        <f t="shared" si="6"/>
        <v>0.68717367698596699</v>
      </c>
      <c r="T17" s="85">
        <f>分析係数表!F20</f>
        <v>0.22325189553496208</v>
      </c>
      <c r="U17" s="86">
        <f t="shared" si="7"/>
        <v>0.15341282594884686</v>
      </c>
      <c r="V17" s="87">
        <f>分析係数表!D20</f>
        <v>3.7910699241786015E-3</v>
      </c>
      <c r="W17" s="88">
        <f t="shared" si="8"/>
        <v>0</v>
      </c>
      <c r="X17" s="76">
        <f>分析係数表!E20</f>
        <v>3.3698399326032012E-3</v>
      </c>
      <c r="Y17" s="89">
        <f t="shared" si="9"/>
        <v>0</v>
      </c>
    </row>
    <row r="18" spans="1:25" x14ac:dyDescent="0.2">
      <c r="A18" s="6" t="s">
        <v>6</v>
      </c>
      <c r="B18" s="5" t="s">
        <v>34</v>
      </c>
      <c r="C18" s="90"/>
      <c r="D18" s="76">
        <f>投入係数表!S18</f>
        <v>4.0983606557377046E-2</v>
      </c>
      <c r="E18" s="77">
        <f t="shared" si="0"/>
        <v>4.0983606557377046</v>
      </c>
      <c r="F18" s="76">
        <f>分析係数表!C21</f>
        <v>0.26288951841359776</v>
      </c>
      <c r="G18" s="77">
        <f t="shared" si="1"/>
        <v>1.0774160590721218</v>
      </c>
      <c r="H18" s="77">
        <v>1.1894436576723131</v>
      </c>
      <c r="I18" s="77">
        <f t="shared" si="2"/>
        <v>1.1894436576723131</v>
      </c>
      <c r="J18" s="76">
        <f>分析係数表!G21</f>
        <v>0.28500292911540714</v>
      </c>
      <c r="K18" s="78">
        <f t="shared" si="3"/>
        <v>0.33899492645435286</v>
      </c>
      <c r="L18" s="79"/>
      <c r="M18" s="80"/>
      <c r="N18" s="81">
        <f>分析係数表!H21</f>
        <v>9.1282519397535371E-4</v>
      </c>
      <c r="O18" s="82">
        <f t="shared" si="4"/>
        <v>1.4192493611564511E-2</v>
      </c>
      <c r="P18" s="76">
        <f>分析係数表!C21</f>
        <v>0.26288951841359776</v>
      </c>
      <c r="Q18" s="82">
        <f t="shared" si="5"/>
        <v>3.7310578106322569E-3</v>
      </c>
      <c r="R18" s="83">
        <v>8.8834075791106217E-3</v>
      </c>
      <c r="S18" s="84">
        <f t="shared" si="6"/>
        <v>1.1983270652514237</v>
      </c>
      <c r="T18" s="85">
        <f>分析係数表!F21</f>
        <v>0.4257469244288225</v>
      </c>
      <c r="U18" s="86">
        <f t="shared" si="7"/>
        <v>0.51018406249061055</v>
      </c>
      <c r="V18" s="87">
        <f>分析係数表!D21</f>
        <v>5.0673696543643822E-2</v>
      </c>
      <c r="W18" s="88">
        <f t="shared" si="8"/>
        <v>0</v>
      </c>
      <c r="X18" s="76">
        <f>分析係数表!E21</f>
        <v>4.5987111892208554E-2</v>
      </c>
      <c r="Y18" s="89">
        <f t="shared" si="9"/>
        <v>0</v>
      </c>
    </row>
    <row r="19" spans="1:25" x14ac:dyDescent="0.2">
      <c r="A19" s="6" t="s">
        <v>7</v>
      </c>
      <c r="B19" s="5" t="s">
        <v>269</v>
      </c>
      <c r="C19" s="90"/>
      <c r="D19" s="76">
        <f>投入係数表!S19</f>
        <v>1.564828614008942E-2</v>
      </c>
      <c r="E19" s="77">
        <f t="shared" si="0"/>
        <v>1.564828614008942</v>
      </c>
      <c r="F19" s="76">
        <f>分析係数表!C22</f>
        <v>7.7430972388955577E-2</v>
      </c>
      <c r="G19" s="77">
        <f t="shared" si="1"/>
        <v>0.12116620120477402</v>
      </c>
      <c r="H19" s="77">
        <v>0.13315055604734707</v>
      </c>
      <c r="I19" s="77">
        <f t="shared" si="2"/>
        <v>0.13315055604734707</v>
      </c>
      <c r="J19" s="76">
        <f>分析係数表!G22</f>
        <v>0.1947935368043088</v>
      </c>
      <c r="K19" s="78">
        <f t="shared" si="3"/>
        <v>2.5936867739923083E-2</v>
      </c>
      <c r="L19" s="79"/>
      <c r="M19" s="80"/>
      <c r="N19" s="81">
        <f>分析係数表!H22</f>
        <v>4.2456985766295524E-5</v>
      </c>
      <c r="O19" s="82">
        <f t="shared" si="4"/>
        <v>6.6011598193323304E-4</v>
      </c>
      <c r="P19" s="76">
        <f>分析係数表!C22</f>
        <v>7.7430972388955577E-2</v>
      </c>
      <c r="Q19" s="82">
        <f t="shared" si="5"/>
        <v>5.1113422370580463E-5</v>
      </c>
      <c r="R19" s="83">
        <v>6.45891464710433E-4</v>
      </c>
      <c r="S19" s="84">
        <f t="shared" si="6"/>
        <v>0.13379644751205752</v>
      </c>
      <c r="T19" s="85">
        <f>分析係数表!F22</f>
        <v>0.41382405745062839</v>
      </c>
      <c r="U19" s="86">
        <f t="shared" si="7"/>
        <v>5.5368188781919681E-2</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投入係数表!S20</f>
        <v>2.2354694485842027E-3</v>
      </c>
      <c r="E20" s="77">
        <f t="shared" si="0"/>
        <v>0.22354694485842028</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3.3005799096661652E-4</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75">
        <f>最終需要_まとめ!C22</f>
        <v>100</v>
      </c>
      <c r="D21" s="76">
        <f>投入係数表!S21</f>
        <v>8.867362146050671E-2</v>
      </c>
      <c r="E21" s="77">
        <f t="shared" si="0"/>
        <v>8.8673621460506702</v>
      </c>
      <c r="F21" s="76">
        <f>分析係数表!C24</f>
        <v>0.63487099296325256</v>
      </c>
      <c r="G21" s="77">
        <f t="shared" si="1"/>
        <v>5.6296310106279472</v>
      </c>
      <c r="H21" s="77">
        <v>5.9764931242746782</v>
      </c>
      <c r="I21" s="77">
        <f t="shared" si="2"/>
        <v>105.97649312427468</v>
      </c>
      <c r="J21" s="76">
        <f>分析係数表!G24</f>
        <v>0.20715350223546944</v>
      </c>
      <c r="K21" s="78">
        <f t="shared" si="3"/>
        <v>21.953401705326648</v>
      </c>
      <c r="L21" s="79"/>
      <c r="M21" s="80"/>
      <c r="N21" s="81">
        <f>分析係数表!H24</f>
        <v>3.5027013257193804E-4</v>
      </c>
      <c r="O21" s="82">
        <f t="shared" si="4"/>
        <v>5.4459568509491723E-3</v>
      </c>
      <c r="P21" s="76">
        <f>分析係数表!C24</f>
        <v>0.63487099296325256</v>
      </c>
      <c r="Q21" s="82">
        <f t="shared" si="5"/>
        <v>3.4574800335971292E-3</v>
      </c>
      <c r="R21" s="83">
        <v>1.1680671039267045E-2</v>
      </c>
      <c r="S21" s="84">
        <f t="shared" si="6"/>
        <v>105.98817379531395</v>
      </c>
      <c r="T21" s="85">
        <f>分析係数表!F24</f>
        <v>0.39046199701937406</v>
      </c>
      <c r="U21" s="86">
        <f t="shared" si="7"/>
        <v>41.384354000554779</v>
      </c>
      <c r="V21" s="87">
        <f>分析係数表!D24</f>
        <v>8.1222056631892692E-2</v>
      </c>
      <c r="W21" s="88">
        <f t="shared" si="8"/>
        <v>9</v>
      </c>
      <c r="X21" s="76">
        <f>分析係数表!E24</f>
        <v>8.3457526080476907E-2</v>
      </c>
      <c r="Y21" s="89">
        <f t="shared" si="9"/>
        <v>9</v>
      </c>
    </row>
    <row r="22" spans="1:25" x14ac:dyDescent="0.2">
      <c r="A22" s="6" t="s">
        <v>10</v>
      </c>
      <c r="B22" s="5" t="s">
        <v>272</v>
      </c>
      <c r="C22" s="90"/>
      <c r="D22" s="76">
        <f>投入係数表!S22</f>
        <v>0.14008941877794337</v>
      </c>
      <c r="E22" s="77">
        <f t="shared" si="0"/>
        <v>14.008941877794337</v>
      </c>
      <c r="F22" s="76">
        <f>分析係数表!C25</f>
        <v>2.5195482189400487E-2</v>
      </c>
      <c r="G22" s="77">
        <f t="shared" si="1"/>
        <v>0.35296204557431382</v>
      </c>
      <c r="H22" s="77">
        <v>0.38198923955958158</v>
      </c>
      <c r="I22" s="77">
        <f t="shared" si="2"/>
        <v>0.38198923955958158</v>
      </c>
      <c r="J22" s="76">
        <f>分析係数表!G25</f>
        <v>0.19667590027700832</v>
      </c>
      <c r="K22" s="78">
        <f t="shared" si="3"/>
        <v>7.5128077586510508E-2</v>
      </c>
      <c r="L22" s="79"/>
      <c r="M22" s="80"/>
      <c r="N22" s="81">
        <f>分析係数表!H25</f>
        <v>5.0948382919554624E-4</v>
      </c>
      <c r="O22" s="82">
        <f t="shared" si="4"/>
        <v>7.9213917831987956E-3</v>
      </c>
      <c r="P22" s="76">
        <f>分析係数表!C25</f>
        <v>2.5195482189400487E-2</v>
      </c>
      <c r="Q22" s="82">
        <f t="shared" si="5"/>
        <v>1.9958328558884861E-4</v>
      </c>
      <c r="R22" s="83">
        <v>8.4201370434945264E-4</v>
      </c>
      <c r="S22" s="84">
        <f t="shared" si="6"/>
        <v>0.38283125326393103</v>
      </c>
      <c r="T22" s="85">
        <f>分析係数表!F25</f>
        <v>0.34903047091412742</v>
      </c>
      <c r="U22" s="86">
        <f t="shared" si="7"/>
        <v>0.13361977260735541</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投入係数表!S23</f>
        <v>2.0119225037257823E-2</v>
      </c>
      <c r="E23" s="77">
        <f t="shared" si="0"/>
        <v>2.0119225037257822</v>
      </c>
      <c r="F23" s="76">
        <f>分析係数表!C26</f>
        <v>0.4930888575458392</v>
      </c>
      <c r="G23" s="77">
        <f t="shared" si="1"/>
        <v>0.99205656883291038</v>
      </c>
      <c r="H23" s="77">
        <v>1.1326323765437925</v>
      </c>
      <c r="I23" s="77">
        <f t="shared" si="2"/>
        <v>1.1326323765437925</v>
      </c>
      <c r="J23" s="76">
        <f>分析係数表!G26</f>
        <v>0.19639217284957194</v>
      </c>
      <c r="K23" s="78">
        <f t="shared" si="3"/>
        <v>0.22244013346920993</v>
      </c>
      <c r="L23" s="79"/>
      <c r="M23" s="80"/>
      <c r="N23" s="81">
        <f>分析係数表!H26</f>
        <v>1.0815917123963785E-2</v>
      </c>
      <c r="O23" s="82">
        <f t="shared" si="4"/>
        <v>0.16816454639749112</v>
      </c>
      <c r="P23" s="76">
        <f>分析係数表!C26</f>
        <v>0.4930888575458392</v>
      </c>
      <c r="Q23" s="82">
        <f t="shared" si="5"/>
        <v>8.2920064062853169E-2</v>
      </c>
      <c r="R23" s="83">
        <v>9.1647784033097368E-2</v>
      </c>
      <c r="S23" s="84">
        <f t="shared" si="6"/>
        <v>1.2242801605768898</v>
      </c>
      <c r="T23" s="85">
        <f>分析係数表!F26</f>
        <v>0.33499796167957602</v>
      </c>
      <c r="U23" s="86">
        <f t="shared" si="7"/>
        <v>0.41013135831800213</v>
      </c>
      <c r="V23" s="87">
        <f>分析係数表!D26</f>
        <v>2.4561761108846312E-2</v>
      </c>
      <c r="W23" s="88">
        <f t="shared" si="8"/>
        <v>0</v>
      </c>
      <c r="X23" s="76">
        <f>分析係数表!E26</f>
        <v>2.6498165511618425E-2</v>
      </c>
      <c r="Y23" s="89">
        <f t="shared" si="9"/>
        <v>0</v>
      </c>
    </row>
    <row r="24" spans="1:25" x14ac:dyDescent="0.2">
      <c r="A24" s="6" t="s">
        <v>12</v>
      </c>
      <c r="B24" s="5" t="s">
        <v>366</v>
      </c>
      <c r="C24" s="90"/>
      <c r="D24" s="76">
        <f>投入係数表!S24</f>
        <v>0</v>
      </c>
      <c r="E24" s="77">
        <f t="shared" si="0"/>
        <v>0</v>
      </c>
      <c r="F24" s="76">
        <f>分析係数表!C27</f>
        <v>2.3319615912208547E-2</v>
      </c>
      <c r="G24" s="77">
        <f t="shared" si="1"/>
        <v>0</v>
      </c>
      <c r="H24" s="77">
        <v>5.4749054545574533E-5</v>
      </c>
      <c r="I24" s="77">
        <f t="shared" si="2"/>
        <v>5.4749054545574533E-5</v>
      </c>
      <c r="J24" s="76">
        <f>分析係数表!G27</f>
        <v>0.17692307692307693</v>
      </c>
      <c r="K24" s="78">
        <f t="shared" si="3"/>
        <v>9.6863711888324176E-6</v>
      </c>
      <c r="L24" s="79"/>
      <c r="M24" s="80"/>
      <c r="N24" s="81">
        <f>分析係数表!H27</f>
        <v>1.0773460138197489E-2</v>
      </c>
      <c r="O24" s="82">
        <f t="shared" si="4"/>
        <v>0.16750443041555788</v>
      </c>
      <c r="P24" s="76">
        <f>分析係数表!C27</f>
        <v>2.3319615912208547E-2</v>
      </c>
      <c r="Q24" s="82">
        <f t="shared" si="5"/>
        <v>3.9061389808840727E-3</v>
      </c>
      <c r="R24" s="83">
        <v>3.9366141852908432E-3</v>
      </c>
      <c r="S24" s="84">
        <f t="shared" si="6"/>
        <v>3.9913632398364176E-3</v>
      </c>
      <c r="T24" s="85">
        <f>分析係数表!F27</f>
        <v>0.33076923076923076</v>
      </c>
      <c r="U24" s="86">
        <f t="shared" si="7"/>
        <v>1.3202201485612765E-3</v>
      </c>
      <c r="V24" s="87">
        <f>分析係数表!D27</f>
        <v>1.5384615384615385</v>
      </c>
      <c r="W24" s="88">
        <f t="shared" si="8"/>
        <v>0</v>
      </c>
      <c r="X24" s="76">
        <f>分析係数表!E27</f>
        <v>1.823076923076923</v>
      </c>
      <c r="Y24" s="89">
        <f t="shared" si="9"/>
        <v>0</v>
      </c>
    </row>
    <row r="25" spans="1:25" x14ac:dyDescent="0.2">
      <c r="A25" s="6" t="s">
        <v>13</v>
      </c>
      <c r="B25" s="5" t="s">
        <v>192</v>
      </c>
      <c r="C25" s="90"/>
      <c r="D25" s="76">
        <f>投入係数表!S25</f>
        <v>0</v>
      </c>
      <c r="E25" s="77">
        <f t="shared" si="0"/>
        <v>0</v>
      </c>
      <c r="F25" s="76">
        <f>分析係数表!C28</f>
        <v>0.14672910458351074</v>
      </c>
      <c r="G25" s="77">
        <f t="shared" si="1"/>
        <v>0</v>
      </c>
      <c r="H25" s="77">
        <v>1.3270591431686749E-2</v>
      </c>
      <c r="I25" s="77">
        <f t="shared" si="2"/>
        <v>1.3270591431686749E-2</v>
      </c>
      <c r="J25" s="76">
        <f>分析係数表!G28</f>
        <v>0.12492997198879552</v>
      </c>
      <c r="K25" s="78">
        <f t="shared" si="3"/>
        <v>1.6578946158353754E-3</v>
      </c>
      <c r="L25" s="79"/>
      <c r="M25" s="80"/>
      <c r="N25" s="81">
        <f>分析係数表!H28</f>
        <v>2.0262596456964536E-2</v>
      </c>
      <c r="O25" s="82">
        <f t="shared" si="4"/>
        <v>0.31504035237763545</v>
      </c>
      <c r="P25" s="76">
        <f>分析係数表!C28</f>
        <v>0.14672910458351074</v>
      </c>
      <c r="Q25" s="82">
        <f t="shared" si="5"/>
        <v>4.6225588812044145E-2</v>
      </c>
      <c r="R25" s="83">
        <v>5.359820927628052E-2</v>
      </c>
      <c r="S25" s="84">
        <f t="shared" si="6"/>
        <v>6.6868800707967274E-2</v>
      </c>
      <c r="T25" s="85">
        <f>分析係数表!F28</f>
        <v>0.21372549019607842</v>
      </c>
      <c r="U25" s="86">
        <f t="shared" si="7"/>
        <v>1.4291567210134181E-2</v>
      </c>
      <c r="V25" s="87">
        <f>分析係数表!D28</f>
        <v>3.4733893557422971E-2</v>
      </c>
      <c r="W25" s="88">
        <f t="shared" si="8"/>
        <v>0</v>
      </c>
      <c r="X25" s="76">
        <f>分析係数表!E28</f>
        <v>3.4173669467787111E-2</v>
      </c>
      <c r="Y25" s="89">
        <f t="shared" si="9"/>
        <v>0</v>
      </c>
    </row>
    <row r="26" spans="1:25" x14ac:dyDescent="0.2">
      <c r="A26" s="6" t="s">
        <v>14</v>
      </c>
      <c r="B26" s="5" t="s">
        <v>50</v>
      </c>
      <c r="C26" s="90"/>
      <c r="D26" s="76">
        <f>投入係数表!S26</f>
        <v>6.7064083457526085E-3</v>
      </c>
      <c r="E26" s="77">
        <f t="shared" si="0"/>
        <v>0.6706408345752608</v>
      </c>
      <c r="F26" s="76">
        <f>分析係数表!C29</f>
        <v>0.36751332706177486</v>
      </c>
      <c r="G26" s="77">
        <f t="shared" si="1"/>
        <v>0.24646944437823948</v>
      </c>
      <c r="H26" s="77">
        <v>0.29869146117222717</v>
      </c>
      <c r="I26" s="77">
        <f t="shared" si="2"/>
        <v>0.29869146117222717</v>
      </c>
      <c r="J26" s="76">
        <f>分析係数表!G29</f>
        <v>0.26226333907056798</v>
      </c>
      <c r="K26" s="78">
        <f t="shared" si="3"/>
        <v>7.83358199588952E-2</v>
      </c>
      <c r="L26" s="79"/>
      <c r="M26" s="80"/>
      <c r="N26" s="81">
        <f>分析係数表!H29</f>
        <v>9.6908070011569522E-3</v>
      </c>
      <c r="O26" s="82">
        <f t="shared" si="4"/>
        <v>0.15067147287626043</v>
      </c>
      <c r="P26" s="76">
        <f>分析係数表!C29</f>
        <v>0.36751332706177486</v>
      </c>
      <c r="Q26" s="82">
        <f t="shared" si="5"/>
        <v>5.5373774290052441E-2</v>
      </c>
      <c r="R26" s="83">
        <v>7.0219535163184701E-2</v>
      </c>
      <c r="S26" s="84">
        <f t="shared" si="6"/>
        <v>0.36891099633541186</v>
      </c>
      <c r="T26" s="85">
        <f>分析係数表!F29</f>
        <v>0.47117039586919107</v>
      </c>
      <c r="U26" s="86">
        <f t="shared" si="7"/>
        <v>0.17381994018385369</v>
      </c>
      <c r="V26" s="87">
        <f>分析係数表!D29</f>
        <v>9.2943201376936319E-2</v>
      </c>
      <c r="W26" s="88">
        <f t="shared" si="8"/>
        <v>0</v>
      </c>
      <c r="X26" s="76">
        <f>分析係数表!E29</f>
        <v>7.2289156626506021E-2</v>
      </c>
      <c r="Y26" s="89">
        <f t="shared" si="9"/>
        <v>0</v>
      </c>
    </row>
    <row r="27" spans="1:25" x14ac:dyDescent="0.2">
      <c r="A27" s="6" t="s">
        <v>15</v>
      </c>
      <c r="B27" s="5" t="s">
        <v>36</v>
      </c>
      <c r="C27" s="90"/>
      <c r="D27" s="76">
        <f>投入係数表!S27</f>
        <v>1.4903129657228018E-3</v>
      </c>
      <c r="E27" s="77">
        <f t="shared" si="0"/>
        <v>0.14903129657228018</v>
      </c>
      <c r="F27" s="76">
        <f>分析係数表!C30</f>
        <v>1</v>
      </c>
      <c r="G27" s="77">
        <f t="shared" si="1"/>
        <v>0.14903129657228018</v>
      </c>
      <c r="H27" s="77">
        <v>0.20793846759021514</v>
      </c>
      <c r="I27" s="77">
        <f t="shared" si="2"/>
        <v>0.20793846759021514</v>
      </c>
      <c r="J27" s="76">
        <f>分析係数表!G30</f>
        <v>0.34487899988530796</v>
      </c>
      <c r="K27" s="78">
        <f t="shared" si="3"/>
        <v>7.1713610740196915E-2</v>
      </c>
      <c r="L27" s="79"/>
      <c r="M27" s="80"/>
      <c r="N27" s="81">
        <f>分析係数表!H30</f>
        <v>0</v>
      </c>
      <c r="O27" s="82">
        <f t="shared" si="4"/>
        <v>0</v>
      </c>
      <c r="P27" s="76">
        <f>分析係数表!C30</f>
        <v>1</v>
      </c>
      <c r="Q27" s="82">
        <f t="shared" si="5"/>
        <v>0</v>
      </c>
      <c r="R27" s="83">
        <v>4.5540208004871102E-2</v>
      </c>
      <c r="S27" s="84">
        <f t="shared" si="6"/>
        <v>0.25347867559508624</v>
      </c>
      <c r="T27" s="85">
        <f>分析係数表!F30</f>
        <v>0.44087624727606378</v>
      </c>
      <c r="U27" s="86">
        <f t="shared" si="7"/>
        <v>0.11175272726086839</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投入係数表!S28</f>
        <v>9.6870342771982112E-3</v>
      </c>
      <c r="E28" s="77">
        <f t="shared" si="0"/>
        <v>0.9687034277198211</v>
      </c>
      <c r="F28" s="76">
        <f>分析係数表!C31</f>
        <v>0.30951028292239513</v>
      </c>
      <c r="G28" s="77">
        <f t="shared" si="1"/>
        <v>0.29982367198145576</v>
      </c>
      <c r="H28" s="77">
        <v>0.4016849051563578</v>
      </c>
      <c r="I28" s="77">
        <f t="shared" si="2"/>
        <v>0.4016849051563578</v>
      </c>
      <c r="J28" s="76">
        <f>分析係数表!G31</f>
        <v>7.0092194960809637E-2</v>
      </c>
      <c r="K28" s="78">
        <f t="shared" si="3"/>
        <v>2.8154976685033757E-2</v>
      </c>
      <c r="L28" s="79"/>
      <c r="M28" s="80"/>
      <c r="N28" s="81">
        <f>分析係数表!H31</f>
        <v>2.261895916699394E-2</v>
      </c>
      <c r="O28" s="82">
        <f t="shared" si="4"/>
        <v>0.35167678937492991</v>
      </c>
      <c r="P28" s="76">
        <f>分析係数表!C31</f>
        <v>0.30951028292239513</v>
      </c>
      <c r="Q28" s="82">
        <f t="shared" si="5"/>
        <v>0.10884758257667412</v>
      </c>
      <c r="R28" s="83">
        <v>0.14078901751016937</v>
      </c>
      <c r="S28" s="84">
        <f t="shared" si="6"/>
        <v>0.54247392266652716</v>
      </c>
      <c r="T28" s="85">
        <f>分析係数表!F31</f>
        <v>0.24334064086008589</v>
      </c>
      <c r="U28" s="86">
        <f t="shared" si="7"/>
        <v>0.1320059519915574</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投入係数表!S29</f>
        <v>7.4515648286140089E-4</v>
      </c>
      <c r="E29" s="77">
        <f t="shared" si="0"/>
        <v>7.4515648286140088E-2</v>
      </c>
      <c r="F29" s="76">
        <f>分析係数表!C32</f>
        <v>0.85225718194254441</v>
      </c>
      <c r="G29" s="77">
        <f t="shared" si="1"/>
        <v>6.3506496418967537E-2</v>
      </c>
      <c r="H29" s="77">
        <v>8.7932936906035666E-2</v>
      </c>
      <c r="I29" s="77">
        <f t="shared" si="2"/>
        <v>8.7932936906035666E-2</v>
      </c>
      <c r="J29" s="76">
        <f>分析係数表!G32</f>
        <v>0.14035087719298245</v>
      </c>
      <c r="K29" s="78">
        <f t="shared" si="3"/>
        <v>1.2341464828917285E-2</v>
      </c>
      <c r="L29" s="79"/>
      <c r="M29" s="80"/>
      <c r="N29" s="81">
        <f>分析係数表!H32</f>
        <v>6.442847590035345E-3</v>
      </c>
      <c r="O29" s="82">
        <f t="shared" si="4"/>
        <v>0.10017260025836811</v>
      </c>
      <c r="P29" s="76">
        <f>分析係数表!C32</f>
        <v>0.85225718194254441</v>
      </c>
      <c r="Q29" s="82">
        <f t="shared" si="5"/>
        <v>8.5372818004053802E-2</v>
      </c>
      <c r="R29" s="83">
        <v>0.11163649484005649</v>
      </c>
      <c r="S29" s="84">
        <f t="shared" si="6"/>
        <v>0.19956943174609215</v>
      </c>
      <c r="T29" s="85">
        <f>分析係数表!F32</f>
        <v>0.48405103668261562</v>
      </c>
      <c r="U29" s="86">
        <f t="shared" si="7"/>
        <v>9.660179032685641E-2</v>
      </c>
      <c r="V29" s="87">
        <f>分析係数表!D32</f>
        <v>2.1531100478468901E-2</v>
      </c>
      <c r="W29" s="88">
        <f t="shared" si="8"/>
        <v>0</v>
      </c>
      <c r="X29" s="76">
        <f>分析係数表!E32</f>
        <v>3.1897926634768738E-2</v>
      </c>
      <c r="Y29" s="89">
        <f t="shared" si="9"/>
        <v>0</v>
      </c>
    </row>
    <row r="30" spans="1:25" x14ac:dyDescent="0.2">
      <c r="A30" s="6" t="s">
        <v>18</v>
      </c>
      <c r="B30" s="5" t="s">
        <v>274</v>
      </c>
      <c r="C30" s="90"/>
      <c r="D30" s="76">
        <f>投入係数表!S30</f>
        <v>7.4515648286140089E-4</v>
      </c>
      <c r="E30" s="77">
        <f t="shared" si="0"/>
        <v>7.4515648286140088E-2</v>
      </c>
      <c r="F30" s="76">
        <f>分析係数表!C33</f>
        <v>1</v>
      </c>
      <c r="G30" s="77">
        <f t="shared" si="1"/>
        <v>7.4515648286140088E-2</v>
      </c>
      <c r="H30" s="77">
        <v>9.9109625612058896E-2</v>
      </c>
      <c r="I30" s="77">
        <f t="shared" si="2"/>
        <v>9.9109625612058896E-2</v>
      </c>
      <c r="J30" s="76">
        <f>分析係数表!G33</f>
        <v>0.50645624103299858</v>
      </c>
      <c r="K30" s="78">
        <f t="shared" si="3"/>
        <v>5.0194688437671151E-2</v>
      </c>
      <c r="L30" s="79"/>
      <c r="M30" s="80"/>
      <c r="N30" s="81">
        <f>分析係数表!H33</f>
        <v>9.552821797416492E-4</v>
      </c>
      <c r="O30" s="82">
        <f t="shared" si="4"/>
        <v>1.4852609593497743E-2</v>
      </c>
      <c r="P30" s="76">
        <f>分析係数表!C33</f>
        <v>1</v>
      </c>
      <c r="Q30" s="82">
        <f t="shared" si="5"/>
        <v>1.4852609593497743E-2</v>
      </c>
      <c r="R30" s="83">
        <v>4.4960933871647603E-2</v>
      </c>
      <c r="S30" s="84">
        <f t="shared" si="6"/>
        <v>0.14407055948370651</v>
      </c>
      <c r="T30" s="85">
        <f>分析係数表!F33</f>
        <v>0.6449067431850789</v>
      </c>
      <c r="U30" s="86">
        <f t="shared" si="7"/>
        <v>9.2912075305489339E-2</v>
      </c>
      <c r="V30" s="87">
        <f>分析係数表!D33</f>
        <v>2.7259684361549498E-2</v>
      </c>
      <c r="W30" s="88">
        <f t="shared" si="8"/>
        <v>0</v>
      </c>
      <c r="X30" s="76">
        <f>分析係数表!E33</f>
        <v>2.4748923959827834E-2</v>
      </c>
      <c r="Y30" s="89">
        <f t="shared" si="9"/>
        <v>0</v>
      </c>
    </row>
    <row r="31" spans="1:25" x14ac:dyDescent="0.2">
      <c r="A31" s="6" t="s">
        <v>19</v>
      </c>
      <c r="B31" s="5" t="s">
        <v>275</v>
      </c>
      <c r="C31" s="90"/>
      <c r="D31" s="76">
        <f>投入係数表!S31</f>
        <v>4.9180327868852458E-2</v>
      </c>
      <c r="E31" s="77">
        <f t="shared" si="0"/>
        <v>4.918032786885246</v>
      </c>
      <c r="F31" s="76">
        <f>分析係数表!C34</f>
        <v>0.24772063858157056</v>
      </c>
      <c r="G31" s="77">
        <f t="shared" si="1"/>
        <v>1.2182982225323142</v>
      </c>
      <c r="H31" s="77">
        <v>1.3961912394440916</v>
      </c>
      <c r="I31" s="77">
        <f t="shared" si="2"/>
        <v>1.3961912394440916</v>
      </c>
      <c r="J31" s="76">
        <f>分析係数表!G34</f>
        <v>0.4248649605950589</v>
      </c>
      <c r="K31" s="78">
        <f t="shared" si="3"/>
        <v>0.59319273592958044</v>
      </c>
      <c r="L31" s="79"/>
      <c r="M31" s="80"/>
      <c r="N31" s="81">
        <f>分析係数表!H34</f>
        <v>0.15963826648127116</v>
      </c>
      <c r="O31" s="82">
        <f t="shared" si="4"/>
        <v>2.4820360920689564</v>
      </c>
      <c r="P31" s="76">
        <f>分析係数表!C34</f>
        <v>0.24772063858157056</v>
      </c>
      <c r="Q31" s="82">
        <f t="shared" si="5"/>
        <v>0.61485156570982769</v>
      </c>
      <c r="R31" s="83">
        <v>0.66034218130070232</v>
      </c>
      <c r="S31" s="84">
        <f t="shared" si="6"/>
        <v>2.0565334207447941</v>
      </c>
      <c r="T31" s="85">
        <f>分析係数表!F34</f>
        <v>0.69972549366864434</v>
      </c>
      <c r="U31" s="86">
        <f t="shared" si="7"/>
        <v>1.4390088630767168</v>
      </c>
      <c r="V31" s="87">
        <f>分析係数表!D34</f>
        <v>0.30222261577968651</v>
      </c>
      <c r="W31" s="88">
        <f t="shared" si="8"/>
        <v>1</v>
      </c>
      <c r="X31" s="76">
        <f>分析係数表!E34</f>
        <v>0.2069423536704153</v>
      </c>
      <c r="Y31" s="89">
        <f t="shared" si="9"/>
        <v>0</v>
      </c>
    </row>
    <row r="32" spans="1:25" x14ac:dyDescent="0.2">
      <c r="A32" s="6" t="s">
        <v>20</v>
      </c>
      <c r="B32" s="5" t="s">
        <v>37</v>
      </c>
      <c r="C32" s="90"/>
      <c r="D32" s="76">
        <f>投入係数表!S32</f>
        <v>1.0432190760059613E-2</v>
      </c>
      <c r="E32" s="77">
        <f t="shared" si="0"/>
        <v>1.0432190760059614</v>
      </c>
      <c r="F32" s="76">
        <f>分析係数表!C35</f>
        <v>0.40037672666387614</v>
      </c>
      <c r="G32" s="77">
        <f t="shared" si="1"/>
        <v>0.41768063884458023</v>
      </c>
      <c r="H32" s="77">
        <v>0.50385020109293943</v>
      </c>
      <c r="I32" s="77">
        <f t="shared" si="2"/>
        <v>0.50385020109293943</v>
      </c>
      <c r="J32" s="76">
        <f>分析係数表!G35</f>
        <v>0.31413869149718204</v>
      </c>
      <c r="K32" s="78">
        <f t="shared" si="3"/>
        <v>0.15827884288192803</v>
      </c>
      <c r="L32" s="79"/>
      <c r="M32" s="80"/>
      <c r="N32" s="81">
        <f>分析係数表!H35</f>
        <v>6.0278305541698066E-2</v>
      </c>
      <c r="O32" s="82">
        <f t="shared" si="4"/>
        <v>0.93719966534970756</v>
      </c>
      <c r="P32" s="76">
        <f>分析係数表!C35</f>
        <v>0.40037672666387614</v>
      </c>
      <c r="Q32" s="82">
        <f t="shared" si="5"/>
        <v>0.37523293424319604</v>
      </c>
      <c r="R32" s="83">
        <v>0.48134200419736484</v>
      </c>
      <c r="S32" s="84">
        <f t="shared" si="6"/>
        <v>0.98519220529030427</v>
      </c>
      <c r="T32" s="85">
        <f>分析係数表!F35</f>
        <v>0.64444988973290862</v>
      </c>
      <c r="U32" s="86">
        <f t="shared" si="7"/>
        <v>0.63490700806505762</v>
      </c>
      <c r="V32" s="87">
        <f>分析係数表!D35</f>
        <v>6.3219799068855678E-2</v>
      </c>
      <c r="W32" s="88">
        <f t="shared" si="8"/>
        <v>0</v>
      </c>
      <c r="X32" s="76">
        <f>分析係数表!E35</f>
        <v>5.6848811565792697E-2</v>
      </c>
      <c r="Y32" s="89">
        <f t="shared" si="9"/>
        <v>0</v>
      </c>
    </row>
    <row r="33" spans="1:25" x14ac:dyDescent="0.2">
      <c r="A33" s="6" t="s">
        <v>21</v>
      </c>
      <c r="B33" s="5" t="s">
        <v>38</v>
      </c>
      <c r="C33" s="90"/>
      <c r="D33" s="76">
        <f>投入係数表!S33</f>
        <v>2.2354694485842027E-3</v>
      </c>
      <c r="E33" s="77">
        <f t="shared" si="0"/>
        <v>0.22354694485842028</v>
      </c>
      <c r="F33" s="76">
        <f>分析係数表!C36</f>
        <v>0.81884274474653918</v>
      </c>
      <c r="G33" s="77">
        <f t="shared" si="1"/>
        <v>0.18304979390757209</v>
      </c>
      <c r="H33" s="77">
        <v>0.25713781451545759</v>
      </c>
      <c r="I33" s="77">
        <f t="shared" si="2"/>
        <v>0.25713781451545759</v>
      </c>
      <c r="J33" s="76">
        <f>分析係数表!G36</f>
        <v>1.667576253714147E-2</v>
      </c>
      <c r="K33" s="78">
        <f t="shared" si="3"/>
        <v>4.2879691341792996E-3</v>
      </c>
      <c r="L33" s="79"/>
      <c r="M33" s="80"/>
      <c r="N33" s="81">
        <f>分析係数表!H36</f>
        <v>0.19381614002313904</v>
      </c>
      <c r="O33" s="82">
        <f t="shared" si="4"/>
        <v>3.0134294575252087</v>
      </c>
      <c r="P33" s="76">
        <f>分析係数表!C36</f>
        <v>0.81884274474653918</v>
      </c>
      <c r="Q33" s="82">
        <f t="shared" si="5"/>
        <v>2.4675248481000165</v>
      </c>
      <c r="R33" s="83">
        <v>2.5407984768505751</v>
      </c>
      <c r="S33" s="84">
        <f t="shared" si="6"/>
        <v>2.7979362913660326</v>
      </c>
      <c r="T33" s="85">
        <f>分析係数表!F36</f>
        <v>0.88527075374446673</v>
      </c>
      <c r="U33" s="86">
        <f t="shared" si="7"/>
        <v>2.4769311695866056</v>
      </c>
      <c r="V33" s="87">
        <f>分析係数表!D36</f>
        <v>8.9745922018070468E-3</v>
      </c>
      <c r="W33" s="88">
        <f t="shared" si="8"/>
        <v>0</v>
      </c>
      <c r="X33" s="76">
        <f>分析係数表!E36</f>
        <v>2.2436480504517617E-3</v>
      </c>
      <c r="Y33" s="89">
        <f t="shared" si="9"/>
        <v>0</v>
      </c>
    </row>
    <row r="34" spans="1:25" x14ac:dyDescent="0.2">
      <c r="A34" s="6" t="s">
        <v>22</v>
      </c>
      <c r="B34" s="5" t="s">
        <v>378</v>
      </c>
      <c r="C34" s="90"/>
      <c r="D34" s="76">
        <f>投入係数表!S34</f>
        <v>1.564828614008942E-2</v>
      </c>
      <c r="E34" s="77">
        <f t="shared" si="0"/>
        <v>1.564828614008942</v>
      </c>
      <c r="F34" s="76">
        <f>分析係数表!C37</f>
        <v>0.43300400097983183</v>
      </c>
      <c r="G34" s="77">
        <f t="shared" si="1"/>
        <v>0.67757705071359686</v>
      </c>
      <c r="H34" s="77">
        <v>0.84681366222042176</v>
      </c>
      <c r="I34" s="77">
        <f t="shared" si="2"/>
        <v>0.84681366222042176</v>
      </c>
      <c r="J34" s="76">
        <f>分析係数表!G37</f>
        <v>0.37467899332306109</v>
      </c>
      <c r="K34" s="78">
        <f t="shared" si="3"/>
        <v>0.31728329049296233</v>
      </c>
      <c r="L34" s="79"/>
      <c r="M34" s="80"/>
      <c r="N34" s="81">
        <f>分析係数表!H37</f>
        <v>4.7689809261991442E-2</v>
      </c>
      <c r="O34" s="82">
        <f t="shared" si="4"/>
        <v>0.74147527670650393</v>
      </c>
      <c r="P34" s="76">
        <f>分析係数表!C37</f>
        <v>0.43300400097983183</v>
      </c>
      <c r="Q34" s="82">
        <f t="shared" si="5"/>
        <v>0.32106176144154408</v>
      </c>
      <c r="R34" s="83">
        <v>0.37352637022626295</v>
      </c>
      <c r="S34" s="84">
        <f t="shared" si="6"/>
        <v>1.2203400324466847</v>
      </c>
      <c r="T34" s="85">
        <f>分析係数表!F37</f>
        <v>0.6925184043828112</v>
      </c>
      <c r="U34" s="86">
        <f t="shared" si="7"/>
        <v>0.84510793207444612</v>
      </c>
      <c r="V34" s="87">
        <f>分析係数表!D37</f>
        <v>7.24191063174114E-2</v>
      </c>
      <c r="W34" s="88">
        <f t="shared" si="8"/>
        <v>0</v>
      </c>
      <c r="X34" s="76">
        <f>分析係数表!E37</f>
        <v>6.5998972778633799E-2</v>
      </c>
      <c r="Y34" s="89">
        <f t="shared" si="9"/>
        <v>0</v>
      </c>
    </row>
    <row r="35" spans="1:25" x14ac:dyDescent="0.2">
      <c r="A35" s="6" t="s">
        <v>23</v>
      </c>
      <c r="B35" s="5" t="s">
        <v>194</v>
      </c>
      <c r="C35" s="90"/>
      <c r="D35" s="76">
        <f>投入係数表!S35</f>
        <v>6.7064083457526085E-3</v>
      </c>
      <c r="E35" s="77">
        <f t="shared" si="0"/>
        <v>0.6706408345752608</v>
      </c>
      <c r="F35" s="76">
        <f>分析係数表!C38</f>
        <v>7.9651941097724221E-2</v>
      </c>
      <c r="G35" s="77">
        <f t="shared" si="1"/>
        <v>5.341784425331729E-2</v>
      </c>
      <c r="H35" s="77">
        <v>7.1212680407729878E-2</v>
      </c>
      <c r="I35" s="77">
        <f t="shared" si="2"/>
        <v>7.1212680407729878E-2</v>
      </c>
      <c r="J35" s="76">
        <f>分析係数表!G38</f>
        <v>0.16009852216748768</v>
      </c>
      <c r="K35" s="78">
        <f t="shared" si="3"/>
        <v>1.1401044892863157E-2</v>
      </c>
      <c r="L35" s="79"/>
      <c r="M35" s="80"/>
      <c r="N35" s="81">
        <f>分析係数表!H38</f>
        <v>4.2106715633723583E-2</v>
      </c>
      <c r="O35" s="82">
        <f t="shared" si="4"/>
        <v>0.65467002508228389</v>
      </c>
      <c r="P35" s="76">
        <f>分析係数表!C38</f>
        <v>7.9651941097724221E-2</v>
      </c>
      <c r="Q35" s="82">
        <f t="shared" si="5"/>
        <v>5.2145738276299716E-2</v>
      </c>
      <c r="R35" s="83">
        <v>6.2310357357968929E-2</v>
      </c>
      <c r="S35" s="84">
        <f t="shared" si="6"/>
        <v>0.13352303776569879</v>
      </c>
      <c r="T35" s="85">
        <f>分析係数表!F38</f>
        <v>0.48891625615763545</v>
      </c>
      <c r="U35" s="86">
        <f t="shared" si="7"/>
        <v>6.528158373520003E-2</v>
      </c>
      <c r="V35" s="87">
        <f>分析係数表!D38</f>
        <v>6.1576354679802957E-2</v>
      </c>
      <c r="W35" s="88">
        <f t="shared" si="8"/>
        <v>0</v>
      </c>
      <c r="X35" s="76">
        <f>分析係数表!E38</f>
        <v>7.0197044334975367E-2</v>
      </c>
      <c r="Y35" s="89">
        <f t="shared" si="9"/>
        <v>0</v>
      </c>
    </row>
    <row r="36" spans="1:25" x14ac:dyDescent="0.2">
      <c r="A36" s="6" t="s">
        <v>24</v>
      </c>
      <c r="B36" s="5" t="s">
        <v>39</v>
      </c>
      <c r="C36" s="90"/>
      <c r="D36" s="76">
        <f>投入係数表!S36</f>
        <v>0</v>
      </c>
      <c r="E36" s="77">
        <f t="shared" si="0"/>
        <v>0</v>
      </c>
      <c r="F36" s="76">
        <f>分析係数表!C39</f>
        <v>1</v>
      </c>
      <c r="G36" s="77">
        <f t="shared" si="1"/>
        <v>0</v>
      </c>
      <c r="H36" s="77">
        <v>1.7709267549945673E-2</v>
      </c>
      <c r="I36" s="77">
        <f t="shared" si="2"/>
        <v>1.7709267549945673E-2</v>
      </c>
      <c r="J36" s="76">
        <f>分析係数表!G39</f>
        <v>0.35152969406118778</v>
      </c>
      <c r="K36" s="78">
        <f t="shared" si="3"/>
        <v>6.2253334038801234E-3</v>
      </c>
      <c r="L36" s="79"/>
      <c r="M36" s="80"/>
      <c r="N36" s="81">
        <f>分析係数表!H39</f>
        <v>3.7892859796418753E-3</v>
      </c>
      <c r="O36" s="82">
        <f t="shared" si="4"/>
        <v>5.8915351387541053E-2</v>
      </c>
      <c r="P36" s="76">
        <f>分析係数表!C39</f>
        <v>1</v>
      </c>
      <c r="Q36" s="82">
        <f t="shared" si="5"/>
        <v>5.8915351387541053E-2</v>
      </c>
      <c r="R36" s="83">
        <v>7.3629654058003327E-2</v>
      </c>
      <c r="S36" s="84">
        <f t="shared" si="6"/>
        <v>9.1338921607949E-2</v>
      </c>
      <c r="T36" s="85">
        <f>分析係数表!F39</f>
        <v>0.70235952809438107</v>
      </c>
      <c r="U36" s="86">
        <f t="shared" si="7"/>
        <v>6.4152761877208725E-2</v>
      </c>
      <c r="V36" s="87">
        <f>分析係数表!D39</f>
        <v>5.8888222355528895E-2</v>
      </c>
      <c r="W36" s="88">
        <f t="shared" si="8"/>
        <v>0</v>
      </c>
      <c r="X36" s="76">
        <f>分析係数表!E39</f>
        <v>7.4585082983403314E-2</v>
      </c>
      <c r="Y36" s="89">
        <f t="shared" si="9"/>
        <v>0</v>
      </c>
    </row>
    <row r="37" spans="1:25" x14ac:dyDescent="0.2">
      <c r="A37" s="6" t="s">
        <v>25</v>
      </c>
      <c r="B37" s="5" t="s">
        <v>40</v>
      </c>
      <c r="C37" s="90"/>
      <c r="D37" s="76">
        <f>投入係数表!S37</f>
        <v>0</v>
      </c>
      <c r="E37" s="77">
        <f t="shared" si="0"/>
        <v>0</v>
      </c>
      <c r="F37" s="76">
        <f>分析係数表!C40</f>
        <v>0.95328673803415021</v>
      </c>
      <c r="G37" s="77">
        <f t="shared" si="1"/>
        <v>0</v>
      </c>
      <c r="H37" s="77">
        <v>6.212617525708986E-3</v>
      </c>
      <c r="I37" s="77">
        <f t="shared" si="2"/>
        <v>6.212617525708986E-3</v>
      </c>
      <c r="J37" s="76">
        <f>分析係数表!G40</f>
        <v>0.53898804366660891</v>
      </c>
      <c r="K37" s="78">
        <f t="shared" si="3"/>
        <v>3.3485265662307746E-3</v>
      </c>
      <c r="L37" s="79"/>
      <c r="M37" s="80"/>
      <c r="N37" s="81">
        <f>分析係数表!H40</f>
        <v>2.9093649496354006E-2</v>
      </c>
      <c r="O37" s="82">
        <f t="shared" si="4"/>
        <v>0.45234447661974791</v>
      </c>
      <c r="P37" s="76">
        <f>分析係数表!C40</f>
        <v>0.95328673803415021</v>
      </c>
      <c r="Q37" s="82">
        <f t="shared" si="5"/>
        <v>0.43121399058460441</v>
      </c>
      <c r="R37" s="83">
        <v>0.43345341213869165</v>
      </c>
      <c r="S37" s="84">
        <f t="shared" si="6"/>
        <v>0.43966602966440066</v>
      </c>
      <c r="T37" s="85">
        <f>分析係数表!F40</f>
        <v>0.73566106394039166</v>
      </c>
      <c r="U37" s="86">
        <f t="shared" si="7"/>
        <v>0.32344517916136079</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投入係数表!S38</f>
        <v>0</v>
      </c>
      <c r="E38" s="77">
        <f t="shared" si="0"/>
        <v>0</v>
      </c>
      <c r="F38" s="76">
        <f>分析係数表!C41</f>
        <v>0.71785008836677411</v>
      </c>
      <c r="G38" s="77">
        <f t="shared" si="1"/>
        <v>0</v>
      </c>
      <c r="H38" s="77">
        <v>2.5560317152137997E-4</v>
      </c>
      <c r="I38" s="77">
        <f t="shared" si="2"/>
        <v>2.5560317152137997E-4</v>
      </c>
      <c r="J38" s="76">
        <f>分析係数表!G41</f>
        <v>0.45415256068573073</v>
      </c>
      <c r="K38" s="78">
        <f t="shared" si="3"/>
        <v>1.1608283486582876E-4</v>
      </c>
      <c r="L38" s="79"/>
      <c r="M38" s="80"/>
      <c r="N38" s="81">
        <f>分析係数表!H41</f>
        <v>4.9982486493371406E-2</v>
      </c>
      <c r="O38" s="82">
        <f t="shared" si="4"/>
        <v>0.7771215397308987</v>
      </c>
      <c r="P38" s="76">
        <f>分析係数表!C41</f>
        <v>0.71785008836677411</v>
      </c>
      <c r="Q38" s="82">
        <f t="shared" si="5"/>
        <v>0.55785676596754918</v>
      </c>
      <c r="R38" s="83">
        <v>0.56640568821676451</v>
      </c>
      <c r="S38" s="84">
        <f t="shared" si="6"/>
        <v>0.56666129138828591</v>
      </c>
      <c r="T38" s="85">
        <f>分析係数表!F41</f>
        <v>0.55751638694806593</v>
      </c>
      <c r="U38" s="86">
        <f t="shared" si="7"/>
        <v>0.31592295579812235</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投入係数表!S39</f>
        <v>1.4903129657228018E-3</v>
      </c>
      <c r="E39" s="77">
        <f>$C$21*D39</f>
        <v>0.14903129657228018</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0.20843162129541834</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投入係数表!S40</f>
        <v>2.9061102831594635E-2</v>
      </c>
      <c r="E40" s="77">
        <f>$C$21*D40</f>
        <v>2.9061102831594634</v>
      </c>
      <c r="F40" s="76">
        <f>分析係数表!C43</f>
        <v>0.24416011268928273</v>
      </c>
      <c r="G40" s="77">
        <f>E40*F40</f>
        <v>0.70955621422369797</v>
      </c>
      <c r="H40" s="77">
        <v>0.89591637616989239</v>
      </c>
      <c r="I40" s="77">
        <f>C40+H40</f>
        <v>0.89591637616989239</v>
      </c>
      <c r="J40" s="76">
        <f>分析係数表!G43</f>
        <v>0.34972426470588236</v>
      </c>
      <c r="K40" s="78">
        <f>I40*J40</f>
        <v>0.3133236958939743</v>
      </c>
      <c r="L40" s="79"/>
      <c r="M40" s="80"/>
      <c r="N40" s="81">
        <f>分析係数表!H43</f>
        <v>3.6258265844416375E-2</v>
      </c>
      <c r="O40" s="82">
        <f t="shared" si="4"/>
        <v>0.56373904857098101</v>
      </c>
      <c r="P40" s="76">
        <f>分析係数表!C43</f>
        <v>0.24416011268928273</v>
      </c>
      <c r="Q40" s="82">
        <f>O40*P40</f>
        <v>0.13764258962643974</v>
      </c>
      <c r="R40" s="83">
        <v>0.21665756634011349</v>
      </c>
      <c r="S40" s="84">
        <f>I40+R40</f>
        <v>1.1125739425100059</v>
      </c>
      <c r="T40" s="85">
        <f>分析係数表!F43</f>
        <v>0.55514705882352944</v>
      </c>
      <c r="U40" s="86">
        <f>S40*T40</f>
        <v>0.61764215190812832</v>
      </c>
      <c r="V40" s="87">
        <f>分析係数表!D43</f>
        <v>0.23460477941176472</v>
      </c>
      <c r="W40" s="88">
        <f>ROUND(S40*V40,0)</f>
        <v>0</v>
      </c>
      <c r="X40" s="76">
        <f>分析係数表!E43</f>
        <v>0.17325367647058823</v>
      </c>
      <c r="Y40" s="89">
        <f>ROUND(S40*X40,0)</f>
        <v>0</v>
      </c>
    </row>
    <row r="41" spans="1:25" x14ac:dyDescent="0.2">
      <c r="A41" s="6" t="s">
        <v>341</v>
      </c>
      <c r="B41" s="5" t="s">
        <v>42</v>
      </c>
      <c r="C41" s="90"/>
      <c r="D41" s="76">
        <f>投入係数表!S41</f>
        <v>0</v>
      </c>
      <c r="E41" s="77">
        <f>$C$21*D41</f>
        <v>0</v>
      </c>
      <c r="F41" s="76">
        <f>分析係数表!C44</f>
        <v>0.44352059925093634</v>
      </c>
      <c r="G41" s="77">
        <f>E41*F41</f>
        <v>0</v>
      </c>
      <c r="H41" s="77">
        <v>1.8223338293225646E-3</v>
      </c>
      <c r="I41" s="77">
        <f>C41+H41</f>
        <v>1.8223338293225646E-3</v>
      </c>
      <c r="J41" s="76">
        <f>分析係数表!G44</f>
        <v>0.26743054804885957</v>
      </c>
      <c r="K41" s="78">
        <f>I41*J41</f>
        <v>4.8734773470371037E-4</v>
      </c>
      <c r="L41" s="79"/>
      <c r="M41" s="80"/>
      <c r="N41" s="81">
        <f>分析係数表!H44</f>
        <v>0.11044123422457623</v>
      </c>
      <c r="O41" s="82">
        <f t="shared" si="4"/>
        <v>1.7171266980038224</v>
      </c>
      <c r="P41" s="76">
        <f>分析係数表!C44</f>
        <v>0.44352059925093634</v>
      </c>
      <c r="Q41" s="82">
        <f>O41*P41</f>
        <v>0.7615810620884369</v>
      </c>
      <c r="R41" s="83">
        <v>0.77236208539412043</v>
      </c>
      <c r="S41" s="84">
        <f>I41+R41</f>
        <v>0.77418441922344305</v>
      </c>
      <c r="T41" s="85">
        <f>分析係数表!F44</f>
        <v>0.49983785536698733</v>
      </c>
      <c r="U41" s="86">
        <f>S41*T41</f>
        <v>0.38696667976318239</v>
      </c>
      <c r="V41" s="87">
        <f>分析係数表!D44</f>
        <v>0.31423629877851045</v>
      </c>
      <c r="W41" s="88">
        <f>ROUND(S41*V41,0)</f>
        <v>0</v>
      </c>
      <c r="X41" s="76">
        <f>分析係数表!E44</f>
        <v>0.23370446438222894</v>
      </c>
      <c r="Y41" s="89">
        <f>ROUND(S41*X41,0)</f>
        <v>0</v>
      </c>
    </row>
    <row r="42" spans="1:25" x14ac:dyDescent="0.2">
      <c r="A42" s="6" t="s">
        <v>342</v>
      </c>
      <c r="B42" s="5" t="s">
        <v>279</v>
      </c>
      <c r="C42" s="90"/>
      <c r="D42" s="76">
        <f>投入係数表!S42</f>
        <v>2.2354694485842027E-3</v>
      </c>
      <c r="E42" s="77">
        <f>$C$21*D42</f>
        <v>0.22354694485842028</v>
      </c>
      <c r="F42" s="76">
        <f>分析係数表!C45</f>
        <v>1</v>
      </c>
      <c r="G42" s="77">
        <f>E42*F42</f>
        <v>0.22354694485842028</v>
      </c>
      <c r="H42" s="77">
        <v>0.25772913177735929</v>
      </c>
      <c r="I42" s="77">
        <f>C42+H42</f>
        <v>0.25772913177735929</v>
      </c>
      <c r="J42" s="76">
        <f>分析係数表!G45</f>
        <v>0</v>
      </c>
      <c r="K42" s="78">
        <f>I42*J42</f>
        <v>0</v>
      </c>
      <c r="L42" s="79"/>
      <c r="M42" s="80"/>
      <c r="N42" s="81">
        <f>分析係数表!H45</f>
        <v>0</v>
      </c>
      <c r="O42" s="82">
        <f t="shared" si="4"/>
        <v>0</v>
      </c>
      <c r="P42" s="76">
        <f>分析係数表!C45</f>
        <v>1</v>
      </c>
      <c r="Q42" s="82">
        <f>O42*P42</f>
        <v>0</v>
      </c>
      <c r="R42" s="83">
        <v>1.523123183884671E-2</v>
      </c>
      <c r="S42" s="84">
        <f>I42+R42</f>
        <v>0.27296036361620601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投入係数表!S43</f>
        <v>3.7257824143070045E-3</v>
      </c>
      <c r="E43" s="77">
        <f>$C$21*D43</f>
        <v>0.37257824143070045</v>
      </c>
      <c r="F43" s="76">
        <f>分析係数表!C46</f>
        <v>0.20394173093401891</v>
      </c>
      <c r="G43" s="77">
        <f>E43*F43</f>
        <v>7.5984251465729846E-2</v>
      </c>
      <c r="H43" s="77">
        <v>9.323408504236104E-2</v>
      </c>
      <c r="I43" s="77">
        <f>C43+H43</f>
        <v>9.323408504236104E-2</v>
      </c>
      <c r="J43" s="76">
        <f>分析係数表!G46</f>
        <v>9.7765363128491621E-3</v>
      </c>
      <c r="K43" s="78">
        <f>I43*J43</f>
        <v>9.1150641801190956E-4</v>
      </c>
      <c r="L43" s="79"/>
      <c r="M43" s="80"/>
      <c r="N43" s="81">
        <f>分析係数表!H46</f>
        <v>2.207763259847367E-2</v>
      </c>
      <c r="O43" s="82">
        <f t="shared" si="4"/>
        <v>0.34326031060528117</v>
      </c>
      <c r="P43" s="76">
        <f>分析係数表!C46</f>
        <v>0.20394173093401891</v>
      </c>
      <c r="Q43" s="82">
        <f>O43*P43</f>
        <v>7.0005101905790013E-2</v>
      </c>
      <c r="R43" s="83">
        <v>7.7466475823904285E-2</v>
      </c>
      <c r="S43" s="84">
        <f>I43+R43</f>
        <v>0.17070056086626534</v>
      </c>
      <c r="T43" s="85">
        <f>分析係数表!F46</f>
        <v>0.31424581005586594</v>
      </c>
      <c r="U43" s="86">
        <f>S43*T43</f>
        <v>5.3641936026410202E-2</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92">
        <f>投入係数表!S44</f>
        <v>0.59463487332339793</v>
      </c>
      <c r="E44" s="91">
        <f>SUM(E5:E43)</f>
        <v>59.463487332339795</v>
      </c>
      <c r="F44" s="92">
        <f>分析係数表!C47</f>
        <v>0.3565882023489878</v>
      </c>
      <c r="G44" s="91">
        <f>SUM(G5:G43)</f>
        <v>15.088262168395389</v>
      </c>
      <c r="H44" s="91">
        <f>SUM(H5:H43)</f>
        <v>17.328599886114418</v>
      </c>
      <c r="I44" s="91">
        <f>SUM(I5:I43)</f>
        <v>117.32859988611442</v>
      </c>
      <c r="J44" s="92">
        <f>分析係数表!G47</f>
        <v>0.20702938758024061</v>
      </c>
      <c r="K44" s="93">
        <f>SUM(K5:K43)</f>
        <v>24.78407558682612</v>
      </c>
      <c r="L44" s="94">
        <f>最終需要_まとめ!$L$33</f>
        <v>0.62733333333333341</v>
      </c>
      <c r="M44" s="91">
        <f>K44*L44</f>
        <v>15.547876751468921</v>
      </c>
      <c r="N44" s="95">
        <f>分析係数表!H47</f>
        <v>1</v>
      </c>
      <c r="O44" s="96">
        <f>SUM(O5:O43)</f>
        <v>15.547876751468921</v>
      </c>
      <c r="P44" s="92">
        <f>分析係数表!C47</f>
        <v>0.3565882023489878</v>
      </c>
      <c r="Q44" s="96">
        <f>SUM(Q5:Q43)</f>
        <v>6.5271895931272264</v>
      </c>
      <c r="R44" s="91">
        <f>SUM(R5:R43)</f>
        <v>7.2180247278850178</v>
      </c>
      <c r="S44" s="97">
        <f>SUM(S5:S43)</f>
        <v>124.54662461399946</v>
      </c>
      <c r="T44" s="98">
        <f>分析係数表!F47</f>
        <v>0.44699801687384694</v>
      </c>
      <c r="U44" s="99">
        <f>SUM(U5:U43)</f>
        <v>51.448388413111445</v>
      </c>
      <c r="V44" s="100">
        <f>分析係数表!D47</f>
        <v>7.3973369448801493E-2</v>
      </c>
      <c r="W44" s="101">
        <f>SUM(W5:W43)</f>
        <v>10</v>
      </c>
      <c r="X44" s="92">
        <f>分析係数表!E47</f>
        <v>5.841930334920295E-2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281</v>
      </c>
      <c r="S2" s="3" t="s">
        <v>153</v>
      </c>
      <c r="U2" s="64" t="s">
        <v>210</v>
      </c>
      <c r="W2" s="3" t="s">
        <v>130</v>
      </c>
      <c r="Y2" s="3" t="s">
        <v>154</v>
      </c>
    </row>
    <row r="3" spans="1:25" ht="44" x14ac:dyDescent="0.2">
      <c r="B3" s="65"/>
      <c r="C3" s="66" t="s">
        <v>228</v>
      </c>
      <c r="D3" s="66" t="s">
        <v>238</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0.65037929495760816</v>
      </c>
      <c r="G5" s="77">
        <f t="shared" ref="G5:G38" si="1">E5*F5</f>
        <v>0</v>
      </c>
      <c r="H5" s="77">
        <f t="array" ref="H5:H43">MMULT(逆行列係数!C5:AO43,'18'!G5:G43)</f>
        <v>3.8725944015146861E-3</v>
      </c>
      <c r="I5" s="77">
        <f t="shared" ref="I5:I38" si="2">C5+H5</f>
        <v>3.8725944015146861E-3</v>
      </c>
      <c r="J5" s="76">
        <f>分析係数表!G8</f>
        <v>0.11973575557390587</v>
      </c>
      <c r="K5" s="78">
        <f t="shared" ref="K5:K38" si="3">I5*J5</f>
        <v>4.6368801669663872E-4</v>
      </c>
      <c r="L5" s="79" t="s">
        <v>184</v>
      </c>
      <c r="M5" s="80" t="s">
        <v>184</v>
      </c>
      <c r="N5" s="81">
        <f>分析係数表!H8</f>
        <v>1.170751382505599E-2</v>
      </c>
      <c r="O5" s="82">
        <f t="shared" ref="O5:O43" si="4">$M$44*N5</f>
        <v>0.16498371046380741</v>
      </c>
      <c r="P5" s="76">
        <f>分析係数表!C8</f>
        <v>0.65037929495760816</v>
      </c>
      <c r="Q5" s="82">
        <f t="shared" ref="Q5:Q38" si="5">O5*P5</f>
        <v>0.10730198929094123</v>
      </c>
      <c r="R5" s="83">
        <f t="array" ref="R5:R43">MMULT(逆行列係数!C5:AO43,'18'!Q5:Q43)</f>
        <v>0.14154030887606503</v>
      </c>
      <c r="S5" s="84">
        <f t="shared" ref="S5:S38" si="6">I5+R5</f>
        <v>0.14541290327757972</v>
      </c>
      <c r="T5" s="85">
        <f>分析係数表!F8</f>
        <v>0.45169281585466559</v>
      </c>
      <c r="U5" s="86">
        <f t="shared" ref="U5:U38" si="7">S5*T5</f>
        <v>6.5681963743052116E-2</v>
      </c>
      <c r="V5" s="87">
        <f>分析係数表!D8</f>
        <v>0.495458298926507</v>
      </c>
      <c r="W5" s="167">
        <f t="shared" ref="W5:W38" si="8">ROUND(S5*V5,0)</f>
        <v>0</v>
      </c>
      <c r="X5" s="76">
        <f>分析係数表!E8</f>
        <v>0.32782824112303882</v>
      </c>
      <c r="Y5" s="166">
        <f t="shared" ref="Y5:Y38" si="9">ROUND(S5*X5,0)</f>
        <v>0</v>
      </c>
    </row>
    <row r="6" spans="1:25" x14ac:dyDescent="0.2">
      <c r="A6" s="6" t="s">
        <v>220</v>
      </c>
      <c r="B6" s="5" t="s">
        <v>266</v>
      </c>
      <c r="C6" s="90"/>
      <c r="D6" s="76">
        <f>投入係数表!T6</f>
        <v>0</v>
      </c>
      <c r="E6" s="77">
        <f t="shared" si="0"/>
        <v>0</v>
      </c>
      <c r="F6" s="76">
        <f>分析係数表!C9</f>
        <v>0.72894736842105257</v>
      </c>
      <c r="G6" s="77">
        <f t="shared" si="1"/>
        <v>0</v>
      </c>
      <c r="H6" s="77">
        <v>4.4249985227175744E-3</v>
      </c>
      <c r="I6" s="77">
        <f t="shared" si="2"/>
        <v>4.4249985227175744E-3</v>
      </c>
      <c r="J6" s="76">
        <f>分析係数表!G9</f>
        <v>0.24749163879598662</v>
      </c>
      <c r="K6" s="78">
        <f t="shared" si="3"/>
        <v>1.0951501360571922E-3</v>
      </c>
      <c r="L6" s="79"/>
      <c r="M6" s="80"/>
      <c r="N6" s="81">
        <f>分析係数表!H9</f>
        <v>6.0501204716971121E-4</v>
      </c>
      <c r="O6" s="82">
        <f t="shared" si="4"/>
        <v>8.5259034419193323E-3</v>
      </c>
      <c r="P6" s="76">
        <f>分析係数表!C9</f>
        <v>0.72894736842105257</v>
      </c>
      <c r="Q6" s="82">
        <f t="shared" si="5"/>
        <v>6.2149348773990918E-3</v>
      </c>
      <c r="R6" s="83">
        <v>7.9331266317367467E-3</v>
      </c>
      <c r="S6" s="84">
        <f t="shared" si="6"/>
        <v>1.2358125154454322E-2</v>
      </c>
      <c r="T6" s="85">
        <f>分析係数表!F9</f>
        <v>0.67892976588628762</v>
      </c>
      <c r="U6" s="86">
        <f t="shared" si="7"/>
        <v>8.3902990179071154E-3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投入係数表!T7</f>
        <v>0</v>
      </c>
      <c r="E7" s="77">
        <f t="shared" si="0"/>
        <v>0</v>
      </c>
      <c r="F7" s="76">
        <f>分析係数表!C10</f>
        <v>1.0504201680672232E-2</v>
      </c>
      <c r="G7" s="77">
        <f t="shared" si="1"/>
        <v>0</v>
      </c>
      <c r="H7" s="77">
        <v>7.9885345096368421E-6</v>
      </c>
      <c r="I7" s="77">
        <f t="shared" si="2"/>
        <v>7.9885345096368421E-6</v>
      </c>
      <c r="J7" s="76">
        <f>分析係数表!G10</f>
        <v>0.2857142857142857</v>
      </c>
      <c r="K7" s="78">
        <f t="shared" si="3"/>
        <v>2.2824384313248119E-6</v>
      </c>
      <c r="L7" s="79"/>
      <c r="M7" s="80"/>
      <c r="N7" s="81">
        <f>分析係数表!H10</f>
        <v>1.1887956014562746E-3</v>
      </c>
      <c r="O7" s="82">
        <f t="shared" si="4"/>
        <v>1.6752652377104653E-2</v>
      </c>
      <c r="P7" s="76">
        <f>分析係数表!C10</f>
        <v>1.0504201680672232E-2</v>
      </c>
      <c r="Q7" s="82">
        <f t="shared" si="5"/>
        <v>1.7597323925530036E-4</v>
      </c>
      <c r="R7" s="83">
        <v>2.3619875609810111E-4</v>
      </c>
      <c r="S7" s="84">
        <f t="shared" si="6"/>
        <v>2.4418729060773795E-4</v>
      </c>
      <c r="T7" s="85">
        <f>分析係数表!F10</f>
        <v>0.5714285714285714</v>
      </c>
      <c r="U7" s="86">
        <f t="shared" si="7"/>
        <v>1.3953559463299311E-4</v>
      </c>
      <c r="V7" s="87">
        <f>分析係数表!D10</f>
        <v>0</v>
      </c>
      <c r="W7" s="167">
        <f t="shared" si="8"/>
        <v>0</v>
      </c>
      <c r="X7" s="76">
        <f>分析係数表!E10</f>
        <v>0</v>
      </c>
      <c r="Y7" s="166">
        <f t="shared" si="9"/>
        <v>0</v>
      </c>
    </row>
    <row r="8" spans="1:25" x14ac:dyDescent="0.2">
      <c r="A8" s="6" t="s">
        <v>222</v>
      </c>
      <c r="B8" s="5" t="s">
        <v>27</v>
      </c>
      <c r="C8" s="90"/>
      <c r="D8" s="76">
        <f>投入係数表!T8</f>
        <v>0</v>
      </c>
      <c r="E8" s="77">
        <f t="shared" si="0"/>
        <v>0</v>
      </c>
      <c r="F8" s="76">
        <f>分析係数表!C11</f>
        <v>1.4320902789711765E-3</v>
      </c>
      <c r="G8" s="77">
        <f t="shared" si="1"/>
        <v>0</v>
      </c>
      <c r="H8" s="77">
        <v>9.3455526756089065E-4</v>
      </c>
      <c r="I8" s="77">
        <f t="shared" si="2"/>
        <v>9.3455526756089065E-4</v>
      </c>
      <c r="J8" s="76">
        <f>分析係数表!G11</f>
        <v>0.36842105263157893</v>
      </c>
      <c r="K8" s="78">
        <f t="shared" si="3"/>
        <v>3.4430983541717023E-4</v>
      </c>
      <c r="L8" s="79"/>
      <c r="M8" s="80"/>
      <c r="N8" s="81">
        <f>分析係数表!H11</f>
        <v>-2.1228492883147762E-5</v>
      </c>
      <c r="O8" s="82">
        <f t="shared" si="4"/>
        <v>-2.9915450673401167E-4</v>
      </c>
      <c r="P8" s="76">
        <f>分析係数表!C11</f>
        <v>1.4320902789711765E-3</v>
      </c>
      <c r="Q8" s="82">
        <f t="shared" si="5"/>
        <v>-4.2841626100419547E-7</v>
      </c>
      <c r="R8" s="83">
        <v>9.9709322000016064E-5</v>
      </c>
      <c r="S8" s="84">
        <f t="shared" si="6"/>
        <v>1.0342645895609066E-3</v>
      </c>
      <c r="T8" s="85">
        <f>分析係数表!F11</f>
        <v>0.57894736842105265</v>
      </c>
      <c r="U8" s="86">
        <f t="shared" si="7"/>
        <v>5.9878476237736707E-4</v>
      </c>
      <c r="V8" s="87">
        <f>分析係数表!D11</f>
        <v>2.6315789473684209E-2</v>
      </c>
      <c r="W8" s="167">
        <f t="shared" si="8"/>
        <v>0</v>
      </c>
      <c r="X8" s="76">
        <f>分析係数表!E11</f>
        <v>0</v>
      </c>
      <c r="Y8" s="166">
        <f t="shared" si="9"/>
        <v>0</v>
      </c>
    </row>
    <row r="9" spans="1:25" x14ac:dyDescent="0.2">
      <c r="A9" s="6" t="s">
        <v>223</v>
      </c>
      <c r="B9" s="5" t="s">
        <v>191</v>
      </c>
      <c r="C9" s="90"/>
      <c r="D9" s="76">
        <f>投入係数表!T9</f>
        <v>0</v>
      </c>
      <c r="E9" s="77">
        <f t="shared" si="0"/>
        <v>0</v>
      </c>
      <c r="F9" s="76">
        <f>分析係数表!C12</f>
        <v>8.2314002014678422E-2</v>
      </c>
      <c r="G9" s="77">
        <f t="shared" si="1"/>
        <v>0</v>
      </c>
      <c r="H9" s="77">
        <v>2.3327971128678918E-4</v>
      </c>
      <c r="I9" s="77">
        <f t="shared" si="2"/>
        <v>2.3327971128678918E-4</v>
      </c>
      <c r="J9" s="76">
        <f>分析係数表!G12</f>
        <v>0.12801312223648553</v>
      </c>
      <c r="K9" s="78">
        <f t="shared" si="3"/>
        <v>2.9862864196247796E-5</v>
      </c>
      <c r="L9" s="79"/>
      <c r="M9" s="80"/>
      <c r="N9" s="81">
        <f>分析係数表!H12</f>
        <v>9.0942863511405014E-2</v>
      </c>
      <c r="O9" s="82">
        <f t="shared" si="4"/>
        <v>1.281577906848506</v>
      </c>
      <c r="P9" s="76">
        <f>分析係数表!C12</f>
        <v>8.2314002014678422E-2</v>
      </c>
      <c r="Q9" s="82">
        <f t="shared" si="5"/>
        <v>0.10549180640629528</v>
      </c>
      <c r="R9" s="83">
        <v>0.11753127992816405</v>
      </c>
      <c r="S9" s="84">
        <f t="shared" si="6"/>
        <v>0.11776455963945083</v>
      </c>
      <c r="T9" s="85">
        <f>分析係数表!F12</f>
        <v>0.39723291969761804</v>
      </c>
      <c r="U9" s="86">
        <f t="shared" si="7"/>
        <v>4.6779959862483324E-2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投入係数表!T10</f>
        <v>4.1551246537396124E-3</v>
      </c>
      <c r="E10" s="77">
        <f t="shared" si="0"/>
        <v>0.41551246537396125</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0.19579662465741063</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投入係数表!T11</f>
        <v>6.9252077562326868E-3</v>
      </c>
      <c r="E11" s="77">
        <f t="shared" si="0"/>
        <v>0.69252077562326864</v>
      </c>
      <c r="F11" s="76">
        <f>分析係数表!C14</f>
        <v>0.20214395099540583</v>
      </c>
      <c r="G11" s="77">
        <f t="shared" si="1"/>
        <v>0.13998888573089044</v>
      </c>
      <c r="H11" s="77">
        <v>0.20315762375603466</v>
      </c>
      <c r="I11" s="77">
        <f t="shared" si="2"/>
        <v>0.20315762375603466</v>
      </c>
      <c r="J11" s="76">
        <f>分析係数表!G14</f>
        <v>0.19479400103430444</v>
      </c>
      <c r="K11" s="78">
        <f t="shared" si="3"/>
        <v>3.9573886372059851E-2</v>
      </c>
      <c r="L11" s="79"/>
      <c r="M11" s="80"/>
      <c r="N11" s="81">
        <f>分析係数表!H14</f>
        <v>1.146338615689979E-3</v>
      </c>
      <c r="O11" s="82">
        <f t="shared" si="4"/>
        <v>1.6154343363636629E-2</v>
      </c>
      <c r="P11" s="76">
        <f>分析係数表!C14</f>
        <v>0.20214395099540583</v>
      </c>
      <c r="Q11" s="82">
        <f t="shared" si="5"/>
        <v>3.2655027932619223E-3</v>
      </c>
      <c r="R11" s="83">
        <v>1.3850265049643165E-2</v>
      </c>
      <c r="S11" s="84">
        <f t="shared" si="6"/>
        <v>0.21700788880567784</v>
      </c>
      <c r="T11" s="85">
        <f>分析係数表!F14</f>
        <v>0.33787278055507669</v>
      </c>
      <c r="U11" s="86">
        <f t="shared" si="7"/>
        <v>7.3321058793161267E-2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投入係数表!T12</f>
        <v>1.8005540166204988E-2</v>
      </c>
      <c r="E12" s="77">
        <f t="shared" si="0"/>
        <v>1.8005540166204987</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0.11846518466666862</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投入係数表!T13</f>
        <v>1.3850415512465374E-3</v>
      </c>
      <c r="E13" s="77">
        <f t="shared" si="0"/>
        <v>0.13850415512465375</v>
      </c>
      <c r="F13" s="76">
        <f>分析係数表!C16</f>
        <v>5.244101845363236E-2</v>
      </c>
      <c r="G13" s="77">
        <f t="shared" si="1"/>
        <v>7.2632989547967266E-3</v>
      </c>
      <c r="H13" s="77">
        <v>1.253614479397875E-2</v>
      </c>
      <c r="I13" s="77">
        <f t="shared" si="2"/>
        <v>1.253614479397875E-2</v>
      </c>
      <c r="J13" s="76">
        <f>分析係数表!G16</f>
        <v>3.3400809716599193E-2</v>
      </c>
      <c r="K13" s="78">
        <f t="shared" si="3"/>
        <v>4.187173868434198E-4</v>
      </c>
      <c r="L13" s="79"/>
      <c r="M13" s="80"/>
      <c r="N13" s="81">
        <f>分析係数表!H16</f>
        <v>1.6473310477322662E-2</v>
      </c>
      <c r="O13" s="82">
        <f t="shared" si="4"/>
        <v>0.23214389722559303</v>
      </c>
      <c r="P13" s="76">
        <f>分析係数表!C16</f>
        <v>5.244101845363236E-2</v>
      </c>
      <c r="Q13" s="82">
        <f t="shared" si="5"/>
        <v>1.2173862398305459E-2</v>
      </c>
      <c r="R13" s="83">
        <v>1.3687653318418242E-2</v>
      </c>
      <c r="S13" s="84">
        <f t="shared" si="6"/>
        <v>2.6223798112396994E-2</v>
      </c>
      <c r="T13" s="85">
        <f>分析係数表!F16</f>
        <v>0.2874493927125506</v>
      </c>
      <c r="U13" s="86">
        <f t="shared" si="7"/>
        <v>7.5380148420250469E-3</v>
      </c>
      <c r="V13" s="87">
        <f>分析係数表!D16</f>
        <v>0</v>
      </c>
      <c r="W13" s="167">
        <f t="shared" si="8"/>
        <v>0</v>
      </c>
      <c r="X13" s="76">
        <f>分析係数表!E16</f>
        <v>0</v>
      </c>
      <c r="Y13" s="166">
        <f t="shared" si="9"/>
        <v>0</v>
      </c>
    </row>
    <row r="14" spans="1:25" x14ac:dyDescent="0.2">
      <c r="A14" s="6" t="s">
        <v>2</v>
      </c>
      <c r="B14" s="5" t="s">
        <v>365</v>
      </c>
      <c r="C14" s="90"/>
      <c r="D14" s="76">
        <f>投入係数表!T14</f>
        <v>2.077562326869806E-2</v>
      </c>
      <c r="E14" s="77">
        <f t="shared" si="0"/>
        <v>2.0775623268698062</v>
      </c>
      <c r="F14" s="76">
        <f>分析係数表!C17</f>
        <v>0.30047739399045215</v>
      </c>
      <c r="G14" s="77">
        <f t="shared" si="1"/>
        <v>0.62426051383057934</v>
      </c>
      <c r="H14" s="77">
        <v>0.73535155062860835</v>
      </c>
      <c r="I14" s="77">
        <f t="shared" si="2"/>
        <v>0.73535155062860835</v>
      </c>
      <c r="J14" s="76">
        <f>分析係数表!G17</f>
        <v>0.21582733812949639</v>
      </c>
      <c r="K14" s="78">
        <f t="shared" si="3"/>
        <v>0.15870896776157015</v>
      </c>
      <c r="L14" s="79"/>
      <c r="M14" s="80"/>
      <c r="N14" s="81">
        <f>分析係数表!H17</f>
        <v>2.8021610605755043E-3</v>
      </c>
      <c r="O14" s="82">
        <f t="shared" si="4"/>
        <v>3.9488394888889534E-2</v>
      </c>
      <c r="P14" s="76">
        <f>分析係数表!C17</f>
        <v>0.30047739399045215</v>
      </c>
      <c r="Q14" s="82">
        <f t="shared" si="5"/>
        <v>1.1865369989079418E-2</v>
      </c>
      <c r="R14" s="83">
        <v>2.4775088260836218E-2</v>
      </c>
      <c r="S14" s="84">
        <f t="shared" si="6"/>
        <v>0.76012663888944454</v>
      </c>
      <c r="T14" s="85">
        <f>分析係数表!F17</f>
        <v>0.33413269384492406</v>
      </c>
      <c r="U14" s="86">
        <f t="shared" si="7"/>
        <v>0.25398316151541794</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投入係数表!T15</f>
        <v>3.6011080332409975E-2</v>
      </c>
      <c r="E15" s="77">
        <f t="shared" si="0"/>
        <v>3.6011080332409975</v>
      </c>
      <c r="F15" s="76">
        <f>分析係数表!C18</f>
        <v>0.17062500000000003</v>
      </c>
      <c r="G15" s="77">
        <f t="shared" si="1"/>
        <v>0.61443905817174527</v>
      </c>
      <c r="H15" s="77">
        <v>0.63846300132746103</v>
      </c>
      <c r="I15" s="77">
        <f t="shared" si="2"/>
        <v>0.63846300132746103</v>
      </c>
      <c r="J15" s="76">
        <f>分析係数表!G18</f>
        <v>0.21515892420537897</v>
      </c>
      <c r="K15" s="78">
        <f t="shared" si="3"/>
        <v>0.13737101251055395</v>
      </c>
      <c r="L15" s="79"/>
      <c r="M15" s="80"/>
      <c r="N15" s="81">
        <f>分析係数表!H18</f>
        <v>4.4579835054610296E-4</v>
      </c>
      <c r="O15" s="82">
        <f t="shared" si="4"/>
        <v>6.2822446414142448E-3</v>
      </c>
      <c r="P15" s="76">
        <f>分析係数表!C18</f>
        <v>0.17062500000000003</v>
      </c>
      <c r="Q15" s="82">
        <f t="shared" si="5"/>
        <v>1.0719079919413058E-3</v>
      </c>
      <c r="R15" s="83">
        <v>2.588705670399536E-3</v>
      </c>
      <c r="S15" s="84">
        <f t="shared" si="6"/>
        <v>0.64105170699786052</v>
      </c>
      <c r="T15" s="85">
        <f>分析係数表!F18</f>
        <v>0.45904645476772615</v>
      </c>
      <c r="U15" s="86">
        <f t="shared" si="7"/>
        <v>0.29427251342016703</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投入係数表!T16</f>
        <v>6.9252077562326868E-3</v>
      </c>
      <c r="E16" s="77">
        <f t="shared" si="0"/>
        <v>0.69252077562326864</v>
      </c>
      <c r="F16" s="76">
        <f>分析係数表!C19</f>
        <v>0.1185035016586804</v>
      </c>
      <c r="G16" s="77">
        <f t="shared" si="1"/>
        <v>8.2066136882742655E-2</v>
      </c>
      <c r="H16" s="77">
        <v>0.11774165536464935</v>
      </c>
      <c r="I16" s="77">
        <f t="shared" si="2"/>
        <v>0.11774165536464935</v>
      </c>
      <c r="J16" s="76">
        <f>分析係数表!G19</f>
        <v>5.7564057564057566E-2</v>
      </c>
      <c r="K16" s="78">
        <f t="shared" si="3"/>
        <v>6.7776874270981027E-3</v>
      </c>
      <c r="L16" s="79"/>
      <c r="M16" s="80"/>
      <c r="N16" s="81">
        <f>分析係数表!H19</f>
        <v>-1.1675671085731269E-4</v>
      </c>
      <c r="O16" s="82">
        <f t="shared" si="4"/>
        <v>-1.6453497870370642E-3</v>
      </c>
      <c r="P16" s="76">
        <f>分析係数表!C19</f>
        <v>0.1185035016586804</v>
      </c>
      <c r="Q16" s="82">
        <f t="shared" si="5"/>
        <v>-1.9497971121725617E-4</v>
      </c>
      <c r="R16" s="83">
        <v>1.1533060523473365E-3</v>
      </c>
      <c r="S16" s="84">
        <f t="shared" si="6"/>
        <v>0.11889496141699669</v>
      </c>
      <c r="T16" s="85">
        <f>分析係数表!F19</f>
        <v>0.24008424008424009</v>
      </c>
      <c r="U16" s="86">
        <f t="shared" si="7"/>
        <v>2.8544806461644697E-2</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投入係数表!T17</f>
        <v>4.8476454293628811E-2</v>
      </c>
      <c r="E17" s="77">
        <f t="shared" si="0"/>
        <v>4.8476454293628812</v>
      </c>
      <c r="F17" s="76">
        <f>分析係数表!C20</f>
        <v>0.1515527950310559</v>
      </c>
      <c r="G17" s="77">
        <f t="shared" si="1"/>
        <v>0.73467421413946765</v>
      </c>
      <c r="H17" s="77">
        <v>0.81335065551562435</v>
      </c>
      <c r="I17" s="77">
        <f t="shared" si="2"/>
        <v>0.81335065551562435</v>
      </c>
      <c r="J17" s="76">
        <f>分析係数表!G20</f>
        <v>0.10025273799494525</v>
      </c>
      <c r="K17" s="78">
        <f t="shared" si="3"/>
        <v>8.1540630165424857E-2</v>
      </c>
      <c r="L17" s="79"/>
      <c r="M17" s="80"/>
      <c r="N17" s="81">
        <f>分析係数表!H20</f>
        <v>5.5194081496184183E-4</v>
      </c>
      <c r="O17" s="82">
        <f t="shared" si="4"/>
        <v>7.7780171750843037E-3</v>
      </c>
      <c r="P17" s="76">
        <f>分析係数表!C20</f>
        <v>0.1515527950310559</v>
      </c>
      <c r="Q17" s="82">
        <f t="shared" si="5"/>
        <v>1.1787802426835839E-3</v>
      </c>
      <c r="R17" s="83">
        <v>3.0047431287087731E-3</v>
      </c>
      <c r="S17" s="84">
        <f t="shared" si="6"/>
        <v>0.81635539864433315</v>
      </c>
      <c r="T17" s="85">
        <f>分析係数表!F20</f>
        <v>0.22325189553496208</v>
      </c>
      <c r="U17" s="86">
        <f t="shared" si="7"/>
        <v>0.18225289017754698</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投入係数表!T18</f>
        <v>2.2160664819944598E-2</v>
      </c>
      <c r="E18" s="77">
        <f t="shared" si="0"/>
        <v>2.21606648199446</v>
      </c>
      <c r="F18" s="76">
        <f>分析係数表!C21</f>
        <v>0.26288951841359776</v>
      </c>
      <c r="G18" s="77">
        <f t="shared" si="1"/>
        <v>0.58258065022403938</v>
      </c>
      <c r="H18" s="77">
        <v>0.62832337063078558</v>
      </c>
      <c r="I18" s="77">
        <f t="shared" si="2"/>
        <v>0.62832337063078558</v>
      </c>
      <c r="J18" s="76">
        <f>分析係数表!G21</f>
        <v>0.28500292911540714</v>
      </c>
      <c r="K18" s="78">
        <f t="shared" si="3"/>
        <v>0.17907400106143948</v>
      </c>
      <c r="L18" s="79"/>
      <c r="M18" s="80"/>
      <c r="N18" s="81">
        <f>分析係数表!H21</f>
        <v>9.1282519397535371E-4</v>
      </c>
      <c r="O18" s="82">
        <f t="shared" si="4"/>
        <v>1.2863643789562501E-2</v>
      </c>
      <c r="P18" s="76">
        <f>分析係数表!C21</f>
        <v>0.26288951841359776</v>
      </c>
      <c r="Q18" s="82">
        <f t="shared" si="5"/>
        <v>3.3817171208821535E-3</v>
      </c>
      <c r="R18" s="83">
        <v>8.0516499681257854E-3</v>
      </c>
      <c r="S18" s="84">
        <f t="shared" si="6"/>
        <v>0.63637502059891138</v>
      </c>
      <c r="T18" s="85">
        <f>分析係数表!F21</f>
        <v>0.4257469244288225</v>
      </c>
      <c r="U18" s="86">
        <f t="shared" si="7"/>
        <v>0.27093470780331508</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投入係数表!T19</f>
        <v>2.7700831024930748E-3</v>
      </c>
      <c r="E19" s="77">
        <f t="shared" si="0"/>
        <v>0.2770083102493075</v>
      </c>
      <c r="F19" s="76">
        <f>分析係数表!C22</f>
        <v>7.7430972388955577E-2</v>
      </c>
      <c r="G19" s="77">
        <f t="shared" si="1"/>
        <v>2.1449022822425369E-2</v>
      </c>
      <c r="H19" s="77">
        <v>2.5540946352092805E-2</v>
      </c>
      <c r="I19" s="77">
        <f t="shared" si="2"/>
        <v>2.5540946352092805E-2</v>
      </c>
      <c r="J19" s="76">
        <f>分析係数表!G22</f>
        <v>0.1947935368043088</v>
      </c>
      <c r="K19" s="78">
        <f t="shared" si="3"/>
        <v>4.9752112732532666E-3</v>
      </c>
      <c r="L19" s="79"/>
      <c r="M19" s="80"/>
      <c r="N19" s="81">
        <f>分析係数表!H22</f>
        <v>4.2456985766295524E-5</v>
      </c>
      <c r="O19" s="82">
        <f t="shared" si="4"/>
        <v>5.9830901346802335E-4</v>
      </c>
      <c r="P19" s="76">
        <f>分析係数表!C22</f>
        <v>7.7430972388955577E-2</v>
      </c>
      <c r="Q19" s="82">
        <f t="shared" si="5"/>
        <v>4.6327648701905769E-5</v>
      </c>
      <c r="R19" s="83">
        <v>5.8541634445293911E-4</v>
      </c>
      <c r="S19" s="84">
        <f t="shared" si="6"/>
        <v>2.6126362696545745E-2</v>
      </c>
      <c r="T19" s="85">
        <f>分析係数表!F22</f>
        <v>0.41382405745062839</v>
      </c>
      <c r="U19" s="86">
        <f t="shared" si="7"/>
        <v>1.08117174175113E-2</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投入係数表!T20</f>
        <v>2.7700831024930748E-3</v>
      </c>
      <c r="E20" s="77">
        <f t="shared" si="0"/>
        <v>0.2770083102493075</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2.9915450673401167E-4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投入係数表!T21</f>
        <v>0</v>
      </c>
      <c r="E21" s="77">
        <f t="shared" si="0"/>
        <v>0</v>
      </c>
      <c r="F21" s="76">
        <f>分析係数表!C24</f>
        <v>0.63487099296325256</v>
      </c>
      <c r="G21" s="77">
        <f t="shared" si="1"/>
        <v>0</v>
      </c>
      <c r="H21" s="77">
        <v>1.26399180888692E-2</v>
      </c>
      <c r="I21" s="77">
        <f t="shared" si="2"/>
        <v>1.26399180888692E-2</v>
      </c>
      <c r="J21" s="76">
        <f>分析係数表!G24</f>
        <v>0.20715350223546944</v>
      </c>
      <c r="K21" s="78">
        <f t="shared" si="3"/>
        <v>2.6184033000787163E-3</v>
      </c>
      <c r="L21" s="79"/>
      <c r="M21" s="80"/>
      <c r="N21" s="81">
        <f>分析係数表!H24</f>
        <v>3.5027013257193804E-4</v>
      </c>
      <c r="O21" s="82">
        <f t="shared" si="4"/>
        <v>4.9360493611111918E-3</v>
      </c>
      <c r="P21" s="76">
        <f>分析係数表!C24</f>
        <v>0.63487099296325256</v>
      </c>
      <c r="Q21" s="82">
        <f t="shared" si="5"/>
        <v>3.1337545592042908E-3</v>
      </c>
      <c r="R21" s="83">
        <v>1.0587004340784523E-2</v>
      </c>
      <c r="S21" s="84">
        <f t="shared" si="6"/>
        <v>2.3226922429653723E-2</v>
      </c>
      <c r="T21" s="85">
        <f>分析係数表!F24</f>
        <v>0.39046199701937406</v>
      </c>
      <c r="U21" s="86">
        <f t="shared" si="7"/>
        <v>9.069230516496685E-3</v>
      </c>
      <c r="V21" s="87">
        <f>分析係数表!D24</f>
        <v>8.1222056631892692E-2</v>
      </c>
      <c r="W21" s="167">
        <f t="shared" si="8"/>
        <v>0</v>
      </c>
      <c r="X21" s="76">
        <f>分析係数表!E24</f>
        <v>8.3457526080476907E-2</v>
      </c>
      <c r="Y21" s="166">
        <f t="shared" si="9"/>
        <v>0</v>
      </c>
    </row>
    <row r="22" spans="1:25" x14ac:dyDescent="0.2">
      <c r="A22" s="6" t="s">
        <v>10</v>
      </c>
      <c r="B22" s="5" t="s">
        <v>272</v>
      </c>
      <c r="C22" s="75">
        <f>最終需要_まとめ!C23</f>
        <v>100</v>
      </c>
      <c r="D22" s="76">
        <f>投入係数表!T22</f>
        <v>0.2880886426592798</v>
      </c>
      <c r="E22" s="77">
        <f t="shared" si="0"/>
        <v>28.80886426592798</v>
      </c>
      <c r="F22" s="76">
        <f>分析係数表!C25</f>
        <v>2.5195482189400487E-2</v>
      </c>
      <c r="G22" s="77">
        <f t="shared" si="1"/>
        <v>0.72585322650904449</v>
      </c>
      <c r="H22" s="77">
        <v>0.73672810214022555</v>
      </c>
      <c r="I22" s="77">
        <f t="shared" si="2"/>
        <v>100.73672810214022</v>
      </c>
      <c r="J22" s="76">
        <f>分析係数表!G25</f>
        <v>0.19667590027700832</v>
      </c>
      <c r="K22" s="78">
        <f t="shared" si="3"/>
        <v>19.81248669044863</v>
      </c>
      <c r="L22" s="79"/>
      <c r="M22" s="80"/>
      <c r="N22" s="81">
        <f>分析係数表!H25</f>
        <v>5.0948382919554624E-4</v>
      </c>
      <c r="O22" s="82">
        <f t="shared" si="4"/>
        <v>7.1797081616162793E-3</v>
      </c>
      <c r="P22" s="76">
        <f>分析係数表!C25</f>
        <v>2.5195482189400487E-2</v>
      </c>
      <c r="Q22" s="82">
        <f t="shared" si="5"/>
        <v>1.8089620911109627E-4</v>
      </c>
      <c r="R22" s="83">
        <v>7.6317556696700584E-4</v>
      </c>
      <c r="S22" s="84">
        <f t="shared" si="6"/>
        <v>100.73749127770719</v>
      </c>
      <c r="T22" s="85">
        <f>分析係数表!F25</f>
        <v>0.34903047091412742</v>
      </c>
      <c r="U22" s="86">
        <f t="shared" si="7"/>
        <v>35.160454019365943</v>
      </c>
      <c r="V22" s="87">
        <f>分析係数表!D25</f>
        <v>0.22853185595567868</v>
      </c>
      <c r="W22" s="167">
        <f t="shared" si="8"/>
        <v>23</v>
      </c>
      <c r="X22" s="76">
        <f>分析係数表!E25</f>
        <v>0.2146814404432133</v>
      </c>
      <c r="Y22" s="166">
        <f t="shared" si="9"/>
        <v>22</v>
      </c>
    </row>
    <row r="23" spans="1:25" x14ac:dyDescent="0.2">
      <c r="A23" s="6" t="s">
        <v>11</v>
      </c>
      <c r="B23" s="5" t="s">
        <v>35</v>
      </c>
      <c r="C23" s="90"/>
      <c r="D23" s="76">
        <f>投入係数表!T23</f>
        <v>2.2160664819944598E-2</v>
      </c>
      <c r="E23" s="77">
        <f t="shared" si="0"/>
        <v>2.21606648199446</v>
      </c>
      <c r="F23" s="76">
        <f>分析係数表!C26</f>
        <v>0.4930888575458392</v>
      </c>
      <c r="G23" s="77">
        <f t="shared" si="1"/>
        <v>1.0927176898522752</v>
      </c>
      <c r="H23" s="77">
        <v>1.1826713569564156</v>
      </c>
      <c r="I23" s="77">
        <f t="shared" si="2"/>
        <v>1.1826713569564156</v>
      </c>
      <c r="J23" s="76">
        <f>分析係数表!G26</f>
        <v>0.19639217284957194</v>
      </c>
      <c r="K23" s="78">
        <f t="shared" si="3"/>
        <v>0.23226739755962217</v>
      </c>
      <c r="L23" s="79"/>
      <c r="M23" s="80"/>
      <c r="N23" s="81">
        <f>分析係数表!H26</f>
        <v>1.0815917123963785E-2</v>
      </c>
      <c r="O23" s="82">
        <f t="shared" si="4"/>
        <v>0.15241922118097895</v>
      </c>
      <c r="P23" s="76">
        <f>分析係数表!C26</f>
        <v>0.4930888575458392</v>
      </c>
      <c r="Q23" s="82">
        <f t="shared" si="5"/>
        <v>7.5156219640155481E-2</v>
      </c>
      <c r="R23" s="83">
        <v>8.3066759103128412E-2</v>
      </c>
      <c r="S23" s="84">
        <f t="shared" si="6"/>
        <v>1.265738116059544</v>
      </c>
      <c r="T23" s="85">
        <f>分析係数表!F26</f>
        <v>0.33499796167957602</v>
      </c>
      <c r="U23" s="86">
        <f t="shared" si="7"/>
        <v>0.42401968890009384</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投入係数表!T24</f>
        <v>0</v>
      </c>
      <c r="E24" s="77">
        <f t="shared" si="0"/>
        <v>0</v>
      </c>
      <c r="F24" s="76">
        <f>分析係数表!C27</f>
        <v>2.3319615912208547E-2</v>
      </c>
      <c r="G24" s="77">
        <f t="shared" si="1"/>
        <v>0</v>
      </c>
      <c r="H24" s="77">
        <v>7.1105280240571693E-5</v>
      </c>
      <c r="I24" s="77">
        <f t="shared" si="2"/>
        <v>7.1105280240571693E-5</v>
      </c>
      <c r="J24" s="76">
        <f>分析係数表!G27</f>
        <v>0.17692307692307693</v>
      </c>
      <c r="K24" s="78">
        <f t="shared" si="3"/>
        <v>1.2580164965639608E-5</v>
      </c>
      <c r="L24" s="79"/>
      <c r="M24" s="80"/>
      <c r="N24" s="81">
        <f>分析係数表!H27</f>
        <v>1.0773460138197489E-2</v>
      </c>
      <c r="O24" s="82">
        <f t="shared" si="4"/>
        <v>0.15182091216751092</v>
      </c>
      <c r="P24" s="76">
        <f>分析係数表!C27</f>
        <v>2.3319615912208547E-2</v>
      </c>
      <c r="Q24" s="82">
        <f t="shared" si="5"/>
        <v>3.5404053591875039E-3</v>
      </c>
      <c r="R24" s="83">
        <v>3.5680271559366925E-3</v>
      </c>
      <c r="S24" s="84">
        <f t="shared" si="6"/>
        <v>3.6391324361772642E-3</v>
      </c>
      <c r="T24" s="85">
        <f>分析係数表!F27</f>
        <v>0.33076923076923076</v>
      </c>
      <c r="U24" s="86">
        <f t="shared" si="7"/>
        <v>1.2037130365817105E-3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投入係数表!T25</f>
        <v>0</v>
      </c>
      <c r="E25" s="77">
        <f t="shared" si="0"/>
        <v>0</v>
      </c>
      <c r="F25" s="76">
        <f>分析係数表!C28</f>
        <v>0.14672910458351074</v>
      </c>
      <c r="G25" s="77">
        <f t="shared" si="1"/>
        <v>0</v>
      </c>
      <c r="H25" s="77">
        <v>1.6280036011625615E-2</v>
      </c>
      <c r="I25" s="77">
        <f t="shared" si="2"/>
        <v>1.6280036011625615E-2</v>
      </c>
      <c r="J25" s="76">
        <f>分析係数表!G28</f>
        <v>0.12492997198879552</v>
      </c>
      <c r="K25" s="78">
        <f t="shared" si="3"/>
        <v>2.0338644429089702E-3</v>
      </c>
      <c r="L25" s="79"/>
      <c r="M25" s="80"/>
      <c r="N25" s="81">
        <f>分析係数表!H28</f>
        <v>2.0262596456964536E-2</v>
      </c>
      <c r="O25" s="82">
        <f t="shared" si="4"/>
        <v>0.28554297667761414</v>
      </c>
      <c r="P25" s="76">
        <f>分析係数表!C28</f>
        <v>0.14672910458351074</v>
      </c>
      <c r="Q25" s="82">
        <f t="shared" si="5"/>
        <v>4.1897465288016612E-2</v>
      </c>
      <c r="R25" s="83">
        <v>4.8579783846208369E-2</v>
      </c>
      <c r="S25" s="84">
        <f t="shared" si="6"/>
        <v>6.4859819857833984E-2</v>
      </c>
      <c r="T25" s="85">
        <f>分析係数表!F28</f>
        <v>0.21372549019607842</v>
      </c>
      <c r="U25" s="86">
        <f t="shared" si="7"/>
        <v>1.3862196793144909E-2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投入係数表!T26</f>
        <v>5.5401662049861496E-3</v>
      </c>
      <c r="E26" s="77">
        <f t="shared" si="0"/>
        <v>0.554016620498615</v>
      </c>
      <c r="F26" s="76">
        <f>分析係数表!C29</f>
        <v>0.36751332706177486</v>
      </c>
      <c r="G26" s="77">
        <f t="shared" si="1"/>
        <v>0.20360849144696669</v>
      </c>
      <c r="H26" s="77">
        <v>0.24414403225522638</v>
      </c>
      <c r="I26" s="77">
        <f t="shared" si="2"/>
        <v>0.24414403225522638</v>
      </c>
      <c r="J26" s="76">
        <f>分析係数表!G29</f>
        <v>0.26226333907056798</v>
      </c>
      <c r="K26" s="78">
        <f t="shared" si="3"/>
        <v>6.4030029113408118E-2</v>
      </c>
      <c r="L26" s="79"/>
      <c r="M26" s="80"/>
      <c r="N26" s="81">
        <f>分析係数表!H29</f>
        <v>9.6908070011569522E-3</v>
      </c>
      <c r="O26" s="82">
        <f t="shared" si="4"/>
        <v>0.13656403232407632</v>
      </c>
      <c r="P26" s="76">
        <f>分析係数表!C29</f>
        <v>0.36751332706177486</v>
      </c>
      <c r="Q26" s="82">
        <f t="shared" si="5"/>
        <v>5.0189101876393055E-2</v>
      </c>
      <c r="R26" s="83">
        <v>6.3644847207952576E-2</v>
      </c>
      <c r="S26" s="84">
        <f t="shared" si="6"/>
        <v>0.30778887946317895</v>
      </c>
      <c r="T26" s="85">
        <f>分析係数表!F29</f>
        <v>0.47117039586919107</v>
      </c>
      <c r="U26" s="86">
        <f t="shared" si="7"/>
        <v>0.14502100818080077</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投入係数表!T27</f>
        <v>4.1551246537396124E-3</v>
      </c>
      <c r="E27" s="77">
        <f t="shared" si="0"/>
        <v>0.41551246537396125</v>
      </c>
      <c r="F27" s="76">
        <f>分析係数表!C30</f>
        <v>1</v>
      </c>
      <c r="G27" s="77">
        <f t="shared" si="1"/>
        <v>0.41551246537396125</v>
      </c>
      <c r="H27" s="77">
        <v>0.47932947033794321</v>
      </c>
      <c r="I27" s="77">
        <f t="shared" si="2"/>
        <v>0.47932947033794321</v>
      </c>
      <c r="J27" s="76">
        <f>分析係数表!G30</f>
        <v>0.34487899988530796</v>
      </c>
      <c r="K27" s="78">
        <f t="shared" si="3"/>
        <v>0.16531066834570424</v>
      </c>
      <c r="L27" s="79"/>
      <c r="M27" s="80"/>
      <c r="N27" s="81">
        <f>分析係数表!H30</f>
        <v>0</v>
      </c>
      <c r="O27" s="82">
        <f t="shared" si="4"/>
        <v>0</v>
      </c>
      <c r="P27" s="76">
        <f>分析係数表!C30</f>
        <v>1</v>
      </c>
      <c r="Q27" s="82">
        <f t="shared" si="5"/>
        <v>0</v>
      </c>
      <c r="R27" s="83">
        <v>4.127625700672536E-2</v>
      </c>
      <c r="S27" s="84">
        <f t="shared" si="6"/>
        <v>0.52060572734466859</v>
      </c>
      <c r="T27" s="85">
        <f>分析係数表!F30</f>
        <v>0.44087624727606378</v>
      </c>
      <c r="U27" s="86">
        <f t="shared" si="7"/>
        <v>0.22952269938214315</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投入係数表!T28</f>
        <v>2.9085872576177285E-2</v>
      </c>
      <c r="E28" s="77">
        <f t="shared" si="0"/>
        <v>2.9085872576177287</v>
      </c>
      <c r="F28" s="76">
        <f>分析係数表!C31</f>
        <v>0.30951028292239513</v>
      </c>
      <c r="G28" s="77">
        <f t="shared" si="1"/>
        <v>0.90023766500973657</v>
      </c>
      <c r="H28" s="77">
        <v>0.98618653508623311</v>
      </c>
      <c r="I28" s="77">
        <f t="shared" si="2"/>
        <v>0.98618653508623311</v>
      </c>
      <c r="J28" s="76">
        <f>分析係数表!G31</f>
        <v>7.0092194960809637E-2</v>
      </c>
      <c r="K28" s="78">
        <f t="shared" si="3"/>
        <v>6.9123978884989584E-2</v>
      </c>
      <c r="L28" s="79"/>
      <c r="M28" s="80"/>
      <c r="N28" s="81">
        <f>分析係数表!H31</f>
        <v>2.261895916699394E-2</v>
      </c>
      <c r="O28" s="82">
        <f t="shared" si="4"/>
        <v>0.31874912692508944</v>
      </c>
      <c r="P28" s="76">
        <f>分析係数表!C31</f>
        <v>0.30951028292239513</v>
      </c>
      <c r="Q28" s="82">
        <f t="shared" si="5"/>
        <v>9.8656132455850865E-2</v>
      </c>
      <c r="R28" s="83">
        <v>0.12760687588103517</v>
      </c>
      <c r="S28" s="84">
        <f t="shared" si="6"/>
        <v>1.1137934109672682</v>
      </c>
      <c r="T28" s="85">
        <f>分析係数表!F31</f>
        <v>0.24334064086008589</v>
      </c>
      <c r="U28" s="86">
        <f t="shared" si="7"/>
        <v>0.27103120241051609</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投入係数表!T29</f>
        <v>1.3850415512465374E-3</v>
      </c>
      <c r="E29" s="77">
        <f t="shared" si="0"/>
        <v>0.13850415512465375</v>
      </c>
      <c r="F29" s="76">
        <f>分析係数表!C32</f>
        <v>0.85225718194254441</v>
      </c>
      <c r="G29" s="77">
        <f t="shared" si="1"/>
        <v>0.11804116093387043</v>
      </c>
      <c r="H29" s="77">
        <v>0.14526946747697478</v>
      </c>
      <c r="I29" s="77">
        <f t="shared" si="2"/>
        <v>0.14526946747697478</v>
      </c>
      <c r="J29" s="76">
        <f>分析係数表!G32</f>
        <v>0.14035087719298245</v>
      </c>
      <c r="K29" s="78">
        <f t="shared" si="3"/>
        <v>2.0388697189750844E-2</v>
      </c>
      <c r="L29" s="79"/>
      <c r="M29" s="80"/>
      <c r="N29" s="81">
        <f>分析係数表!H32</f>
        <v>6.442847590035345E-3</v>
      </c>
      <c r="O29" s="82">
        <f t="shared" si="4"/>
        <v>9.0793392793772534E-2</v>
      </c>
      <c r="P29" s="76">
        <f>分析係数表!C32</f>
        <v>0.85225718194254441</v>
      </c>
      <c r="Q29" s="82">
        <f t="shared" si="5"/>
        <v>7.7379321081423105E-2</v>
      </c>
      <c r="R29" s="83">
        <v>0.10118391755819967</v>
      </c>
      <c r="S29" s="84">
        <f t="shared" si="6"/>
        <v>0.24645338503517444</v>
      </c>
      <c r="T29" s="85">
        <f>分析係数表!F32</f>
        <v>0.48405103668261562</v>
      </c>
      <c r="U29" s="86">
        <f t="shared" si="7"/>
        <v>0.11929601652021601</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投入係数表!T30</f>
        <v>1.3850415512465374E-3</v>
      </c>
      <c r="E30" s="77">
        <f t="shared" si="0"/>
        <v>0.13850415512465375</v>
      </c>
      <c r="F30" s="76">
        <f>分析係数表!C33</f>
        <v>1</v>
      </c>
      <c r="G30" s="77">
        <f t="shared" si="1"/>
        <v>0.13850415512465375</v>
      </c>
      <c r="H30" s="77">
        <v>0.16033140589331188</v>
      </c>
      <c r="I30" s="77">
        <f t="shared" si="2"/>
        <v>0.16033140589331188</v>
      </c>
      <c r="J30" s="76">
        <f>分析係数表!G33</f>
        <v>0.50645624103299858</v>
      </c>
      <c r="K30" s="78">
        <f t="shared" si="3"/>
        <v>8.120084114826269E-2</v>
      </c>
      <c r="L30" s="79"/>
      <c r="M30" s="80"/>
      <c r="N30" s="81">
        <f>分析係数表!H33</f>
        <v>9.552821797416492E-4</v>
      </c>
      <c r="O30" s="82">
        <f t="shared" si="4"/>
        <v>1.3461952803030523E-2</v>
      </c>
      <c r="P30" s="76">
        <f>分析係数表!C33</f>
        <v>1</v>
      </c>
      <c r="Q30" s="82">
        <f t="shared" si="5"/>
        <v>1.3461952803030523E-2</v>
      </c>
      <c r="R30" s="83">
        <v>4.0751220581820957E-2</v>
      </c>
      <c r="S30" s="84">
        <f t="shared" si="6"/>
        <v>0.20108262647513284</v>
      </c>
      <c r="T30" s="85">
        <f>分析係数表!F33</f>
        <v>0.6449067431850789</v>
      </c>
      <c r="U30" s="86">
        <f t="shared" si="7"/>
        <v>0.12967954175117963</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投入係数表!T31</f>
        <v>4.2936288088642659E-2</v>
      </c>
      <c r="E31" s="77">
        <f t="shared" si="0"/>
        <v>4.2936288088642662</v>
      </c>
      <c r="F31" s="76">
        <f>分析係数表!C34</f>
        <v>0.24772063858157056</v>
      </c>
      <c r="G31" s="77">
        <f t="shared" si="1"/>
        <v>1.0636204703640841</v>
      </c>
      <c r="H31" s="77">
        <v>1.1674725945552809</v>
      </c>
      <c r="I31" s="77">
        <f t="shared" si="2"/>
        <v>1.1674725945552809</v>
      </c>
      <c r="J31" s="76">
        <f>分析係数表!G34</f>
        <v>0.4248649605950589</v>
      </c>
      <c r="K31" s="78">
        <f t="shared" si="3"/>
        <v>0.49601819788154056</v>
      </c>
      <c r="L31" s="79"/>
      <c r="M31" s="80"/>
      <c r="N31" s="81">
        <f>分析係数表!H34</f>
        <v>0.15963826648127116</v>
      </c>
      <c r="O31" s="82">
        <f t="shared" si="4"/>
        <v>2.2496418906397677</v>
      </c>
      <c r="P31" s="76">
        <f>分析係数表!C34</f>
        <v>0.24772063858157056</v>
      </c>
      <c r="Q31" s="82">
        <f t="shared" si="5"/>
        <v>0.55728272572913495</v>
      </c>
      <c r="R31" s="83">
        <v>0.59851403368280631</v>
      </c>
      <c r="S31" s="84">
        <f t="shared" si="6"/>
        <v>1.7659866282380872</v>
      </c>
      <c r="T31" s="85">
        <f>分析係数表!F34</f>
        <v>0.69972549366864434</v>
      </c>
      <c r="U31" s="86">
        <f t="shared" si="7"/>
        <v>1.2357058652561201</v>
      </c>
      <c r="V31" s="87">
        <f>分析係数表!D34</f>
        <v>0.30222261577968651</v>
      </c>
      <c r="W31" s="167">
        <f t="shared" si="8"/>
        <v>1</v>
      </c>
      <c r="X31" s="76">
        <f>分析係数表!E34</f>
        <v>0.2069423536704153</v>
      </c>
      <c r="Y31" s="166">
        <f t="shared" si="9"/>
        <v>0</v>
      </c>
    </row>
    <row r="32" spans="1:25" x14ac:dyDescent="0.2">
      <c r="A32" s="6" t="s">
        <v>20</v>
      </c>
      <c r="B32" s="5" t="s">
        <v>37</v>
      </c>
      <c r="C32" s="90"/>
      <c r="D32" s="76">
        <f>投入係数表!T32</f>
        <v>5.5401662049861496E-3</v>
      </c>
      <c r="E32" s="77">
        <f t="shared" si="0"/>
        <v>0.554016620498615</v>
      </c>
      <c r="F32" s="76">
        <f>分析係数表!C35</f>
        <v>0.40037672666387614</v>
      </c>
      <c r="G32" s="77">
        <f t="shared" si="1"/>
        <v>0.22181536103261837</v>
      </c>
      <c r="H32" s="77">
        <v>0.27417551991263978</v>
      </c>
      <c r="I32" s="77">
        <f t="shared" si="2"/>
        <v>0.27417551991263978</v>
      </c>
      <c r="J32" s="76">
        <f>分析係数表!G35</f>
        <v>0.31413869149718204</v>
      </c>
      <c r="K32" s="78">
        <f t="shared" si="3"/>
        <v>8.6129139065916238E-2</v>
      </c>
      <c r="L32" s="79"/>
      <c r="M32" s="80"/>
      <c r="N32" s="81">
        <f>分析係数表!H35</f>
        <v>6.0278305541698066E-2</v>
      </c>
      <c r="O32" s="82">
        <f t="shared" si="4"/>
        <v>0.84944922187122607</v>
      </c>
      <c r="P32" s="76">
        <f>分析係数表!C35</f>
        <v>0.40037672666387614</v>
      </c>
      <c r="Q32" s="82">
        <f t="shared" si="5"/>
        <v>0.34009969891997816</v>
      </c>
      <c r="R32" s="83">
        <v>0.43627372697238409</v>
      </c>
      <c r="S32" s="84">
        <f t="shared" si="6"/>
        <v>0.71044924688502387</v>
      </c>
      <c r="T32" s="85">
        <f>分析係数表!F35</f>
        <v>0.64444988973290862</v>
      </c>
      <c r="U32" s="86">
        <f t="shared" si="7"/>
        <v>0.45784893881588162</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投入係数表!T33</f>
        <v>0</v>
      </c>
      <c r="E33" s="77">
        <f t="shared" si="0"/>
        <v>0</v>
      </c>
      <c r="F33" s="76">
        <f>分析係数表!C36</f>
        <v>0.81884274474653918</v>
      </c>
      <c r="G33" s="77">
        <f t="shared" si="1"/>
        <v>0</v>
      </c>
      <c r="H33" s="77">
        <v>5.6385066389494067E-2</v>
      </c>
      <c r="I33" s="77">
        <f t="shared" si="2"/>
        <v>5.6385066389494067E-2</v>
      </c>
      <c r="J33" s="76">
        <f>分析係数表!G36</f>
        <v>1.667576253714147E-2</v>
      </c>
      <c r="K33" s="78">
        <f t="shared" si="3"/>
        <v>9.4026397775215983E-4</v>
      </c>
      <c r="L33" s="79"/>
      <c r="M33" s="80"/>
      <c r="N33" s="81">
        <f>分析係数表!H36</f>
        <v>0.19381614002313904</v>
      </c>
      <c r="O33" s="82">
        <f t="shared" si="4"/>
        <v>2.7312806464815265</v>
      </c>
      <c r="P33" s="76">
        <f>分析係数表!C36</f>
        <v>0.81884274474653918</v>
      </c>
      <c r="Q33" s="82">
        <f t="shared" si="5"/>
        <v>2.2364893412380349</v>
      </c>
      <c r="R33" s="83">
        <v>2.302902325820801</v>
      </c>
      <c r="S33" s="84">
        <f t="shared" si="6"/>
        <v>2.359287392210295</v>
      </c>
      <c r="T33" s="85">
        <f>分析係数表!F36</f>
        <v>0.88527075374446673</v>
      </c>
      <c r="U33" s="86">
        <f t="shared" si="7"/>
        <v>2.0886081280018254</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投入係数表!T34</f>
        <v>1.662049861495845E-2</v>
      </c>
      <c r="E34" s="77">
        <f t="shared" si="0"/>
        <v>1.662049861495845</v>
      </c>
      <c r="F34" s="76">
        <f>分析係数表!C37</f>
        <v>0.43300400097983183</v>
      </c>
      <c r="G34" s="77">
        <f t="shared" si="1"/>
        <v>0.71967423985567625</v>
      </c>
      <c r="H34" s="77">
        <v>0.86089735769703934</v>
      </c>
      <c r="I34" s="77">
        <f t="shared" si="2"/>
        <v>0.86089735769703934</v>
      </c>
      <c r="J34" s="76">
        <f>分析係数表!G37</f>
        <v>0.37467899332306109</v>
      </c>
      <c r="K34" s="78">
        <f t="shared" si="3"/>
        <v>0.32256015533640991</v>
      </c>
      <c r="L34" s="79"/>
      <c r="M34" s="80"/>
      <c r="N34" s="81">
        <f>分析係数表!H37</f>
        <v>4.7689809261991442E-2</v>
      </c>
      <c r="O34" s="82">
        <f t="shared" si="4"/>
        <v>0.67205059937795719</v>
      </c>
      <c r="P34" s="76">
        <f>分析係数表!C37</f>
        <v>0.43300400097983183</v>
      </c>
      <c r="Q34" s="82">
        <f t="shared" si="5"/>
        <v>0.29100059839154957</v>
      </c>
      <c r="R34" s="83">
        <v>0.33855292129099096</v>
      </c>
      <c r="S34" s="84">
        <f t="shared" si="6"/>
        <v>1.1994502789880304</v>
      </c>
      <c r="T34" s="85">
        <f>分析係数表!F37</f>
        <v>0.6925184043828112</v>
      </c>
      <c r="U34" s="86">
        <f t="shared" si="7"/>
        <v>0.83064139334130849</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投入係数表!T35</f>
        <v>6.9252077562326868E-3</v>
      </c>
      <c r="E35" s="77">
        <f t="shared" si="0"/>
        <v>0.69252077562326864</v>
      </c>
      <c r="F35" s="76">
        <f>分析係数表!C38</f>
        <v>7.9651941097724221E-2</v>
      </c>
      <c r="G35" s="77">
        <f t="shared" si="1"/>
        <v>5.5160624028894885E-2</v>
      </c>
      <c r="H35" s="77">
        <v>6.9072775137364484E-2</v>
      </c>
      <c r="I35" s="77">
        <f t="shared" si="2"/>
        <v>6.9072775137364484E-2</v>
      </c>
      <c r="J35" s="76">
        <f>分析係数表!G38</f>
        <v>0.16009852216748768</v>
      </c>
      <c r="K35" s="78">
        <f t="shared" si="3"/>
        <v>1.1058449221499241E-2</v>
      </c>
      <c r="L35" s="79"/>
      <c r="M35" s="80"/>
      <c r="N35" s="81">
        <f>分析係数表!H38</f>
        <v>4.2106715633723583E-2</v>
      </c>
      <c r="O35" s="82">
        <f t="shared" si="4"/>
        <v>0.59337296410691209</v>
      </c>
      <c r="P35" s="76">
        <f>分析係数表!C38</f>
        <v>7.9651941097724221E-2</v>
      </c>
      <c r="Q35" s="82">
        <f t="shared" si="5"/>
        <v>4.7263308386025792E-2</v>
      </c>
      <c r="R35" s="83">
        <v>5.6476209423842003E-2</v>
      </c>
      <c r="S35" s="84">
        <f t="shared" si="6"/>
        <v>0.1255489845612065</v>
      </c>
      <c r="T35" s="85">
        <f>分析係数表!F38</f>
        <v>0.48891625615763545</v>
      </c>
      <c r="U35" s="86">
        <f t="shared" si="7"/>
        <v>6.1382939496057859E-2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投入係数表!T36</f>
        <v>0</v>
      </c>
      <c r="E36" s="77">
        <f t="shared" si="0"/>
        <v>0</v>
      </c>
      <c r="F36" s="76">
        <f>分析係数表!C39</f>
        <v>1</v>
      </c>
      <c r="G36" s="77">
        <f t="shared" si="1"/>
        <v>0</v>
      </c>
      <c r="H36" s="77">
        <v>7.9620937256373921E-3</v>
      </c>
      <c r="I36" s="77">
        <f t="shared" si="2"/>
        <v>7.9620937256373921E-3</v>
      </c>
      <c r="J36" s="76">
        <f>分析係数表!G39</f>
        <v>0.35152969406118778</v>
      </c>
      <c r="K36" s="78">
        <f t="shared" si="3"/>
        <v>2.7989123714598154E-3</v>
      </c>
      <c r="L36" s="79"/>
      <c r="M36" s="80"/>
      <c r="N36" s="81">
        <f>分析係数表!H39</f>
        <v>3.7892859796418753E-3</v>
      </c>
      <c r="O36" s="82">
        <f t="shared" si="4"/>
        <v>5.3399079452021082E-2</v>
      </c>
      <c r="P36" s="76">
        <f>分析係数表!C39</f>
        <v>1</v>
      </c>
      <c r="Q36" s="82">
        <f t="shared" si="5"/>
        <v>5.3399079452021082E-2</v>
      </c>
      <c r="R36" s="83">
        <v>6.6735675073977443E-2</v>
      </c>
      <c r="S36" s="84">
        <f t="shared" si="6"/>
        <v>7.469776879961483E-2</v>
      </c>
      <c r="T36" s="85">
        <f>分析係数表!F39</f>
        <v>0.70235952809438107</v>
      </c>
      <c r="U36" s="86">
        <f t="shared" si="7"/>
        <v>5.2464689643800654E-2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投入係数表!T37</f>
        <v>1.3850415512465374E-3</v>
      </c>
      <c r="E37" s="77">
        <f t="shared" si="0"/>
        <v>0.13850415512465375</v>
      </c>
      <c r="F37" s="76">
        <f>分析係数表!C40</f>
        <v>0.95328673803415021</v>
      </c>
      <c r="G37" s="77">
        <f t="shared" si="1"/>
        <v>0.1320341742429571</v>
      </c>
      <c r="H37" s="77">
        <v>0.1388996698716386</v>
      </c>
      <c r="I37" s="77">
        <f t="shared" si="2"/>
        <v>0.1388996698716386</v>
      </c>
      <c r="J37" s="76">
        <f>分析係数表!G40</f>
        <v>0.53898804366660891</v>
      </c>
      <c r="K37" s="78">
        <f t="shared" si="3"/>
        <v>7.4865261330052307E-2</v>
      </c>
      <c r="L37" s="79"/>
      <c r="M37" s="80"/>
      <c r="N37" s="81">
        <f>分析係数表!H40</f>
        <v>2.9093649496354006E-2</v>
      </c>
      <c r="O37" s="82">
        <f t="shared" si="4"/>
        <v>0.40999125147896298</v>
      </c>
      <c r="P37" s="76">
        <f>分析係数表!C40</f>
        <v>0.95328673803415021</v>
      </c>
      <c r="Q37" s="82">
        <f t="shared" si="5"/>
        <v>0.39083922274491956</v>
      </c>
      <c r="R37" s="83">
        <v>0.39286896621036488</v>
      </c>
      <c r="S37" s="84">
        <f t="shared" si="6"/>
        <v>0.53176863608200353</v>
      </c>
      <c r="T37" s="85">
        <f>分析係数表!F40</f>
        <v>0.73566106394039166</v>
      </c>
      <c r="U37" s="86">
        <f t="shared" si="7"/>
        <v>0.39120148059021764</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投入係数表!T38</f>
        <v>0</v>
      </c>
      <c r="E38" s="77">
        <f t="shared" si="0"/>
        <v>0</v>
      </c>
      <c r="F38" s="76">
        <f>分析係数表!C41</f>
        <v>0.71785008836677411</v>
      </c>
      <c r="G38" s="77">
        <f t="shared" si="1"/>
        <v>0</v>
      </c>
      <c r="H38" s="77">
        <v>2.0513114163201094E-4</v>
      </c>
      <c r="I38" s="77">
        <f t="shared" si="2"/>
        <v>2.0513114163201094E-4</v>
      </c>
      <c r="J38" s="76">
        <f>分析係数表!G41</f>
        <v>0.45415256068573073</v>
      </c>
      <c r="K38" s="78">
        <f t="shared" si="3"/>
        <v>9.3160833248565072E-5</v>
      </c>
      <c r="L38" s="79"/>
      <c r="M38" s="80"/>
      <c r="N38" s="81">
        <f>分析係数表!H41</f>
        <v>4.9982486493371406E-2</v>
      </c>
      <c r="O38" s="82">
        <f t="shared" si="4"/>
        <v>0.70435928610523046</v>
      </c>
      <c r="P38" s="76">
        <f>分析係数表!C41</f>
        <v>0.71785008836677411</v>
      </c>
      <c r="Q38" s="82">
        <f t="shared" si="5"/>
        <v>0.50562437577259767</v>
      </c>
      <c r="R38" s="83">
        <v>0.51337285842887759</v>
      </c>
      <c r="S38" s="84">
        <f t="shared" si="6"/>
        <v>0.5135779895705096</v>
      </c>
      <c r="T38" s="85">
        <f>分析係数表!F41</f>
        <v>0.55751638694806593</v>
      </c>
      <c r="U38" s="86">
        <f t="shared" si="7"/>
        <v>0.28632814516140198</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投入係数表!T39</f>
        <v>0</v>
      </c>
      <c r="E39" s="77">
        <f>$C$22*D39</f>
        <v>0</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0.18891607100252839</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76">
        <f>投入係数表!T40</f>
        <v>4.1551246537396121E-2</v>
      </c>
      <c r="E40" s="77">
        <f>$C$22*D40</f>
        <v>4.1551246537396125</v>
      </c>
      <c r="F40" s="76">
        <f>分析係数表!C43</f>
        <v>0.24416011268928273</v>
      </c>
      <c r="G40" s="77">
        <f>E40*F40</f>
        <v>1.0145157036950807</v>
      </c>
      <c r="H40" s="77">
        <v>1.1674136445329</v>
      </c>
      <c r="I40" s="77">
        <f>C40+H40</f>
        <v>1.1674136445329</v>
      </c>
      <c r="J40" s="76">
        <f>分析係数表!G43</f>
        <v>0.34972426470588236</v>
      </c>
      <c r="K40" s="78">
        <f>I40*J40</f>
        <v>0.40827287844188276</v>
      </c>
      <c r="L40" s="79"/>
      <c r="M40" s="80"/>
      <c r="N40" s="81">
        <f>分析係数表!H43</f>
        <v>3.6258265844416375E-2</v>
      </c>
      <c r="O40" s="82">
        <f t="shared" si="4"/>
        <v>0.5109558975016919</v>
      </c>
      <c r="P40" s="76">
        <f>分析係数表!C43</f>
        <v>0.24416011268928273</v>
      </c>
      <c r="Q40" s="82">
        <f>O40*P40</f>
        <v>0.12475504951326669</v>
      </c>
      <c r="R40" s="83">
        <v>0.19637181696117045</v>
      </c>
      <c r="S40" s="84">
        <f>I40+R40</f>
        <v>1.3637854614940705</v>
      </c>
      <c r="T40" s="85">
        <f>分析係数表!F43</f>
        <v>0.55514705882352944</v>
      </c>
      <c r="U40" s="86">
        <f>S40*T40</f>
        <v>0.75710148781472297</v>
      </c>
      <c r="V40" s="87">
        <f>分析係数表!D43</f>
        <v>0.23460477941176472</v>
      </c>
      <c r="W40" s="167">
        <f>ROUND(S40*V40,0)</f>
        <v>0</v>
      </c>
      <c r="X40" s="76">
        <f>分析係数表!E43</f>
        <v>0.17325367647058823</v>
      </c>
      <c r="Y40" s="166">
        <f>ROUND(S40*X40,0)</f>
        <v>0</v>
      </c>
    </row>
    <row r="41" spans="1:25" x14ac:dyDescent="0.2">
      <c r="A41" s="6" t="s">
        <v>341</v>
      </c>
      <c r="B41" s="5" t="s">
        <v>42</v>
      </c>
      <c r="C41" s="90"/>
      <c r="D41" s="76">
        <f>投入係数表!T41</f>
        <v>0</v>
      </c>
      <c r="E41" s="77">
        <f>$C$22*D41</f>
        <v>0</v>
      </c>
      <c r="F41" s="76">
        <f>分析係数表!C44</f>
        <v>0.44352059925093634</v>
      </c>
      <c r="G41" s="77">
        <f>E41*F41</f>
        <v>0</v>
      </c>
      <c r="H41" s="77">
        <v>2.0049892668814861E-3</v>
      </c>
      <c r="I41" s="77">
        <f>C41+H41</f>
        <v>2.0049892668814861E-3</v>
      </c>
      <c r="J41" s="76">
        <f>分析係数表!G44</f>
        <v>0.26743054804885957</v>
      </c>
      <c r="K41" s="78">
        <f>I41*J41</f>
        <v>5.3619537847419702E-4</v>
      </c>
      <c r="L41" s="79"/>
      <c r="M41" s="80"/>
      <c r="N41" s="81">
        <f>分析係数表!H44</f>
        <v>0.11044123422457623</v>
      </c>
      <c r="O41" s="82">
        <f t="shared" si="4"/>
        <v>1.5563513212836957</v>
      </c>
      <c r="P41" s="76">
        <f>分析係数表!C44</f>
        <v>0.44352059925093634</v>
      </c>
      <c r="Q41" s="82">
        <f>O41*P41</f>
        <v>0.69027387066073131</v>
      </c>
      <c r="R41" s="83">
        <v>0.7000454617064571</v>
      </c>
      <c r="S41" s="84">
        <f>I41+R41</f>
        <v>0.70205045097333862</v>
      </c>
      <c r="T41" s="85">
        <f>分析係数表!F44</f>
        <v>0.49983785536698733</v>
      </c>
      <c r="U41" s="86">
        <f>S41*T41</f>
        <v>0.35091139177393987</v>
      </c>
      <c r="V41" s="87">
        <f>分析係数表!D44</f>
        <v>0.31423629877851045</v>
      </c>
      <c r="W41" s="167">
        <f>ROUND(S41*V41,0)</f>
        <v>0</v>
      </c>
      <c r="X41" s="76">
        <f>分析係数表!E44</f>
        <v>0.23370446438222894</v>
      </c>
      <c r="Y41" s="166">
        <f>ROUND(S41*X41,0)</f>
        <v>0</v>
      </c>
    </row>
    <row r="42" spans="1:25" x14ac:dyDescent="0.2">
      <c r="A42" s="6" t="s">
        <v>342</v>
      </c>
      <c r="B42" s="5" t="s">
        <v>279</v>
      </c>
      <c r="C42" s="90"/>
      <c r="D42" s="76">
        <f>投入係数表!T42</f>
        <v>2.7700831024930748E-3</v>
      </c>
      <c r="E42" s="77">
        <f>$C$22*D42</f>
        <v>0.2770083102493075</v>
      </c>
      <c r="F42" s="76">
        <f>分析係数表!C45</f>
        <v>1</v>
      </c>
      <c r="G42" s="77">
        <f>E42*F42</f>
        <v>0.2770083102493075</v>
      </c>
      <c r="H42" s="77">
        <v>0.29858119987906911</v>
      </c>
      <c r="I42" s="77">
        <f>C42+H42</f>
        <v>0.29858119987906911</v>
      </c>
      <c r="J42" s="76">
        <f>分析係数表!G45</f>
        <v>0</v>
      </c>
      <c r="K42" s="78">
        <f>I42*J42</f>
        <v>0</v>
      </c>
      <c r="L42" s="79"/>
      <c r="M42" s="80"/>
      <c r="N42" s="81">
        <f>分析係数表!H45</f>
        <v>0</v>
      </c>
      <c r="O42" s="82">
        <f t="shared" si="4"/>
        <v>0</v>
      </c>
      <c r="P42" s="76">
        <f>分析係数表!C45</f>
        <v>1</v>
      </c>
      <c r="Q42" s="82">
        <f>O42*P42</f>
        <v>0</v>
      </c>
      <c r="R42" s="83">
        <v>1.3805124470270512E-2</v>
      </c>
      <c r="S42" s="84">
        <f>I42+R42</f>
        <v>0.31238632434933961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投入係数表!T43</f>
        <v>1.3850415512465374E-3</v>
      </c>
      <c r="E43" s="77">
        <f>$C$22*D43</f>
        <v>0.13850415512465375</v>
      </c>
      <c r="F43" s="76">
        <f>分析係数表!C46</f>
        <v>0.20394173093401891</v>
      </c>
      <c r="G43" s="77">
        <f>E43*F43</f>
        <v>2.824677713767575E-2</v>
      </c>
      <c r="H43" s="77">
        <v>4.1918081673208631E-2</v>
      </c>
      <c r="I43" s="77">
        <f>C43+H43</f>
        <v>4.1918081673208631E-2</v>
      </c>
      <c r="J43" s="76">
        <f>分析係数表!G46</f>
        <v>9.7765363128491621E-3</v>
      </c>
      <c r="K43" s="78">
        <f>I43*J43</f>
        <v>4.0981364764310112E-4</v>
      </c>
      <c r="L43" s="79"/>
      <c r="M43" s="80"/>
      <c r="N43" s="81">
        <f>分析係数表!H46</f>
        <v>2.207763259847367E-2</v>
      </c>
      <c r="O43" s="82">
        <f t="shared" si="4"/>
        <v>0.31112068700337209</v>
      </c>
      <c r="P43" s="76">
        <f>分析係数表!C46</f>
        <v>0.20394173093401891</v>
      </c>
      <c r="Q43" s="82">
        <f>O43*P43</f>
        <v>6.3450491436848819E-2</v>
      </c>
      <c r="R43" s="83">
        <v>7.0213253421476121E-2</v>
      </c>
      <c r="S43" s="84">
        <f>I43+R43</f>
        <v>0.11213133509468476</v>
      </c>
      <c r="T43" s="85">
        <f>分析係数表!F46</f>
        <v>0.31424581005586594</v>
      </c>
      <c r="U43" s="86">
        <f>S43*T43</f>
        <v>3.5236802229474957E-2</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92">
        <f>投入係数表!T44</f>
        <v>0.6412742382271468</v>
      </c>
      <c r="E44" s="91">
        <f>SUM(E5:E43)</f>
        <v>64.127423822714675</v>
      </c>
      <c r="F44" s="92">
        <f>分析係数表!C47</f>
        <v>0.3565882023489878</v>
      </c>
      <c r="G44" s="91">
        <f>SUM(G5:G43)</f>
        <v>9.9132722956134902</v>
      </c>
      <c r="H44" s="91">
        <f>SUM(H5:H43)</f>
        <v>11.232577918116677</v>
      </c>
      <c r="I44" s="91">
        <f>SUM(I5:I43)</f>
        <v>111.23257791811666</v>
      </c>
      <c r="J44" s="92">
        <f>分析係数表!G47</f>
        <v>0.20702938758024061</v>
      </c>
      <c r="K44" s="93">
        <f>SUM(K5:K43)</f>
        <v>22.463530985333239</v>
      </c>
      <c r="L44" s="94">
        <f>最終需要_まとめ!$L$33</f>
        <v>0.62733333333333341</v>
      </c>
      <c r="M44" s="91">
        <f>K44*L44</f>
        <v>14.09212177146572</v>
      </c>
      <c r="N44" s="95">
        <f>分析係数表!H47</f>
        <v>1</v>
      </c>
      <c r="O44" s="96">
        <f>SUM(O5:O43)</f>
        <v>14.092121771465722</v>
      </c>
      <c r="P44" s="92">
        <f>分析係数表!C47</f>
        <v>0.3565882023489878</v>
      </c>
      <c r="Q44" s="96">
        <f>SUM(Q5:Q43)</f>
        <v>5.916045775388751</v>
      </c>
      <c r="R44" s="91">
        <f>SUM(R5:R43)</f>
        <v>6.5421976930191743</v>
      </c>
      <c r="S44" s="97">
        <f>SUM(S5:S43)</f>
        <v>117.77477561113582</v>
      </c>
      <c r="T44" s="98">
        <f>分析係数表!F47</f>
        <v>0.44699801687384694</v>
      </c>
      <c r="U44" s="99">
        <f>SUM(U5:U43)</f>
        <v>44.293839992393103</v>
      </c>
      <c r="V44" s="100">
        <f>分析係数表!D47</f>
        <v>7.3973369448801493E-2</v>
      </c>
      <c r="W44" s="164">
        <f>SUM(W5:W43)</f>
        <v>24</v>
      </c>
      <c r="X44" s="92">
        <f>分析係数表!E47</f>
        <v>5.841930334920295E-2</v>
      </c>
      <c r="Y44" s="165">
        <f>SUM(Y5:Y43)</f>
        <v>22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296</v>
      </c>
      <c r="S2" s="3" t="s">
        <v>153</v>
      </c>
      <c r="U2" s="64" t="s">
        <v>210</v>
      </c>
      <c r="W2" s="3" t="s">
        <v>130</v>
      </c>
      <c r="Y2" s="3" t="s">
        <v>154</v>
      </c>
    </row>
    <row r="3" spans="1:25" ht="44" x14ac:dyDescent="0.2">
      <c r="B3" s="65"/>
      <c r="C3" s="66" t="s">
        <v>228</v>
      </c>
      <c r="D3" s="66" t="s">
        <v>314</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0.65037929495760816</v>
      </c>
      <c r="G5" s="77">
        <f t="shared" ref="G5:G38" si="1">E5*F5</f>
        <v>0</v>
      </c>
      <c r="H5" s="77">
        <f t="array" ref="H5:H43">MMULT(逆行列係数!C5:AO43,'19'!G5:G43)</f>
        <v>6.4948736636839168E-3</v>
      </c>
      <c r="I5" s="77">
        <f t="shared" ref="I5:I38" si="2">C5+H5</f>
        <v>6.4948736636839168E-3</v>
      </c>
      <c r="J5" s="76">
        <f>分析係数表!G8</f>
        <v>0.11973575557390587</v>
      </c>
      <c r="K5" s="78">
        <f t="shared" ref="K5:K38" si="3">I5*J5</f>
        <v>7.7766860547825599E-4</v>
      </c>
      <c r="L5" s="79" t="s">
        <v>184</v>
      </c>
      <c r="M5" s="80" t="s">
        <v>184</v>
      </c>
      <c r="N5" s="81">
        <f>分析係数表!H8</f>
        <v>1.170751382505599E-2</v>
      </c>
      <c r="O5" s="82">
        <f t="shared" ref="O5:O43" si="4">$M$44*N5</f>
        <v>0.17257367090767561</v>
      </c>
      <c r="P5" s="76">
        <f>分析係数表!C8</f>
        <v>0.65037929495760816</v>
      </c>
      <c r="Q5" s="82">
        <f t="shared" ref="Q5:Q38" si="5">O5*P5</f>
        <v>0.11223834241318036</v>
      </c>
      <c r="R5" s="83">
        <f t="array" ref="R5:R43">MMULT(逆行列係数!C5:AO43,'19'!Q5:Q43)</f>
        <v>0.14805177199301259</v>
      </c>
      <c r="S5" s="84">
        <f t="shared" ref="S5:S38" si="6">I5+R5</f>
        <v>0.15454664565669651</v>
      </c>
      <c r="T5" s="85">
        <f>分析係数表!F8</f>
        <v>0.45169281585466559</v>
      </c>
      <c r="U5" s="86">
        <f t="shared" ref="U5:U38" si="7">S5*T5</f>
        <v>6.9807609557566472E-2</v>
      </c>
      <c r="V5" s="87">
        <f>分析係数表!D8</f>
        <v>0.495458298926507</v>
      </c>
      <c r="W5" s="167">
        <f t="shared" ref="W5:W38" si="8">ROUND(S5*V5,0)</f>
        <v>0</v>
      </c>
      <c r="X5" s="76">
        <f>分析係数表!E8</f>
        <v>0.32782824112303882</v>
      </c>
      <c r="Y5" s="166">
        <f t="shared" ref="Y5:Y38" si="9">ROUND(S5*X5,0)</f>
        <v>0</v>
      </c>
    </row>
    <row r="6" spans="1:25" x14ac:dyDescent="0.2">
      <c r="A6" s="6" t="s">
        <v>220</v>
      </c>
      <c r="B6" s="5" t="s">
        <v>266</v>
      </c>
      <c r="C6" s="90"/>
      <c r="D6" s="76">
        <f>投入係数表!U6</f>
        <v>0</v>
      </c>
      <c r="E6" s="77">
        <f t="shared" si="0"/>
        <v>0</v>
      </c>
      <c r="F6" s="76">
        <f>分析係数表!C9</f>
        <v>0.72894736842105257</v>
      </c>
      <c r="G6" s="77">
        <f t="shared" si="1"/>
        <v>0</v>
      </c>
      <c r="H6" s="77">
        <v>4.4737122854440238E-3</v>
      </c>
      <c r="I6" s="77">
        <f t="shared" si="2"/>
        <v>4.4737122854440238E-3</v>
      </c>
      <c r="J6" s="76">
        <f>分析係数表!G9</f>
        <v>0.24749163879598662</v>
      </c>
      <c r="K6" s="78">
        <f t="shared" si="3"/>
        <v>1.1072063850262801E-3</v>
      </c>
      <c r="L6" s="79"/>
      <c r="M6" s="80"/>
      <c r="N6" s="81">
        <f>分析係数表!H9</f>
        <v>6.0501204716971121E-4</v>
      </c>
      <c r="O6" s="82">
        <f t="shared" si="4"/>
        <v>8.9181316788191391E-3</v>
      </c>
      <c r="P6" s="76">
        <f>分析係数表!C9</f>
        <v>0.72894736842105257</v>
      </c>
      <c r="Q6" s="82">
        <f t="shared" si="5"/>
        <v>6.5008486185076349E-3</v>
      </c>
      <c r="R6" s="83">
        <v>8.2980845852329375E-3</v>
      </c>
      <c r="S6" s="84">
        <f t="shared" si="6"/>
        <v>1.2771796870676961E-2</v>
      </c>
      <c r="T6" s="85">
        <f>分析係数表!F9</f>
        <v>0.67892976588628762</v>
      </c>
      <c r="U6" s="86">
        <f t="shared" si="7"/>
        <v>8.6711530593559308E-3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投入係数表!U7</f>
        <v>0</v>
      </c>
      <c r="E7" s="77">
        <f t="shared" si="0"/>
        <v>0</v>
      </c>
      <c r="F7" s="76">
        <f>分析係数表!C10</f>
        <v>1.0504201680672232E-2</v>
      </c>
      <c r="G7" s="77">
        <f t="shared" si="1"/>
        <v>0</v>
      </c>
      <c r="H7" s="77">
        <v>6.8433117841001233E-6</v>
      </c>
      <c r="I7" s="77">
        <f t="shared" si="2"/>
        <v>6.8433117841001233E-6</v>
      </c>
      <c r="J7" s="76">
        <f>分析係数表!G10</f>
        <v>0.2857142857142857</v>
      </c>
      <c r="K7" s="78">
        <f t="shared" si="3"/>
        <v>1.9552319383143208E-6</v>
      </c>
      <c r="L7" s="79"/>
      <c r="M7" s="80"/>
      <c r="N7" s="81">
        <f>分析係数表!H10</f>
        <v>1.1887956014562746E-3</v>
      </c>
      <c r="O7" s="82">
        <f t="shared" si="4"/>
        <v>1.7523346456627079E-2</v>
      </c>
      <c r="P7" s="76">
        <f>分析係数表!C10</f>
        <v>1.0504201680672232E-2</v>
      </c>
      <c r="Q7" s="82">
        <f t="shared" si="5"/>
        <v>1.8406876530070395E-4</v>
      </c>
      <c r="R7" s="83">
        <v>2.4706491500939997E-4</v>
      </c>
      <c r="S7" s="84">
        <f t="shared" si="6"/>
        <v>2.5390822679350011E-4</v>
      </c>
      <c r="T7" s="85">
        <f>分析係数表!F10</f>
        <v>0.5714285714285714</v>
      </c>
      <c r="U7" s="86">
        <f t="shared" si="7"/>
        <v>1.4509041531057148E-4</v>
      </c>
      <c r="V7" s="87">
        <f>分析係数表!D10</f>
        <v>0</v>
      </c>
      <c r="W7" s="167">
        <f t="shared" si="8"/>
        <v>0</v>
      </c>
      <c r="X7" s="76">
        <f>分析係数表!E10</f>
        <v>0</v>
      </c>
      <c r="Y7" s="166">
        <f t="shared" si="9"/>
        <v>0</v>
      </c>
    </row>
    <row r="8" spans="1:25" x14ac:dyDescent="0.2">
      <c r="A8" s="6" t="s">
        <v>222</v>
      </c>
      <c r="B8" s="5" t="s">
        <v>27</v>
      </c>
      <c r="C8" s="90"/>
      <c r="D8" s="76">
        <f>投入係数表!U8</f>
        <v>0</v>
      </c>
      <c r="E8" s="77">
        <f t="shared" si="0"/>
        <v>0</v>
      </c>
      <c r="F8" s="76">
        <f>分析係数表!C11</f>
        <v>1.4320902789711765E-3</v>
      </c>
      <c r="G8" s="77">
        <f t="shared" si="1"/>
        <v>0</v>
      </c>
      <c r="H8" s="77">
        <v>5.9165809906998573E-4</v>
      </c>
      <c r="I8" s="77">
        <f t="shared" si="2"/>
        <v>5.9165809906998573E-4</v>
      </c>
      <c r="J8" s="76">
        <f>分析係数表!G11</f>
        <v>0.36842105263157893</v>
      </c>
      <c r="K8" s="78">
        <f t="shared" si="3"/>
        <v>2.1797929965736314E-4</v>
      </c>
      <c r="L8" s="79"/>
      <c r="M8" s="80"/>
      <c r="N8" s="81">
        <f>分析係数表!H11</f>
        <v>-2.1228492883147762E-5</v>
      </c>
      <c r="O8" s="82">
        <f t="shared" si="4"/>
        <v>-3.1291690101119789E-4</v>
      </c>
      <c r="P8" s="76">
        <f>分析係数表!C11</f>
        <v>1.4320902789711765E-3</v>
      </c>
      <c r="Q8" s="82">
        <f t="shared" si="5"/>
        <v>-4.4812525206392241E-7</v>
      </c>
      <c r="R8" s="83">
        <v>1.0429637976309778E-4</v>
      </c>
      <c r="S8" s="84">
        <f t="shared" si="6"/>
        <v>6.9595447883308347E-4</v>
      </c>
      <c r="T8" s="85">
        <f>分析係数表!F11</f>
        <v>0.57894736842105265</v>
      </c>
      <c r="U8" s="86">
        <f t="shared" si="7"/>
        <v>4.0292101406125887E-4</v>
      </c>
      <c r="V8" s="87">
        <f>分析係数表!D11</f>
        <v>2.6315789473684209E-2</v>
      </c>
      <c r="W8" s="167">
        <f t="shared" si="8"/>
        <v>0</v>
      </c>
      <c r="X8" s="76">
        <f>分析係数表!E11</f>
        <v>0</v>
      </c>
      <c r="Y8" s="166">
        <f t="shared" si="9"/>
        <v>0</v>
      </c>
    </row>
    <row r="9" spans="1:25" x14ac:dyDescent="0.2">
      <c r="A9" s="6" t="s">
        <v>223</v>
      </c>
      <c r="B9" s="5" t="s">
        <v>191</v>
      </c>
      <c r="C9" s="90"/>
      <c r="D9" s="76">
        <f>投入係数表!U9</f>
        <v>0</v>
      </c>
      <c r="E9" s="77">
        <f t="shared" si="0"/>
        <v>0</v>
      </c>
      <c r="F9" s="76">
        <f>分析係数表!C12</f>
        <v>8.2314002014678422E-2</v>
      </c>
      <c r="G9" s="77">
        <f t="shared" si="1"/>
        <v>0</v>
      </c>
      <c r="H9" s="77">
        <v>2.8246061042810948E-4</v>
      </c>
      <c r="I9" s="77">
        <f t="shared" si="2"/>
        <v>2.8246061042810948E-4</v>
      </c>
      <c r="J9" s="76">
        <f>分析係数表!G12</f>
        <v>0.12801312223648553</v>
      </c>
      <c r="K9" s="78">
        <f t="shared" si="3"/>
        <v>3.6158664649725897E-5</v>
      </c>
      <c r="L9" s="79"/>
      <c r="M9" s="80"/>
      <c r="N9" s="81">
        <f>分析係数表!H12</f>
        <v>9.0942863511405014E-2</v>
      </c>
      <c r="O9" s="82">
        <f t="shared" si="4"/>
        <v>1.3405360039319716</v>
      </c>
      <c r="P9" s="76">
        <f>分析係数表!C12</f>
        <v>8.2314002014678422E-2</v>
      </c>
      <c r="Q9" s="82">
        <f t="shared" si="5"/>
        <v>0.11034488332840527</v>
      </c>
      <c r="R9" s="83">
        <v>0.1229382244262856</v>
      </c>
      <c r="S9" s="84">
        <f t="shared" si="6"/>
        <v>0.12322068503671371</v>
      </c>
      <c r="T9" s="85">
        <f>分析係数表!F12</f>
        <v>0.39723291969761804</v>
      </c>
      <c r="U9" s="86">
        <f t="shared" si="7"/>
        <v>4.8947312484274384E-2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投入係数表!U10</f>
        <v>2.5479005299633103E-3</v>
      </c>
      <c r="E10" s="77">
        <f t="shared" si="0"/>
        <v>0.25479005299633101</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0.204804111711829</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投入係数表!U11</f>
        <v>7.3379535262943331E-3</v>
      </c>
      <c r="E11" s="77">
        <f t="shared" si="0"/>
        <v>0.7337953526294333</v>
      </c>
      <c r="F11" s="76">
        <f>分析係数表!C14</f>
        <v>0.20214395099540583</v>
      </c>
      <c r="G11" s="77">
        <f t="shared" si="1"/>
        <v>0.1483322918025807</v>
      </c>
      <c r="H11" s="77">
        <v>0.20529578425599135</v>
      </c>
      <c r="I11" s="77">
        <f t="shared" si="2"/>
        <v>0.20529578425599135</v>
      </c>
      <c r="J11" s="76">
        <f>分析係数表!G14</f>
        <v>0.19479400103430444</v>
      </c>
      <c r="K11" s="78">
        <f t="shared" si="3"/>
        <v>3.9990387210699918E-2</v>
      </c>
      <c r="L11" s="79"/>
      <c r="M11" s="80"/>
      <c r="N11" s="81">
        <f>分析係数表!H14</f>
        <v>1.146338615689979E-3</v>
      </c>
      <c r="O11" s="82">
        <f t="shared" si="4"/>
        <v>1.6897512654604683E-2</v>
      </c>
      <c r="P11" s="76">
        <f>分析係数表!C14</f>
        <v>0.20214395099540583</v>
      </c>
      <c r="Q11" s="82">
        <f t="shared" si="5"/>
        <v>3.4157299699966591E-3</v>
      </c>
      <c r="R11" s="83">
        <v>1.4487436825986154E-2</v>
      </c>
      <c r="S11" s="84">
        <f t="shared" si="6"/>
        <v>0.21978322108197751</v>
      </c>
      <c r="T11" s="85">
        <f>分析係数表!F14</f>
        <v>0.33787278055507669</v>
      </c>
      <c r="U11" s="86">
        <f t="shared" si="7"/>
        <v>7.4258768026318894E-2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投入係数表!U12</f>
        <v>1.3656746840603343E-2</v>
      </c>
      <c r="E12" s="77">
        <f t="shared" si="0"/>
        <v>1.3656746840603342</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0.12391509280043435</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投入係数表!U13</f>
        <v>1.1210762331838565E-3</v>
      </c>
      <c r="E13" s="77">
        <f t="shared" si="0"/>
        <v>0.11210762331838565</v>
      </c>
      <c r="F13" s="76">
        <f>分析係数表!C16</f>
        <v>5.244101845363236E-2</v>
      </c>
      <c r="G13" s="77">
        <f t="shared" si="1"/>
        <v>5.8790379432323275E-3</v>
      </c>
      <c r="H13" s="77">
        <v>1.0530503807420606E-2</v>
      </c>
      <c r="I13" s="77">
        <f t="shared" si="2"/>
        <v>1.0530503807420606E-2</v>
      </c>
      <c r="J13" s="76">
        <f>分析係数表!G16</f>
        <v>3.3400809716599193E-2</v>
      </c>
      <c r="K13" s="78">
        <f t="shared" si="3"/>
        <v>3.5172735389157899E-4</v>
      </c>
      <c r="L13" s="79"/>
      <c r="M13" s="80"/>
      <c r="N13" s="81">
        <f>分析係数表!H16</f>
        <v>1.6473310477322662E-2</v>
      </c>
      <c r="O13" s="82">
        <f t="shared" si="4"/>
        <v>0.24282351518468953</v>
      </c>
      <c r="P13" s="76">
        <f>分析係数表!C16</f>
        <v>5.244101845363236E-2</v>
      </c>
      <c r="Q13" s="82">
        <f t="shared" si="5"/>
        <v>1.2733912440776181E-2</v>
      </c>
      <c r="R13" s="83">
        <v>1.4317344255566647E-2</v>
      </c>
      <c r="S13" s="84">
        <f t="shared" si="6"/>
        <v>2.4847848062987253E-2</v>
      </c>
      <c r="T13" s="85">
        <f>分析係数表!F16</f>
        <v>0.2874493927125506</v>
      </c>
      <c r="U13" s="86">
        <f t="shared" si="7"/>
        <v>7.1424988359194124E-3</v>
      </c>
      <c r="V13" s="87">
        <f>分析係数表!D16</f>
        <v>0</v>
      </c>
      <c r="W13" s="167">
        <f t="shared" si="8"/>
        <v>0</v>
      </c>
      <c r="X13" s="76">
        <f>分析係数表!E16</f>
        <v>0</v>
      </c>
      <c r="Y13" s="166">
        <f t="shared" si="9"/>
        <v>0</v>
      </c>
    </row>
    <row r="14" spans="1:25" x14ac:dyDescent="0.2">
      <c r="A14" s="6" t="s">
        <v>2</v>
      </c>
      <c r="B14" s="5" t="s">
        <v>365</v>
      </c>
      <c r="C14" s="90"/>
      <c r="D14" s="76">
        <f>投入係数表!U14</f>
        <v>4.0358744394618833E-2</v>
      </c>
      <c r="E14" s="77">
        <f t="shared" si="0"/>
        <v>4.0358744394618835</v>
      </c>
      <c r="F14" s="76">
        <f>分析係数表!C17</f>
        <v>0.30047739399045215</v>
      </c>
      <c r="G14" s="77">
        <f t="shared" si="1"/>
        <v>1.2126890340421836</v>
      </c>
      <c r="H14" s="77">
        <v>1.4273500046465155</v>
      </c>
      <c r="I14" s="77">
        <f t="shared" si="2"/>
        <v>1.4273500046465155</v>
      </c>
      <c r="J14" s="76">
        <f>分析係数表!G17</f>
        <v>0.21582733812949639</v>
      </c>
      <c r="K14" s="78">
        <f t="shared" si="3"/>
        <v>0.30806115208198176</v>
      </c>
      <c r="L14" s="79"/>
      <c r="M14" s="80"/>
      <c r="N14" s="81">
        <f>分析係数表!H17</f>
        <v>2.8021610605755043E-3</v>
      </c>
      <c r="O14" s="82">
        <f t="shared" si="4"/>
        <v>4.1305030933478114E-2</v>
      </c>
      <c r="P14" s="76">
        <f>分析係数表!C17</f>
        <v>0.30047739399045215</v>
      </c>
      <c r="Q14" s="82">
        <f t="shared" si="5"/>
        <v>1.2411228053586517E-2</v>
      </c>
      <c r="R14" s="83">
        <v>2.59148489036564E-2</v>
      </c>
      <c r="S14" s="84">
        <f t="shared" si="6"/>
        <v>1.453264853550172</v>
      </c>
      <c r="T14" s="85">
        <f>分析係数表!F17</f>
        <v>0.33413269384492406</v>
      </c>
      <c r="U14" s="86">
        <f t="shared" si="7"/>
        <v>0.48558330038686803</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投入係数表!U15</f>
        <v>9.2743579290664492E-3</v>
      </c>
      <c r="E15" s="77">
        <f t="shared" si="0"/>
        <v>0.92743579290664491</v>
      </c>
      <c r="F15" s="76">
        <f>分析係数表!C18</f>
        <v>0.17062500000000003</v>
      </c>
      <c r="G15" s="77">
        <f t="shared" si="1"/>
        <v>0.15824373216469631</v>
      </c>
      <c r="H15" s="77">
        <v>0.18077349336528239</v>
      </c>
      <c r="I15" s="77">
        <f t="shared" si="2"/>
        <v>0.18077349336528239</v>
      </c>
      <c r="J15" s="76">
        <f>分析係数表!G18</f>
        <v>0.21515892420537897</v>
      </c>
      <c r="K15" s="78">
        <f t="shared" si="3"/>
        <v>3.889503035732237E-2</v>
      </c>
      <c r="L15" s="79"/>
      <c r="M15" s="80"/>
      <c r="N15" s="81">
        <f>分析係数表!H18</f>
        <v>4.4579835054610296E-4</v>
      </c>
      <c r="O15" s="82">
        <f t="shared" si="4"/>
        <v>6.5712549212351545E-3</v>
      </c>
      <c r="P15" s="76">
        <f>分析係数表!C18</f>
        <v>0.17062500000000003</v>
      </c>
      <c r="Q15" s="82">
        <f t="shared" si="5"/>
        <v>1.1212203709357485E-3</v>
      </c>
      <c r="R15" s="83">
        <v>2.7077972678906715E-3</v>
      </c>
      <c r="S15" s="84">
        <f t="shared" si="6"/>
        <v>0.18348129063317306</v>
      </c>
      <c r="T15" s="85">
        <f>分析係数表!F18</f>
        <v>0.45904645476772615</v>
      </c>
      <c r="U15" s="86">
        <f t="shared" si="7"/>
        <v>8.4226435981364894E-2</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投入係数表!U16</f>
        <v>4.5964125560538117E-2</v>
      </c>
      <c r="E16" s="77">
        <f t="shared" si="0"/>
        <v>4.5964125560538118</v>
      </c>
      <c r="F16" s="76">
        <f>分析係数表!C19</f>
        <v>0.1185035016586804</v>
      </c>
      <c r="G16" s="77">
        <f t="shared" si="1"/>
        <v>0.54469098296030227</v>
      </c>
      <c r="H16" s="77">
        <v>0.64731363274511555</v>
      </c>
      <c r="I16" s="77">
        <f t="shared" si="2"/>
        <v>0.64731363274511555</v>
      </c>
      <c r="J16" s="76">
        <f>分析係数表!G19</f>
        <v>5.7564057564057566E-2</v>
      </c>
      <c r="K16" s="78">
        <f t="shared" si="3"/>
        <v>3.7261999217339054E-2</v>
      </c>
      <c r="L16" s="79"/>
      <c r="M16" s="80"/>
      <c r="N16" s="81">
        <f>分析係数表!H19</f>
        <v>-1.1675671085731269E-4</v>
      </c>
      <c r="O16" s="82">
        <f t="shared" si="4"/>
        <v>-1.7210429555615883E-3</v>
      </c>
      <c r="P16" s="76">
        <f>分析係数表!C19</f>
        <v>0.1185035016586804</v>
      </c>
      <c r="Q16" s="82">
        <f t="shared" si="5"/>
        <v>-2.039496167390529E-4</v>
      </c>
      <c r="R16" s="83">
        <v>1.2063630922962004E-3</v>
      </c>
      <c r="S16" s="84">
        <f t="shared" si="6"/>
        <v>0.64851999583741171</v>
      </c>
      <c r="T16" s="85">
        <f>分析係数表!F19</f>
        <v>0.24008424008424009</v>
      </c>
      <c r="U16" s="86">
        <f t="shared" si="7"/>
        <v>0.15569943038005954</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投入係数表!U17</f>
        <v>6.6754993885038721E-2</v>
      </c>
      <c r="E17" s="77">
        <f t="shared" si="0"/>
        <v>6.675499388503872</v>
      </c>
      <c r="F17" s="76">
        <f>分析係数表!C20</f>
        <v>0.1515527950310559</v>
      </c>
      <c r="G17" s="77">
        <f t="shared" si="1"/>
        <v>1.0116905905558664</v>
      </c>
      <c r="H17" s="77">
        <v>1.1642686812307979</v>
      </c>
      <c r="I17" s="77">
        <f t="shared" si="2"/>
        <v>1.1642686812307979</v>
      </c>
      <c r="J17" s="76">
        <f>分析係数表!G20</f>
        <v>0.10025273799494525</v>
      </c>
      <c r="K17" s="78">
        <f t="shared" si="3"/>
        <v>0.1167211230551516</v>
      </c>
      <c r="L17" s="79"/>
      <c r="M17" s="80"/>
      <c r="N17" s="81">
        <f>分析係数表!H20</f>
        <v>5.5194081496184183E-4</v>
      </c>
      <c r="O17" s="82">
        <f t="shared" si="4"/>
        <v>8.1358394262911454E-3</v>
      </c>
      <c r="P17" s="76">
        <f>分析係数表!C20</f>
        <v>0.1515527950310559</v>
      </c>
      <c r="Q17" s="82">
        <f t="shared" si="5"/>
        <v>1.2330092049782854E-3</v>
      </c>
      <c r="R17" s="83">
        <v>3.142974239081863E-3</v>
      </c>
      <c r="S17" s="84">
        <f t="shared" si="6"/>
        <v>1.1674116554698797</v>
      </c>
      <c r="T17" s="85">
        <f>分析係数表!F20</f>
        <v>0.22325189553496208</v>
      </c>
      <c r="U17" s="86">
        <f t="shared" si="7"/>
        <v>0.26062686495325871</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投入係数表!U18</f>
        <v>2.8128821850794947E-2</v>
      </c>
      <c r="E18" s="77">
        <f t="shared" si="0"/>
        <v>2.8128821850794945</v>
      </c>
      <c r="F18" s="76">
        <f>分析係数表!C21</f>
        <v>0.26288951841359776</v>
      </c>
      <c r="G18" s="77">
        <f t="shared" si="1"/>
        <v>0.73947724298973683</v>
      </c>
      <c r="H18" s="77">
        <v>0.81926029182231797</v>
      </c>
      <c r="I18" s="77">
        <f t="shared" si="2"/>
        <v>0.81926029182231797</v>
      </c>
      <c r="J18" s="76">
        <f>分析係数表!G21</f>
        <v>0.28500292911540714</v>
      </c>
      <c r="K18" s="78">
        <f t="shared" si="3"/>
        <v>0.23349158287730387</v>
      </c>
      <c r="L18" s="79"/>
      <c r="M18" s="80"/>
      <c r="N18" s="81">
        <f>分析係数表!H21</f>
        <v>9.1282519397535371E-4</v>
      </c>
      <c r="O18" s="82">
        <f t="shared" si="4"/>
        <v>1.3455426743481507E-2</v>
      </c>
      <c r="P18" s="76">
        <f>分析係数表!C21</f>
        <v>0.26288951841359776</v>
      </c>
      <c r="Q18" s="82">
        <f t="shared" si="5"/>
        <v>3.5372906566432973E-3</v>
      </c>
      <c r="R18" s="83">
        <v>8.4220605049851408E-3</v>
      </c>
      <c r="S18" s="84">
        <f t="shared" si="6"/>
        <v>0.82768235232730314</v>
      </c>
      <c r="T18" s="85">
        <f>分析係数表!F21</f>
        <v>0.4257469244288225</v>
      </c>
      <c r="U18" s="86">
        <f t="shared" si="7"/>
        <v>0.35238321590736238</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投入係数表!U19</f>
        <v>1.3656746840603343E-2</v>
      </c>
      <c r="E19" s="77">
        <f t="shared" si="0"/>
        <v>1.3656746840603342</v>
      </c>
      <c r="F19" s="76">
        <f>分析係数表!C22</f>
        <v>7.7430972388955577E-2</v>
      </c>
      <c r="G19" s="77">
        <f t="shared" si="1"/>
        <v>0.10574551875377138</v>
      </c>
      <c r="H19" s="77">
        <v>0.11599549564364048</v>
      </c>
      <c r="I19" s="77">
        <f t="shared" si="2"/>
        <v>0.11599549564364048</v>
      </c>
      <c r="J19" s="76">
        <f>分析係数表!G22</f>
        <v>0.1947935368043088</v>
      </c>
      <c r="K19" s="78">
        <f t="shared" si="3"/>
        <v>2.2595172849793524E-2</v>
      </c>
      <c r="L19" s="79"/>
      <c r="M19" s="80"/>
      <c r="N19" s="81">
        <f>分析係数表!H22</f>
        <v>4.2456985766295524E-5</v>
      </c>
      <c r="O19" s="82">
        <f t="shared" si="4"/>
        <v>6.2583380202239577E-4</v>
      </c>
      <c r="P19" s="76">
        <f>分析係数表!C22</f>
        <v>7.7430972388955577E-2</v>
      </c>
      <c r="Q19" s="82">
        <f t="shared" si="5"/>
        <v>4.8458919844471218E-5</v>
      </c>
      <c r="R19" s="83">
        <v>6.1234801476815173E-4</v>
      </c>
      <c r="S19" s="84">
        <f t="shared" si="6"/>
        <v>0.11660784365840864</v>
      </c>
      <c r="T19" s="85">
        <f>分析係数表!F22</f>
        <v>0.41382405745062839</v>
      </c>
      <c r="U19" s="86">
        <f t="shared" si="7"/>
        <v>4.8255130993291186E-2</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投入係数表!U20</f>
        <v>2.4459845087647777E-3</v>
      </c>
      <c r="E20" s="77">
        <f t="shared" si="0"/>
        <v>0.24459845087647777</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3.1291690101119789E-4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投入係数表!U21</f>
        <v>1.0191602119853241E-3</v>
      </c>
      <c r="E21" s="77">
        <f t="shared" si="0"/>
        <v>0.10191602119853241</v>
      </c>
      <c r="F21" s="76">
        <f>分析係数表!C24</f>
        <v>0.63487099296325256</v>
      </c>
      <c r="G21" s="77">
        <f t="shared" si="1"/>
        <v>6.4703525577176166E-2</v>
      </c>
      <c r="H21" s="77">
        <v>8.3520512779598308E-2</v>
      </c>
      <c r="I21" s="77">
        <f t="shared" si="2"/>
        <v>8.3520512779598308E-2</v>
      </c>
      <c r="J21" s="76">
        <f>分析係数表!G24</f>
        <v>0.20715350223546944</v>
      </c>
      <c r="K21" s="78">
        <f t="shared" si="3"/>
        <v>1.730156673079607E-2</v>
      </c>
      <c r="L21" s="79"/>
      <c r="M21" s="80"/>
      <c r="N21" s="81">
        <f>分析係数表!H24</f>
        <v>3.5027013257193804E-4</v>
      </c>
      <c r="O21" s="82">
        <f t="shared" si="4"/>
        <v>5.1631288666847642E-3</v>
      </c>
      <c r="P21" s="76">
        <f>分析係数表!C24</f>
        <v>0.63487099296325256</v>
      </c>
      <c r="Q21" s="82">
        <f t="shared" si="5"/>
        <v>3.2779207503893892E-3</v>
      </c>
      <c r="R21" s="83">
        <v>1.1074052085920808E-2</v>
      </c>
      <c r="S21" s="84">
        <f t="shared" si="6"/>
        <v>9.4594564865519121E-2</v>
      </c>
      <c r="T21" s="85">
        <f>分析係数表!F24</f>
        <v>0.39046199701937406</v>
      </c>
      <c r="U21" s="86">
        <f t="shared" si="7"/>
        <v>3.6935582704569314E-2</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投入係数表!U22</f>
        <v>0.15012229922543824</v>
      </c>
      <c r="E22" s="77">
        <f t="shared" si="0"/>
        <v>15.012229922543824</v>
      </c>
      <c r="F22" s="76">
        <f>分析係数表!C25</f>
        <v>2.5195482189400487E-2</v>
      </c>
      <c r="G22" s="77">
        <f t="shared" si="1"/>
        <v>0.37824037163663798</v>
      </c>
      <c r="H22" s="77">
        <v>0.40609036331347931</v>
      </c>
      <c r="I22" s="77">
        <f t="shared" si="2"/>
        <v>0.40609036331347931</v>
      </c>
      <c r="J22" s="76">
        <f>分析係数表!G25</f>
        <v>0.19667590027700832</v>
      </c>
      <c r="K22" s="78">
        <f t="shared" si="3"/>
        <v>7.9868187798495929E-2</v>
      </c>
      <c r="L22" s="79"/>
      <c r="M22" s="80"/>
      <c r="N22" s="81">
        <f>分析係数表!H25</f>
        <v>5.0948382919554624E-4</v>
      </c>
      <c r="O22" s="82">
        <f t="shared" si="4"/>
        <v>7.510005624268748E-3</v>
      </c>
      <c r="P22" s="76">
        <f>分析係数表!C25</f>
        <v>2.5195482189400487E-2</v>
      </c>
      <c r="Q22" s="82">
        <f t="shared" si="5"/>
        <v>1.8921821294856073E-4</v>
      </c>
      <c r="R22" s="83">
        <v>7.9828492624085345E-4</v>
      </c>
      <c r="S22" s="84">
        <f t="shared" si="6"/>
        <v>0.40688864823972015</v>
      </c>
      <c r="T22" s="85">
        <f>分析係数表!F25</f>
        <v>0.34903047091412742</v>
      </c>
      <c r="U22" s="86">
        <f t="shared" si="7"/>
        <v>0.14201653650472226</v>
      </c>
      <c r="V22" s="87">
        <f>分析係数表!D25</f>
        <v>0.22853185595567868</v>
      </c>
      <c r="W22" s="167">
        <f t="shared" si="8"/>
        <v>0</v>
      </c>
      <c r="X22" s="76">
        <f>分析係数表!E25</f>
        <v>0.2146814404432133</v>
      </c>
      <c r="Y22" s="166">
        <f t="shared" si="9"/>
        <v>0</v>
      </c>
    </row>
    <row r="23" spans="1:25" x14ac:dyDescent="0.2">
      <c r="A23" s="6" t="s">
        <v>11</v>
      </c>
      <c r="B23" s="5" t="s">
        <v>35</v>
      </c>
      <c r="C23" s="75">
        <f>最終需要_まとめ!C24</f>
        <v>100</v>
      </c>
      <c r="D23" s="76">
        <f>投入係数表!U23</f>
        <v>0.11903791275988586</v>
      </c>
      <c r="E23" s="77">
        <f t="shared" si="0"/>
        <v>11.903791275988587</v>
      </c>
      <c r="F23" s="76">
        <f>分析係数表!C26</f>
        <v>0.4930888575458392</v>
      </c>
      <c r="G23" s="77">
        <f t="shared" si="1"/>
        <v>5.8696268407413399</v>
      </c>
      <c r="H23" s="77">
        <v>6.2538271284994096</v>
      </c>
      <c r="I23" s="77">
        <f t="shared" si="2"/>
        <v>106.25382712849941</v>
      </c>
      <c r="J23" s="76">
        <f>分析係数表!G26</f>
        <v>0.19639217284957194</v>
      </c>
      <c r="K23" s="78">
        <f t="shared" si="3"/>
        <v>20.867419983348793</v>
      </c>
      <c r="L23" s="79"/>
      <c r="M23" s="80"/>
      <c r="N23" s="81">
        <f>分析係数表!H26</f>
        <v>1.0815917123963785E-2</v>
      </c>
      <c r="O23" s="82">
        <f t="shared" si="4"/>
        <v>0.15943116106520533</v>
      </c>
      <c r="P23" s="76">
        <f>分析係数表!C26</f>
        <v>0.4930888575458392</v>
      </c>
      <c r="Q23" s="82">
        <f t="shared" si="5"/>
        <v>7.861372906684877E-2</v>
      </c>
      <c r="R23" s="83">
        <v>8.6888187376384415E-2</v>
      </c>
      <c r="S23" s="84">
        <f t="shared" si="6"/>
        <v>106.3407153158758</v>
      </c>
      <c r="T23" s="85">
        <f>分析係数表!F26</f>
        <v>0.33499796167957602</v>
      </c>
      <c r="U23" s="86">
        <f t="shared" si="7"/>
        <v>35.623922874366464</v>
      </c>
      <c r="V23" s="87">
        <f>分析係数表!D26</f>
        <v>2.4561761108846312E-2</v>
      </c>
      <c r="W23" s="167">
        <f t="shared" si="8"/>
        <v>3</v>
      </c>
      <c r="X23" s="76">
        <f>分析係数表!E26</f>
        <v>2.6498165511618425E-2</v>
      </c>
      <c r="Y23" s="166">
        <f t="shared" si="9"/>
        <v>3</v>
      </c>
    </row>
    <row r="24" spans="1:25" x14ac:dyDescent="0.2">
      <c r="A24" s="6" t="s">
        <v>12</v>
      </c>
      <c r="B24" s="5" t="s">
        <v>366</v>
      </c>
      <c r="C24" s="90"/>
      <c r="D24" s="76">
        <f>投入係数表!U24</f>
        <v>0</v>
      </c>
      <c r="E24" s="77">
        <f t="shared" si="0"/>
        <v>0</v>
      </c>
      <c r="F24" s="76">
        <f>分析係数表!C27</f>
        <v>2.3319615912208547E-2</v>
      </c>
      <c r="G24" s="77">
        <f t="shared" si="1"/>
        <v>0</v>
      </c>
      <c r="H24" s="77">
        <v>6.27631297609566E-5</v>
      </c>
      <c r="I24" s="77">
        <f t="shared" si="2"/>
        <v>6.27631297609566E-5</v>
      </c>
      <c r="J24" s="76">
        <f>分析係数表!G27</f>
        <v>0.17692307692307693</v>
      </c>
      <c r="K24" s="78">
        <f t="shared" si="3"/>
        <v>1.1104246034630783E-5</v>
      </c>
      <c r="L24" s="79"/>
      <c r="M24" s="80"/>
      <c r="N24" s="81">
        <f>分析係数表!H27</f>
        <v>1.0773460138197489E-2</v>
      </c>
      <c r="O24" s="82">
        <f t="shared" si="4"/>
        <v>0.15880532726318292</v>
      </c>
      <c r="P24" s="76">
        <f>分析係数表!C27</f>
        <v>2.3319615912208547E-2</v>
      </c>
      <c r="Q24" s="82">
        <f t="shared" si="5"/>
        <v>3.7032792365900061E-3</v>
      </c>
      <c r="R24" s="83">
        <v>3.7321717548190647E-3</v>
      </c>
      <c r="S24" s="84">
        <f t="shared" si="6"/>
        <v>3.7949348845800215E-3</v>
      </c>
      <c r="T24" s="85">
        <f>分析係数表!F27</f>
        <v>0.33076923076923076</v>
      </c>
      <c r="U24" s="86">
        <f t="shared" si="7"/>
        <v>1.2552476925918531E-3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投入係数表!U25</f>
        <v>0</v>
      </c>
      <c r="E25" s="77">
        <f t="shared" si="0"/>
        <v>0</v>
      </c>
      <c r="F25" s="76">
        <f>分析係数表!C28</f>
        <v>0.14672910458351074</v>
      </c>
      <c r="G25" s="77">
        <f t="shared" si="1"/>
        <v>0</v>
      </c>
      <c r="H25" s="77">
        <v>1.5793903804151164E-2</v>
      </c>
      <c r="I25" s="77">
        <f t="shared" si="2"/>
        <v>1.5793903804151164E-2</v>
      </c>
      <c r="J25" s="76">
        <f>分析係数表!G28</f>
        <v>0.12492997198879552</v>
      </c>
      <c r="K25" s="78">
        <f t="shared" si="3"/>
        <v>1.973131959846336E-3</v>
      </c>
      <c r="L25" s="79"/>
      <c r="M25" s="80"/>
      <c r="N25" s="81">
        <f>分析係数表!H28</f>
        <v>2.0262596456964536E-2</v>
      </c>
      <c r="O25" s="82">
        <f t="shared" si="4"/>
        <v>0.29867918201518834</v>
      </c>
      <c r="P25" s="76">
        <f>分析係数表!C28</f>
        <v>0.14672910458351074</v>
      </c>
      <c r="Q25" s="82">
        <f t="shared" si="5"/>
        <v>4.3824928934824009E-2</v>
      </c>
      <c r="R25" s="83">
        <v>5.0814662894132778E-2</v>
      </c>
      <c r="S25" s="84">
        <f t="shared" si="6"/>
        <v>6.6608566698283939E-2</v>
      </c>
      <c r="T25" s="85">
        <f>分析係数表!F28</f>
        <v>0.21372549019607842</v>
      </c>
      <c r="U25" s="86">
        <f t="shared" si="7"/>
        <v>1.4235948568848919E-2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投入係数表!U26</f>
        <v>4.1785568691398286E-3</v>
      </c>
      <c r="E26" s="77">
        <f t="shared" si="0"/>
        <v>0.41785568691398284</v>
      </c>
      <c r="F26" s="76">
        <f>分析係数表!C29</f>
        <v>0.36751332706177486</v>
      </c>
      <c r="G26" s="77">
        <f t="shared" si="1"/>
        <v>0.15356753372944118</v>
      </c>
      <c r="H26" s="77">
        <v>0.20221851225897186</v>
      </c>
      <c r="I26" s="77">
        <f t="shared" si="2"/>
        <v>0.20221851225897186</v>
      </c>
      <c r="J26" s="76">
        <f>分析係数表!G29</f>
        <v>0.26226333907056798</v>
      </c>
      <c r="K26" s="78">
        <f t="shared" si="3"/>
        <v>5.3034502246920544E-2</v>
      </c>
      <c r="L26" s="79"/>
      <c r="M26" s="80"/>
      <c r="N26" s="81">
        <f>分析係数表!H29</f>
        <v>9.6908070011569522E-3</v>
      </c>
      <c r="O26" s="82">
        <f t="shared" si="4"/>
        <v>0.1428465653116118</v>
      </c>
      <c r="P26" s="76">
        <f>分析係数表!C29</f>
        <v>0.36751332706177486</v>
      </c>
      <c r="Q26" s="82">
        <f t="shared" si="5"/>
        <v>5.2498016477017573E-2</v>
      </c>
      <c r="R26" s="83">
        <v>6.6572783980658176E-2</v>
      </c>
      <c r="S26" s="84">
        <f t="shared" si="6"/>
        <v>0.26879129623963005</v>
      </c>
      <c r="T26" s="85">
        <f>分析係数表!F29</f>
        <v>0.47117039586919107</v>
      </c>
      <c r="U26" s="86">
        <f t="shared" si="7"/>
        <v>0.1266465014554195</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投入係数表!U27</f>
        <v>1.7325723603750509E-3</v>
      </c>
      <c r="E27" s="77">
        <f t="shared" si="0"/>
        <v>0.17325723603750509</v>
      </c>
      <c r="F27" s="76">
        <f>分析係数表!C30</f>
        <v>1</v>
      </c>
      <c r="G27" s="77">
        <f t="shared" si="1"/>
        <v>0.17325723603750509</v>
      </c>
      <c r="H27" s="77">
        <v>0.23218921266352174</v>
      </c>
      <c r="I27" s="77">
        <f t="shared" si="2"/>
        <v>0.23218921266352174</v>
      </c>
      <c r="J27" s="76">
        <f>分析係数表!G30</f>
        <v>0.34487899988530796</v>
      </c>
      <c r="K27" s="78">
        <f t="shared" si="3"/>
        <v>8.0077183447552464E-2</v>
      </c>
      <c r="L27" s="79"/>
      <c r="M27" s="80"/>
      <c r="N27" s="81">
        <f>分析係数表!H30</f>
        <v>0</v>
      </c>
      <c r="O27" s="82">
        <f t="shared" si="4"/>
        <v>0</v>
      </c>
      <c r="P27" s="76">
        <f>分析係数表!C30</f>
        <v>1</v>
      </c>
      <c r="Q27" s="82">
        <f t="shared" si="5"/>
        <v>0</v>
      </c>
      <c r="R27" s="83">
        <v>4.3175142400145521E-2</v>
      </c>
      <c r="S27" s="84">
        <f t="shared" si="6"/>
        <v>0.27536435506366724</v>
      </c>
      <c r="T27" s="85">
        <f>分析係数表!F30</f>
        <v>0.44087624727606378</v>
      </c>
      <c r="U27" s="86">
        <f t="shared" si="7"/>
        <v>0.12140160349406319</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投入係数表!U28</f>
        <v>9.2743579290664492E-3</v>
      </c>
      <c r="E28" s="77">
        <f t="shared" si="0"/>
        <v>0.92743579290664491</v>
      </c>
      <c r="F28" s="76">
        <f>分析係数表!C31</f>
        <v>0.30951028292239513</v>
      </c>
      <c r="G28" s="77">
        <f t="shared" si="1"/>
        <v>0.28705091465489152</v>
      </c>
      <c r="H28" s="77">
        <v>0.38943237572447492</v>
      </c>
      <c r="I28" s="77">
        <f t="shared" si="2"/>
        <v>0.38943237572447492</v>
      </c>
      <c r="J28" s="76">
        <f>分析係数表!G31</f>
        <v>7.0092194960809637E-2</v>
      </c>
      <c r="K28" s="78">
        <f t="shared" si="3"/>
        <v>2.7296170003331167E-2</v>
      </c>
      <c r="L28" s="79"/>
      <c r="M28" s="80"/>
      <c r="N28" s="81">
        <f>分析係数表!H31</f>
        <v>2.261895916699394E-2</v>
      </c>
      <c r="O28" s="82">
        <f t="shared" si="4"/>
        <v>0.33341295802743132</v>
      </c>
      <c r="P28" s="76">
        <f>分析係数表!C31</f>
        <v>0.30951028292239513</v>
      </c>
      <c r="Q28" s="82">
        <f t="shared" si="5"/>
        <v>0.10319473896906292</v>
      </c>
      <c r="R28" s="83">
        <v>0.13347734113836199</v>
      </c>
      <c r="S28" s="84">
        <f t="shared" si="6"/>
        <v>0.52290971686283694</v>
      </c>
      <c r="T28" s="85">
        <f>分析係数表!F31</f>
        <v>0.24334064086008589</v>
      </c>
      <c r="U28" s="86">
        <f t="shared" si="7"/>
        <v>0.12724518561336881</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投入係数表!U29</f>
        <v>5.0958010599266206E-4</v>
      </c>
      <c r="E29" s="77">
        <f t="shared" si="0"/>
        <v>5.0958010599266204E-2</v>
      </c>
      <c r="F29" s="76">
        <f>分析係数表!C32</f>
        <v>0.85225718194254441</v>
      </c>
      <c r="G29" s="77">
        <f t="shared" si="1"/>
        <v>4.3429330510728927E-2</v>
      </c>
      <c r="H29" s="77">
        <v>6.5454132979377841E-2</v>
      </c>
      <c r="I29" s="77">
        <f t="shared" si="2"/>
        <v>6.5454132979377841E-2</v>
      </c>
      <c r="J29" s="76">
        <f>分析係数表!G32</f>
        <v>0.14035087719298245</v>
      </c>
      <c r="K29" s="78">
        <f t="shared" si="3"/>
        <v>9.1865449795618011E-3</v>
      </c>
      <c r="L29" s="79"/>
      <c r="M29" s="80"/>
      <c r="N29" s="81">
        <f>分析係数表!H32</f>
        <v>6.442847590035345E-3</v>
      </c>
      <c r="O29" s="82">
        <f t="shared" si="4"/>
        <v>9.4970279456898538E-2</v>
      </c>
      <c r="P29" s="76">
        <f>分析係数表!C32</f>
        <v>0.85225718194254441</v>
      </c>
      <c r="Q29" s="82">
        <f t="shared" si="5"/>
        <v>8.0939102738232266E-2</v>
      </c>
      <c r="R29" s="83">
        <v>0.10583881306069126</v>
      </c>
      <c r="S29" s="84">
        <f t="shared" si="6"/>
        <v>0.17129294604006912</v>
      </c>
      <c r="T29" s="85">
        <f>分析係数表!F32</f>
        <v>0.48405103668261562</v>
      </c>
      <c r="U29" s="86">
        <f t="shared" si="7"/>
        <v>8.291452810711479E-2</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投入係数表!U30</f>
        <v>2.0383204239706482E-4</v>
      </c>
      <c r="E30" s="77">
        <f t="shared" si="0"/>
        <v>2.0383204239706482E-2</v>
      </c>
      <c r="F30" s="76">
        <f>分析係数表!C33</f>
        <v>1</v>
      </c>
      <c r="G30" s="77">
        <f t="shared" si="1"/>
        <v>2.0383204239706482E-2</v>
      </c>
      <c r="H30" s="77">
        <v>4.3007480153295696E-2</v>
      </c>
      <c r="I30" s="77">
        <f t="shared" si="2"/>
        <v>4.3007480153295696E-2</v>
      </c>
      <c r="J30" s="76">
        <f>分析係数表!G33</f>
        <v>0.50645624103299858</v>
      </c>
      <c r="K30" s="78">
        <f t="shared" si="3"/>
        <v>2.1781406734739429E-2</v>
      </c>
      <c r="L30" s="79"/>
      <c r="M30" s="80"/>
      <c r="N30" s="81">
        <f>分析係数表!H33</f>
        <v>9.552821797416492E-4</v>
      </c>
      <c r="O30" s="82">
        <f t="shared" si="4"/>
        <v>1.4081260545503902E-2</v>
      </c>
      <c r="P30" s="76">
        <f>分析係数表!C33</f>
        <v>1</v>
      </c>
      <c r="Q30" s="82">
        <f t="shared" si="5"/>
        <v>1.4081260545503902E-2</v>
      </c>
      <c r="R30" s="83">
        <v>4.2625952040980492E-2</v>
      </c>
      <c r="S30" s="84">
        <f t="shared" si="6"/>
        <v>8.5633432194276188E-2</v>
      </c>
      <c r="T30" s="85">
        <f>分析係数表!F33</f>
        <v>0.6449067431850789</v>
      </c>
      <c r="U30" s="86">
        <f t="shared" si="7"/>
        <v>5.5225577864170941E-2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投入係数表!U31</f>
        <v>5.2079086832450064E-2</v>
      </c>
      <c r="E31" s="77">
        <f t="shared" si="0"/>
        <v>5.2079086832450061</v>
      </c>
      <c r="F31" s="76">
        <f>分析係数表!C34</f>
        <v>0.24772063858157056</v>
      </c>
      <c r="G31" s="77">
        <f t="shared" si="1"/>
        <v>1.2901064646879592</v>
      </c>
      <c r="H31" s="77">
        <v>1.4617316404997323</v>
      </c>
      <c r="I31" s="77">
        <f t="shared" si="2"/>
        <v>1.4617316404997323</v>
      </c>
      <c r="J31" s="76">
        <f>分析係数表!G34</f>
        <v>0.4248649605950589</v>
      </c>
      <c r="K31" s="78">
        <f t="shared" si="3"/>
        <v>0.62103855584146961</v>
      </c>
      <c r="L31" s="79"/>
      <c r="M31" s="80"/>
      <c r="N31" s="81">
        <f>分析係数表!H34</f>
        <v>0.15963826648127116</v>
      </c>
      <c r="O31" s="82">
        <f t="shared" si="4"/>
        <v>2.3531350956042076</v>
      </c>
      <c r="P31" s="76">
        <f>分析係数表!C34</f>
        <v>0.24772063858157056</v>
      </c>
      <c r="Q31" s="82">
        <f t="shared" si="5"/>
        <v>0.58292012855177944</v>
      </c>
      <c r="R31" s="83">
        <v>0.62604825404905873</v>
      </c>
      <c r="S31" s="84">
        <f t="shared" si="6"/>
        <v>2.0877798945487909</v>
      </c>
      <c r="T31" s="85">
        <f>分析係数表!F34</f>
        <v>0.69972549366864434</v>
      </c>
      <c r="U31" s="86">
        <f t="shared" si="7"/>
        <v>1.4608728173846228</v>
      </c>
      <c r="V31" s="87">
        <f>分析係数表!D34</f>
        <v>0.30222261577968651</v>
      </c>
      <c r="W31" s="167">
        <f t="shared" si="8"/>
        <v>1</v>
      </c>
      <c r="X31" s="76">
        <f>分析係数表!E34</f>
        <v>0.2069423536704153</v>
      </c>
      <c r="Y31" s="166">
        <f t="shared" si="9"/>
        <v>0</v>
      </c>
    </row>
    <row r="32" spans="1:25" x14ac:dyDescent="0.2">
      <c r="A32" s="6" t="s">
        <v>20</v>
      </c>
      <c r="B32" s="5" t="s">
        <v>37</v>
      </c>
      <c r="C32" s="90"/>
      <c r="D32" s="76">
        <f>投入係数表!U32</f>
        <v>5.7072971871178152E-3</v>
      </c>
      <c r="E32" s="77">
        <f t="shared" si="0"/>
        <v>0.57072971871178158</v>
      </c>
      <c r="F32" s="76">
        <f>分析係数表!C35</f>
        <v>0.40037672666387614</v>
      </c>
      <c r="G32" s="77">
        <f t="shared" si="1"/>
        <v>0.22850689658761789</v>
      </c>
      <c r="H32" s="77">
        <v>0.29781223281084818</v>
      </c>
      <c r="I32" s="77">
        <f t="shared" si="2"/>
        <v>0.29781223281084818</v>
      </c>
      <c r="J32" s="76">
        <f>分析係数表!G35</f>
        <v>0.31413869149718204</v>
      </c>
      <c r="K32" s="78">
        <f t="shared" si="3"/>
        <v>9.3554345127053989E-2</v>
      </c>
      <c r="L32" s="79"/>
      <c r="M32" s="80"/>
      <c r="N32" s="81">
        <f>分析係数表!H35</f>
        <v>6.0278305541698066E-2</v>
      </c>
      <c r="O32" s="82">
        <f t="shared" si="4"/>
        <v>0.88852754042129622</v>
      </c>
      <c r="P32" s="76">
        <f>分析係数表!C35</f>
        <v>0.40037672666387614</v>
      </c>
      <c r="Q32" s="82">
        <f t="shared" si="5"/>
        <v>0.35574574818458349</v>
      </c>
      <c r="R32" s="83">
        <v>0.45634419526959052</v>
      </c>
      <c r="S32" s="84">
        <f t="shared" si="6"/>
        <v>0.7541564280804387</v>
      </c>
      <c r="T32" s="85">
        <f>分析係数表!F35</f>
        <v>0.64444988973290862</v>
      </c>
      <c r="U32" s="86">
        <f t="shared" si="7"/>
        <v>0.48601602691780293</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投入係数表!U33</f>
        <v>1.8344883815735833E-3</v>
      </c>
      <c r="E33" s="77">
        <f t="shared" si="0"/>
        <v>0.18344883815735832</v>
      </c>
      <c r="F33" s="76">
        <f>分析係数表!C36</f>
        <v>0.81884274474653918</v>
      </c>
      <c r="G33" s="77">
        <f t="shared" si="1"/>
        <v>0.15021575015733493</v>
      </c>
      <c r="H33" s="77">
        <v>0.22162041073691849</v>
      </c>
      <c r="I33" s="77">
        <f t="shared" si="2"/>
        <v>0.22162041073691849</v>
      </c>
      <c r="J33" s="76">
        <f>分析係数表!G36</f>
        <v>1.667576253714147E-2</v>
      </c>
      <c r="K33" s="78">
        <f t="shared" si="3"/>
        <v>3.6956893428326107E-3</v>
      </c>
      <c r="L33" s="79"/>
      <c r="M33" s="80"/>
      <c r="N33" s="81">
        <f>分析係数表!H36</f>
        <v>0.19381614002313904</v>
      </c>
      <c r="O33" s="82">
        <f t="shared" si="4"/>
        <v>2.8569313062322363</v>
      </c>
      <c r="P33" s="76">
        <f>分析係数表!C36</f>
        <v>0.81884274474653918</v>
      </c>
      <c r="Q33" s="82">
        <f t="shared" si="5"/>
        <v>2.33937747234752</v>
      </c>
      <c r="R33" s="83">
        <v>2.4088457399308032</v>
      </c>
      <c r="S33" s="84">
        <f t="shared" si="6"/>
        <v>2.6304661506677216</v>
      </c>
      <c r="T33" s="85">
        <f>分析係数表!F36</f>
        <v>0.88527075374446673</v>
      </c>
      <c r="U33" s="86">
        <f t="shared" si="7"/>
        <v>2.3286747519009201</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投入係数表!U34</f>
        <v>1.8446799836934365E-2</v>
      </c>
      <c r="E34" s="77">
        <f t="shared" si="0"/>
        <v>1.8446799836934364</v>
      </c>
      <c r="F34" s="76">
        <f>分析係数表!C37</f>
        <v>0.43300400097983183</v>
      </c>
      <c r="G34" s="77">
        <f t="shared" si="1"/>
        <v>0.79875381346666896</v>
      </c>
      <c r="H34" s="77">
        <v>0.96685423011082683</v>
      </c>
      <c r="I34" s="77">
        <f t="shared" si="2"/>
        <v>0.96685423011082683</v>
      </c>
      <c r="J34" s="76">
        <f>分析係数表!G37</f>
        <v>0.37467899332306109</v>
      </c>
      <c r="K34" s="78">
        <f t="shared" si="3"/>
        <v>0.36225996962806783</v>
      </c>
      <c r="L34" s="79"/>
      <c r="M34" s="80"/>
      <c r="N34" s="81">
        <f>分析係数表!H37</f>
        <v>4.7689809261991442E-2</v>
      </c>
      <c r="O34" s="82">
        <f t="shared" si="4"/>
        <v>0.70296781812165599</v>
      </c>
      <c r="P34" s="76">
        <f>分析係数表!C37</f>
        <v>0.43300400097983183</v>
      </c>
      <c r="Q34" s="82">
        <f t="shared" si="5"/>
        <v>0.30438787780673976</v>
      </c>
      <c r="R34" s="83">
        <v>0.35412781213040107</v>
      </c>
      <c r="S34" s="84">
        <f t="shared" si="6"/>
        <v>1.3209820422412279</v>
      </c>
      <c r="T34" s="85">
        <f>分析係数表!F37</f>
        <v>0.6925184043828112</v>
      </c>
      <c r="U34" s="86">
        <f t="shared" si="7"/>
        <v>0.91480437611124243</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投入係数表!U35</f>
        <v>1.2229922543823889E-2</v>
      </c>
      <c r="E35" s="77">
        <f t="shared" si="0"/>
        <v>1.222992254382389</v>
      </c>
      <c r="F35" s="76">
        <f>分析係数表!C38</f>
        <v>7.9651941097724221E-2</v>
      </c>
      <c r="G35" s="77">
        <f t="shared" si="1"/>
        <v>9.7413707009039008E-2</v>
      </c>
      <c r="H35" s="77">
        <v>0.11750179544393338</v>
      </c>
      <c r="I35" s="77">
        <f t="shared" si="2"/>
        <v>0.11750179544393338</v>
      </c>
      <c r="J35" s="76">
        <f>分析係数表!G38</f>
        <v>0.16009852216748768</v>
      </c>
      <c r="K35" s="78">
        <f t="shared" si="3"/>
        <v>1.8811863802600172E-2</v>
      </c>
      <c r="L35" s="79"/>
      <c r="M35" s="80"/>
      <c r="N35" s="81">
        <f>分析係数表!H38</f>
        <v>4.2106715633723583E-2</v>
      </c>
      <c r="O35" s="82">
        <f t="shared" si="4"/>
        <v>0.62067067315571089</v>
      </c>
      <c r="P35" s="76">
        <f>分析係数表!C38</f>
        <v>7.9651941097724221E-2</v>
      </c>
      <c r="Q35" s="82">
        <f t="shared" si="5"/>
        <v>4.943762389928353E-2</v>
      </c>
      <c r="R35" s="83">
        <v>5.9074358018885338E-2</v>
      </c>
      <c r="S35" s="84">
        <f t="shared" si="6"/>
        <v>0.17657615346281871</v>
      </c>
      <c r="T35" s="85">
        <f>分析係数表!F38</f>
        <v>0.48891625615763545</v>
      </c>
      <c r="U35" s="86">
        <f t="shared" si="7"/>
        <v>8.6330951877757425E-2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投入係数表!U36</f>
        <v>0</v>
      </c>
      <c r="E36" s="77">
        <f t="shared" si="0"/>
        <v>0</v>
      </c>
      <c r="F36" s="76">
        <f>分析係数表!C39</f>
        <v>1</v>
      </c>
      <c r="G36" s="77">
        <f t="shared" si="1"/>
        <v>0</v>
      </c>
      <c r="H36" s="77">
        <v>1.6168259498705401E-2</v>
      </c>
      <c r="I36" s="77">
        <f t="shared" si="2"/>
        <v>1.6168259498705401E-2</v>
      </c>
      <c r="J36" s="76">
        <f>分析係数表!G39</f>
        <v>0.35152969406118778</v>
      </c>
      <c r="K36" s="78">
        <f t="shared" si="3"/>
        <v>5.6836233150818032E-3</v>
      </c>
      <c r="L36" s="79"/>
      <c r="M36" s="80"/>
      <c r="N36" s="81">
        <f>分析係数表!H39</f>
        <v>3.7892859796418753E-3</v>
      </c>
      <c r="O36" s="82">
        <f t="shared" si="4"/>
        <v>5.5855666830498814E-2</v>
      </c>
      <c r="P36" s="76">
        <f>分析係数表!C39</f>
        <v>1</v>
      </c>
      <c r="Q36" s="82">
        <f t="shared" si="5"/>
        <v>5.5855666830498814E-2</v>
      </c>
      <c r="R36" s="83">
        <v>6.9805803225310561E-2</v>
      </c>
      <c r="S36" s="84">
        <f t="shared" si="6"/>
        <v>8.5974062724015962E-2</v>
      </c>
      <c r="T36" s="85">
        <f>分析係数表!F39</f>
        <v>0.70235952809438107</v>
      </c>
      <c r="U36" s="86">
        <f t="shared" si="7"/>
        <v>6.0384702123196569E-2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投入係数表!U37</f>
        <v>9.1724419078679164E-4</v>
      </c>
      <c r="E37" s="77">
        <f t="shared" si="0"/>
        <v>9.1724419078679162E-2</v>
      </c>
      <c r="F37" s="76">
        <f>分析係数表!C40</f>
        <v>0.95328673803415021</v>
      </c>
      <c r="G37" s="77">
        <f t="shared" si="1"/>
        <v>8.7439672261591425E-2</v>
      </c>
      <c r="H37" s="77">
        <v>9.8737002787613617E-2</v>
      </c>
      <c r="I37" s="77">
        <f t="shared" si="2"/>
        <v>9.8737002787613617E-2</v>
      </c>
      <c r="J37" s="76">
        <f>分析係数表!G40</f>
        <v>0.53898804366660891</v>
      </c>
      <c r="K37" s="78">
        <f t="shared" si="3"/>
        <v>5.3218063970000375E-2</v>
      </c>
      <c r="L37" s="79"/>
      <c r="M37" s="80"/>
      <c r="N37" s="81">
        <f>分析係数表!H40</f>
        <v>2.9093649496354006E-2</v>
      </c>
      <c r="O37" s="82">
        <f t="shared" si="4"/>
        <v>0.42885261283584664</v>
      </c>
      <c r="P37" s="76">
        <f>分析係数表!C40</f>
        <v>0.95328673803415021</v>
      </c>
      <c r="Q37" s="82">
        <f t="shared" si="5"/>
        <v>0.40881950838770659</v>
      </c>
      <c r="R37" s="83">
        <v>0.41094262878455085</v>
      </c>
      <c r="S37" s="84">
        <f t="shared" si="6"/>
        <v>0.50967963157216445</v>
      </c>
      <c r="T37" s="85">
        <f>分析係数表!F40</f>
        <v>0.73566106394039166</v>
      </c>
      <c r="U37" s="86">
        <f t="shared" si="7"/>
        <v>0.37495146003112534</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投入係数表!U38</f>
        <v>0</v>
      </c>
      <c r="E38" s="77">
        <f t="shared" si="0"/>
        <v>0</v>
      </c>
      <c r="F38" s="76">
        <f>分析係数表!C41</f>
        <v>0.71785008836677411</v>
      </c>
      <c r="G38" s="77">
        <f t="shared" si="1"/>
        <v>0</v>
      </c>
      <c r="H38" s="77">
        <v>2.6986534386964564E-4</v>
      </c>
      <c r="I38" s="77">
        <f t="shared" si="2"/>
        <v>2.6986534386964564E-4</v>
      </c>
      <c r="J38" s="76">
        <f>分析係数表!G41</f>
        <v>0.45415256068573073</v>
      </c>
      <c r="K38" s="78">
        <f t="shared" si="3"/>
        <v>1.2256003695873484E-4</v>
      </c>
      <c r="L38" s="79"/>
      <c r="M38" s="80"/>
      <c r="N38" s="81">
        <f>分析係数表!H41</f>
        <v>4.9982486493371406E-2</v>
      </c>
      <c r="O38" s="82">
        <f t="shared" si="4"/>
        <v>0.7367628434308654</v>
      </c>
      <c r="P38" s="76">
        <f>分析係数表!C41</f>
        <v>0.71785008836677411</v>
      </c>
      <c r="Q38" s="82">
        <f t="shared" si="5"/>
        <v>0.5288852722622025</v>
      </c>
      <c r="R38" s="83">
        <v>0.53699021845476635</v>
      </c>
      <c r="S38" s="84">
        <f t="shared" si="6"/>
        <v>0.53726008379863599</v>
      </c>
      <c r="T38" s="85">
        <f>分析係数表!F41</f>
        <v>0.55751638694806593</v>
      </c>
      <c r="U38" s="86">
        <f t="shared" si="7"/>
        <v>0.29953130077083068</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投入係数表!U39</f>
        <v>5.0958010599266206E-4</v>
      </c>
      <c r="E39" s="77">
        <f>$C$23*D39</f>
        <v>5.0958010599266204E-2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0.19760702298857144</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76">
        <f>投入係数表!U40</f>
        <v>3.6485935589074606E-2</v>
      </c>
      <c r="E40" s="77">
        <f>$C$23*D40</f>
        <v>3.6485935589074607</v>
      </c>
      <c r="F40" s="76">
        <f>分析係数表!C43</f>
        <v>0.24416011268928273</v>
      </c>
      <c r="G40" s="77">
        <f>E40*F40</f>
        <v>0.89084101450023667</v>
      </c>
      <c r="H40" s="77">
        <v>1.0820630268155413</v>
      </c>
      <c r="I40" s="77">
        <f>C40+H40</f>
        <v>1.0820630268155413</v>
      </c>
      <c r="J40" s="76">
        <f>分析係数表!G43</f>
        <v>0.34972426470588236</v>
      </c>
      <c r="K40" s="78">
        <f>I40*J40</f>
        <v>0.37842369641848667</v>
      </c>
      <c r="L40" s="79"/>
      <c r="M40" s="80"/>
      <c r="N40" s="81">
        <f>分析係数表!H43</f>
        <v>3.6258265844416375E-2</v>
      </c>
      <c r="O40" s="82">
        <f t="shared" si="4"/>
        <v>0.53446206692712594</v>
      </c>
      <c r="P40" s="76">
        <f>分析係数表!C43</f>
        <v>0.24416011268928273</v>
      </c>
      <c r="Q40" s="82">
        <f>O40*P40</f>
        <v>0.13049431848907403</v>
      </c>
      <c r="R40" s="83">
        <v>0.20540576533604815</v>
      </c>
      <c r="S40" s="84">
        <f>I40+R40</f>
        <v>1.2874687921515895</v>
      </c>
      <c r="T40" s="85">
        <f>分析係数表!F43</f>
        <v>0.55514705882352944</v>
      </c>
      <c r="U40" s="86">
        <f>S40*T40</f>
        <v>0.7147345132900369</v>
      </c>
      <c r="V40" s="87">
        <f>分析係数表!D43</f>
        <v>0.23460477941176472</v>
      </c>
      <c r="W40" s="167">
        <f>ROUND(S40*V40,0)</f>
        <v>0</v>
      </c>
      <c r="X40" s="76">
        <f>分析係数表!E43</f>
        <v>0.17325367647058823</v>
      </c>
      <c r="Y40" s="166">
        <f>ROUND(S40*X40,0)</f>
        <v>0</v>
      </c>
    </row>
    <row r="41" spans="1:25" x14ac:dyDescent="0.2">
      <c r="A41" s="6" t="s">
        <v>341</v>
      </c>
      <c r="B41" s="5" t="s">
        <v>42</v>
      </c>
      <c r="C41" s="90"/>
      <c r="D41" s="76">
        <f>投入係数表!U41</f>
        <v>1.0191602119853241E-4</v>
      </c>
      <c r="E41" s="77">
        <f>$C$23*D41</f>
        <v>1.0191602119853241E-2</v>
      </c>
      <c r="F41" s="76">
        <f>分析係数表!C44</f>
        <v>0.44352059925093634</v>
      </c>
      <c r="G41" s="77">
        <f>E41*F41</f>
        <v>4.5201854795244223E-3</v>
      </c>
      <c r="H41" s="77">
        <v>6.9198045691471954E-3</v>
      </c>
      <c r="I41" s="77">
        <f>C41+H41</f>
        <v>6.9198045691471954E-3</v>
      </c>
      <c r="J41" s="76">
        <f>分析係数表!G44</f>
        <v>0.26743054804885957</v>
      </c>
      <c r="K41" s="78">
        <f>I41*J41</f>
        <v>1.850567128318037E-3</v>
      </c>
      <c r="L41" s="79"/>
      <c r="M41" s="80"/>
      <c r="N41" s="81">
        <f>分析係数表!H44</f>
        <v>0.11044123422457623</v>
      </c>
      <c r="O41" s="82">
        <f t="shared" si="4"/>
        <v>1.627950177510757</v>
      </c>
      <c r="P41" s="76">
        <f>分析係数表!C44</f>
        <v>0.44352059925093634</v>
      </c>
      <c r="Q41" s="82">
        <f>O41*P41</f>
        <v>0.72202943828023913</v>
      </c>
      <c r="R41" s="83">
        <v>0.73225056455160764</v>
      </c>
      <c r="S41" s="84">
        <f>I41+R41</f>
        <v>0.73917036912075484</v>
      </c>
      <c r="T41" s="85">
        <f>分析係数表!F44</f>
        <v>0.49983785536698733</v>
      </c>
      <c r="U41" s="86">
        <f>S41*T41</f>
        <v>0.36946533205214249</v>
      </c>
      <c r="V41" s="87">
        <f>分析係数表!D44</f>
        <v>0.31423629877851045</v>
      </c>
      <c r="W41" s="167">
        <f>ROUND(S41*V41,0)</f>
        <v>0</v>
      </c>
      <c r="X41" s="76">
        <f>分析係数表!E44</f>
        <v>0.23370446438222894</v>
      </c>
      <c r="Y41" s="166">
        <f>ROUND(S41*X41,0)</f>
        <v>0</v>
      </c>
    </row>
    <row r="42" spans="1:25" x14ac:dyDescent="0.2">
      <c r="A42" s="6" t="s">
        <v>342</v>
      </c>
      <c r="B42" s="5" t="s">
        <v>279</v>
      </c>
      <c r="C42" s="90"/>
      <c r="D42" s="76">
        <f>投入係数表!U42</f>
        <v>1.6306563391765185E-3</v>
      </c>
      <c r="E42" s="77">
        <f>$C$23*D42</f>
        <v>0.16306563391765186</v>
      </c>
      <c r="F42" s="76">
        <f>分析係数表!C45</f>
        <v>1</v>
      </c>
      <c r="G42" s="77">
        <f>E42*F42</f>
        <v>0.16306563391765186</v>
      </c>
      <c r="H42" s="77">
        <v>0.19236415531366183</v>
      </c>
      <c r="I42" s="77">
        <f>C42+H42</f>
        <v>0.19236415531366183</v>
      </c>
      <c r="J42" s="76">
        <f>分析係数表!G45</f>
        <v>0</v>
      </c>
      <c r="K42" s="78">
        <f>I42*J42</f>
        <v>0</v>
      </c>
      <c r="L42" s="79"/>
      <c r="M42" s="80"/>
      <c r="N42" s="81">
        <f>分析係数表!H45</f>
        <v>0</v>
      </c>
      <c r="O42" s="82">
        <f t="shared" si="4"/>
        <v>0</v>
      </c>
      <c r="P42" s="76">
        <f>分析係数表!C45</f>
        <v>1</v>
      </c>
      <c r="Q42" s="82">
        <f>O42*P42</f>
        <v>0</v>
      </c>
      <c r="R42" s="83">
        <v>1.4440219585766873E-2</v>
      </c>
      <c r="S42" s="84">
        <f>I42+R42</f>
        <v>0.20680437489942871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投入係数表!U43</f>
        <v>3.3632286995515697E-3</v>
      </c>
      <c r="E43" s="77">
        <f>$C$23*D43</f>
        <v>0.33632286995515698</v>
      </c>
      <c r="F43" s="76">
        <f>分析係数表!C46</f>
        <v>0.20394173093401891</v>
      </c>
      <c r="G43" s="77">
        <f>E43*F43</f>
        <v>6.8590268251351658E-2</v>
      </c>
      <c r="H43" s="77">
        <v>8.5121130890243146E-2</v>
      </c>
      <c r="I43" s="77">
        <f>C43+H43</f>
        <v>8.5121130890243146E-2</v>
      </c>
      <c r="J43" s="76">
        <f>分析係数表!G46</f>
        <v>9.7765363128491621E-3</v>
      </c>
      <c r="K43" s="78">
        <f>I43*J43</f>
        <v>8.3218982713924869E-4</v>
      </c>
      <c r="L43" s="79"/>
      <c r="M43" s="80"/>
      <c r="N43" s="81">
        <f>分析係数表!H46</f>
        <v>2.207763259847367E-2</v>
      </c>
      <c r="O43" s="82">
        <f t="shared" si="4"/>
        <v>0.32543357705164572</v>
      </c>
      <c r="P43" s="76">
        <f>分析係数表!C46</f>
        <v>0.20394173093401891</v>
      </c>
      <c r="Q43" s="82">
        <f>O43*P43</f>
        <v>6.6369487007962039E-2</v>
      </c>
      <c r="R43" s="83">
        <v>7.3443365137391248E-2</v>
      </c>
      <c r="S43" s="84">
        <f>I43+R43</f>
        <v>0.15856449602763439</v>
      </c>
      <c r="T43" s="85">
        <f>分析係数表!F46</f>
        <v>0.31424581005586594</v>
      </c>
      <c r="U43" s="86">
        <f>S43*T43</f>
        <v>4.9828228500304106E-2</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92">
        <f>投入係数表!U44</f>
        <v>0.65063187933143085</v>
      </c>
      <c r="E44" s="91">
        <f>SUM(E5:E43)</f>
        <v>65.063187933143098</v>
      </c>
      <c r="F44" s="92">
        <f>分析係数表!C47</f>
        <v>0.3565882023489878</v>
      </c>
      <c r="G44" s="91">
        <f>SUM(G5:G43)</f>
        <v>14.696460794658776</v>
      </c>
      <c r="H44" s="91">
        <f>SUM(H5:H43)</f>
        <v>16.821397375614573</v>
      </c>
      <c r="I44" s="91">
        <f>SUM(I5:I43)</f>
        <v>116.82139737561457</v>
      </c>
      <c r="J44" s="92">
        <f>分析係数表!G47</f>
        <v>0.20702938758024061</v>
      </c>
      <c r="K44" s="93">
        <f>SUM(K5:K43)</f>
        <v>23.496950049124319</v>
      </c>
      <c r="L44" s="94">
        <f>最終需要_まとめ!$L$33</f>
        <v>0.62733333333333341</v>
      </c>
      <c r="M44" s="91">
        <f>K44*L44</f>
        <v>14.740419997483992</v>
      </c>
      <c r="N44" s="95">
        <f>分析係数表!H47</f>
        <v>1</v>
      </c>
      <c r="O44" s="96">
        <f>SUM(O5:O43)</f>
        <v>14.740419997483992</v>
      </c>
      <c r="P44" s="92">
        <f>分析係数表!C47</f>
        <v>0.3565882023489878</v>
      </c>
      <c r="Q44" s="96">
        <f>SUM(Q5:Q43)</f>
        <v>6.18820933197917</v>
      </c>
      <c r="R44" s="91">
        <f>SUM(R5:R43)</f>
        <v>6.8431669315360519</v>
      </c>
      <c r="S44" s="97">
        <f>SUM(S5:S43)</f>
        <v>123.66456430715063</v>
      </c>
      <c r="T44" s="98">
        <f>分析係数表!F47</f>
        <v>0.44699801687384694</v>
      </c>
      <c r="U44" s="99">
        <f>SUM(U5:U43)</f>
        <v>45.073543779326329</v>
      </c>
      <c r="V44" s="100">
        <f>分析係数表!D47</f>
        <v>7.3973369448801493E-2</v>
      </c>
      <c r="W44" s="164">
        <f>SUM(W5:W43)</f>
        <v>4</v>
      </c>
      <c r="X44" s="92">
        <f>分析係数表!E47</f>
        <v>5.841930334920295E-2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384</v>
      </c>
      <c r="S2" s="3" t="s">
        <v>153</v>
      </c>
      <c r="U2" s="64" t="s">
        <v>210</v>
      </c>
      <c r="W2" s="3" t="s">
        <v>130</v>
      </c>
      <c r="Y2" s="3" t="s">
        <v>154</v>
      </c>
    </row>
    <row r="3" spans="1:25" ht="44" x14ac:dyDescent="0.2">
      <c r="B3" s="65"/>
      <c r="C3" s="66" t="s">
        <v>228</v>
      </c>
      <c r="D3" s="66" t="s">
        <v>380</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0.65037929495760816</v>
      </c>
      <c r="G5" s="77">
        <f t="shared" ref="G5:G38" si="1">E5*F5</f>
        <v>0</v>
      </c>
      <c r="H5" s="77">
        <f t="array" ref="H5:H43">MMULT(逆行列係数!C5:AO43,'20'!G5:G43)</f>
        <v>5.7884376464026463E-3</v>
      </c>
      <c r="I5" s="77">
        <f t="shared" ref="I5:I38" si="2">C5+H5</f>
        <v>5.7884376464026463E-3</v>
      </c>
      <c r="J5" s="76">
        <f>分析係数表!G8</f>
        <v>0.11973575557390587</v>
      </c>
      <c r="K5" s="78">
        <f t="shared" ref="K5:K43" si="3">I5*J5</f>
        <v>6.9308295518446215E-4</v>
      </c>
      <c r="L5" s="79" t="s">
        <v>184</v>
      </c>
      <c r="M5" s="80" t="s">
        <v>184</v>
      </c>
      <c r="N5" s="81">
        <f>分析係数表!H8</f>
        <v>1.170751382505599E-2</v>
      </c>
      <c r="O5" s="82">
        <f t="shared" ref="O5:O43" si="4">$M$44*N5</f>
        <v>0.14988772734636036</v>
      </c>
      <c r="P5" s="76">
        <f>分析係数表!C8</f>
        <v>0.65037929495760816</v>
      </c>
      <c r="Q5" s="82">
        <f t="shared" ref="Q5:Q38" si="5">O5*P5</f>
        <v>9.7483874434324047E-2</v>
      </c>
      <c r="R5" s="83">
        <f t="array" ref="R5:R43">MMULT(逆行列係数!C5:AO43,'20'!Q5:Q43)</f>
        <v>0.12858939325400393</v>
      </c>
      <c r="S5" s="84">
        <f t="shared" ref="S5:S38" si="6">I5+R5</f>
        <v>0.13437783090040656</v>
      </c>
      <c r="T5" s="85">
        <f>分析係数表!F8</f>
        <v>0.45169281585466559</v>
      </c>
      <c r="U5" s="86">
        <f t="shared" ref="U5:U38" si="7">S5*T5</f>
        <v>6.069750082784673E-2</v>
      </c>
      <c r="V5" s="87">
        <f>分析係数表!D8</f>
        <v>0.495458298926507</v>
      </c>
      <c r="W5" s="88">
        <f t="shared" ref="W5:W38" si="8">ROUND(S5*V5,0)</f>
        <v>0</v>
      </c>
      <c r="X5" s="76">
        <f>分析係数表!E8</f>
        <v>0.32782824112303882</v>
      </c>
      <c r="Y5" s="89">
        <f t="shared" ref="Y5:Y38" si="9">ROUND(S5*X5,0)</f>
        <v>0</v>
      </c>
    </row>
    <row r="6" spans="1:25" x14ac:dyDescent="0.2">
      <c r="A6" s="6" t="s">
        <v>220</v>
      </c>
      <c r="B6" s="5" t="s">
        <v>266</v>
      </c>
      <c r="C6" s="90"/>
      <c r="D6" s="76">
        <f>投入係数表!V6</f>
        <v>0</v>
      </c>
      <c r="E6" s="77">
        <f t="shared" si="0"/>
        <v>0</v>
      </c>
      <c r="F6" s="76">
        <f>分析係数表!C9</f>
        <v>0.72894736842105257</v>
      </c>
      <c r="G6" s="77">
        <f t="shared" si="1"/>
        <v>0</v>
      </c>
      <c r="H6" s="77">
        <v>6.0843823557871712E-4</v>
      </c>
      <c r="I6" s="77">
        <f t="shared" si="2"/>
        <v>6.0843823557871712E-4</v>
      </c>
      <c r="J6" s="76">
        <f>分析係数表!G9</f>
        <v>0.24749163879598662</v>
      </c>
      <c r="K6" s="78">
        <f t="shared" si="3"/>
        <v>1.5058337602951528E-4</v>
      </c>
      <c r="L6" s="79"/>
      <c r="M6" s="80"/>
      <c r="N6" s="81">
        <f>分析係数表!H9</f>
        <v>6.0501204716971121E-4</v>
      </c>
      <c r="O6" s="82">
        <f t="shared" si="4"/>
        <v>7.7457846407457303E-3</v>
      </c>
      <c r="P6" s="76">
        <f>分析係数表!C9</f>
        <v>0.72894736842105257</v>
      </c>
      <c r="Q6" s="82">
        <f t="shared" si="5"/>
        <v>5.6462693302278084E-3</v>
      </c>
      <c r="R6" s="83">
        <v>7.2072468138771606E-3</v>
      </c>
      <c r="S6" s="84">
        <f t="shared" si="6"/>
        <v>7.8156850494558779E-3</v>
      </c>
      <c r="T6" s="85">
        <f>分析係数表!F9</f>
        <v>0.67892976588628762</v>
      </c>
      <c r="U6" s="86">
        <f t="shared" si="7"/>
        <v>5.3063012208680376E-3</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投入係数表!V7</f>
        <v>0</v>
      </c>
      <c r="E7" s="77">
        <f t="shared" si="0"/>
        <v>0</v>
      </c>
      <c r="F7" s="76">
        <f>分析係数表!C10</f>
        <v>1.0504201680672232E-2</v>
      </c>
      <c r="G7" s="77">
        <f t="shared" si="1"/>
        <v>0</v>
      </c>
      <c r="H7" s="77">
        <v>1.9222109116039405E-5</v>
      </c>
      <c r="I7" s="77">
        <f t="shared" si="2"/>
        <v>1.9222109116039405E-5</v>
      </c>
      <c r="J7" s="76">
        <f>分析係数表!G10</f>
        <v>0.2857142857142857</v>
      </c>
      <c r="K7" s="78">
        <f t="shared" si="3"/>
        <v>5.4920311760112585E-6</v>
      </c>
      <c r="L7" s="79"/>
      <c r="M7" s="80"/>
      <c r="N7" s="81">
        <f>分析係数表!H10</f>
        <v>1.1887956014562746E-3</v>
      </c>
      <c r="O7" s="82">
        <f t="shared" si="4"/>
        <v>1.5219787364272312E-2</v>
      </c>
      <c r="P7" s="76">
        <f>分析係数表!C10</f>
        <v>1.0504201680672232E-2</v>
      </c>
      <c r="Q7" s="82">
        <f t="shared" si="5"/>
        <v>1.5987171601126321E-4</v>
      </c>
      <c r="R7" s="83">
        <v>2.1458660769632814E-4</v>
      </c>
      <c r="S7" s="84">
        <f t="shared" si="6"/>
        <v>2.3380871681236755E-4</v>
      </c>
      <c r="T7" s="85">
        <f>分析係数表!F10</f>
        <v>0.5714285714285714</v>
      </c>
      <c r="U7" s="86">
        <f t="shared" si="7"/>
        <v>1.3360498103563861E-4</v>
      </c>
      <c r="V7" s="87">
        <f>分析係数表!D10</f>
        <v>0</v>
      </c>
      <c r="W7" s="88">
        <f t="shared" si="8"/>
        <v>0</v>
      </c>
      <c r="X7" s="76">
        <f>分析係数表!E10</f>
        <v>0</v>
      </c>
      <c r="Y7" s="89">
        <f t="shared" si="9"/>
        <v>0</v>
      </c>
    </row>
    <row r="8" spans="1:25" x14ac:dyDescent="0.2">
      <c r="A8" s="6" t="s">
        <v>222</v>
      </c>
      <c r="B8" s="5" t="s">
        <v>27</v>
      </c>
      <c r="C8" s="90"/>
      <c r="D8" s="76">
        <f>投入係数表!V8</f>
        <v>0</v>
      </c>
      <c r="E8" s="77">
        <f t="shared" si="0"/>
        <v>0</v>
      </c>
      <c r="F8" s="76">
        <f>分析係数表!C11</f>
        <v>1.4320902789711765E-3</v>
      </c>
      <c r="G8" s="77">
        <f t="shared" si="1"/>
        <v>0</v>
      </c>
      <c r="H8" s="77">
        <v>2.364262047152108E-4</v>
      </c>
      <c r="I8" s="77">
        <f t="shared" si="2"/>
        <v>2.364262047152108E-4</v>
      </c>
      <c r="J8" s="76">
        <f>分析係数表!G11</f>
        <v>0.36842105263157893</v>
      </c>
      <c r="K8" s="78">
        <f t="shared" si="3"/>
        <v>8.7104391210867125E-5</v>
      </c>
      <c r="L8" s="79"/>
      <c r="M8" s="80"/>
      <c r="N8" s="81">
        <f>分析係数表!H11</f>
        <v>-2.1228492883147762E-5</v>
      </c>
      <c r="O8" s="82">
        <f t="shared" si="4"/>
        <v>-2.7178191721914842E-4</v>
      </c>
      <c r="P8" s="76">
        <f>分析係数表!C11</f>
        <v>1.4320902789711765E-3</v>
      </c>
      <c r="Q8" s="82">
        <f t="shared" si="5"/>
        <v>-3.8921624164969143E-7</v>
      </c>
      <c r="R8" s="83">
        <v>9.0585934986032418E-5</v>
      </c>
      <c r="S8" s="84">
        <f t="shared" si="6"/>
        <v>3.270121397012432E-4</v>
      </c>
      <c r="T8" s="85">
        <f>分析係数表!F11</f>
        <v>0.57894736842105265</v>
      </c>
      <c r="U8" s="86">
        <f t="shared" si="7"/>
        <v>1.8932281772177239E-4</v>
      </c>
      <c r="V8" s="87">
        <f>分析係数表!D11</f>
        <v>2.6315789473684209E-2</v>
      </c>
      <c r="W8" s="88">
        <f t="shared" si="8"/>
        <v>0</v>
      </c>
      <c r="X8" s="76">
        <f>分析係数表!E11</f>
        <v>0</v>
      </c>
      <c r="Y8" s="89">
        <f t="shared" si="9"/>
        <v>0</v>
      </c>
    </row>
    <row r="9" spans="1:25" x14ac:dyDescent="0.2">
      <c r="A9" s="6" t="s">
        <v>223</v>
      </c>
      <c r="B9" s="5" t="s">
        <v>191</v>
      </c>
      <c r="C9" s="90"/>
      <c r="D9" s="76">
        <f>投入係数表!V9</f>
        <v>0</v>
      </c>
      <c r="E9" s="77">
        <f t="shared" si="0"/>
        <v>0</v>
      </c>
      <c r="F9" s="76">
        <f>分析係数表!C12</f>
        <v>8.2314002014678422E-2</v>
      </c>
      <c r="G9" s="77">
        <f t="shared" si="1"/>
        <v>0</v>
      </c>
      <c r="H9" s="77">
        <v>1.4215579095132032E-4</v>
      </c>
      <c r="I9" s="77">
        <f t="shared" si="2"/>
        <v>1.4215579095132032E-4</v>
      </c>
      <c r="J9" s="76">
        <f>分析係数表!G12</f>
        <v>0.12801312223648553</v>
      </c>
      <c r="K9" s="78">
        <f t="shared" si="3"/>
        <v>1.8197806643675651E-5</v>
      </c>
      <c r="L9" s="79"/>
      <c r="M9" s="80"/>
      <c r="N9" s="81">
        <f>分析係数表!H12</f>
        <v>9.0942863511405014E-2</v>
      </c>
      <c r="O9" s="82">
        <f t="shared" si="4"/>
        <v>1.1643137333668319</v>
      </c>
      <c r="P9" s="76">
        <f>分析係数表!C12</f>
        <v>8.2314002014678422E-2</v>
      </c>
      <c r="Q9" s="82">
        <f t="shared" si="5"/>
        <v>9.583932299407516E-2</v>
      </c>
      <c r="R9" s="83">
        <v>0.10677718661446853</v>
      </c>
      <c r="S9" s="84">
        <f t="shared" si="6"/>
        <v>0.10691934240541985</v>
      </c>
      <c r="T9" s="85">
        <f>分析係数表!F12</f>
        <v>0.39723291969761804</v>
      </c>
      <c r="U9" s="86">
        <f t="shared" si="7"/>
        <v>4.2471882555854268E-2</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投入係数表!V10</f>
        <v>0</v>
      </c>
      <c r="E10" s="77">
        <f t="shared" si="0"/>
        <v>0</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0.17788126481993263</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投入係数表!V11</f>
        <v>0</v>
      </c>
      <c r="E11" s="77">
        <f t="shared" si="0"/>
        <v>0</v>
      </c>
      <c r="F11" s="76">
        <f>分析係数表!C14</f>
        <v>0.20214395099540583</v>
      </c>
      <c r="G11" s="77">
        <f t="shared" si="1"/>
        <v>0</v>
      </c>
      <c r="H11" s="77">
        <v>2.7853387192032081E-2</v>
      </c>
      <c r="I11" s="77">
        <f t="shared" si="2"/>
        <v>2.7853387192032081E-2</v>
      </c>
      <c r="J11" s="76">
        <f>分析係数表!G14</f>
        <v>0.19479400103430444</v>
      </c>
      <c r="K11" s="78">
        <f t="shared" si="3"/>
        <v>5.4256727334935795E-3</v>
      </c>
      <c r="L11" s="79"/>
      <c r="M11" s="80"/>
      <c r="N11" s="81">
        <f>分析係数表!H14</f>
        <v>1.146338615689979E-3</v>
      </c>
      <c r="O11" s="82">
        <f t="shared" si="4"/>
        <v>1.4676223529834014E-2</v>
      </c>
      <c r="P11" s="76">
        <f>分析係数表!C14</f>
        <v>0.20214395099540583</v>
      </c>
      <c r="Q11" s="82">
        <f t="shared" si="5"/>
        <v>2.9667098100123889E-3</v>
      </c>
      <c r="R11" s="83">
        <v>1.2582968013021801E-2</v>
      </c>
      <c r="S11" s="84">
        <f t="shared" si="6"/>
        <v>4.0436355205053884E-2</v>
      </c>
      <c r="T11" s="85">
        <f>分析係数表!F14</f>
        <v>0.33787278055507669</v>
      </c>
      <c r="U11" s="86">
        <f t="shared" si="7"/>
        <v>1.3662343768644305E-2</v>
      </c>
      <c r="V11" s="87">
        <f>分析係数表!D14</f>
        <v>4.5164626788484742E-2</v>
      </c>
      <c r="W11" s="88">
        <f t="shared" si="8"/>
        <v>0</v>
      </c>
      <c r="X11" s="76">
        <f>分析係数表!E14</f>
        <v>4.2234097569384586E-2</v>
      </c>
      <c r="Y11" s="89">
        <f t="shared" si="9"/>
        <v>0</v>
      </c>
    </row>
    <row r="12" spans="1:25" x14ac:dyDescent="0.2">
      <c r="A12" s="6" t="s">
        <v>226</v>
      </c>
      <c r="B12" s="5" t="s">
        <v>29</v>
      </c>
      <c r="C12" s="90"/>
      <c r="D12" s="76">
        <f>投入係数表!V12</f>
        <v>1.5384615384615385E-2</v>
      </c>
      <c r="E12" s="77">
        <f t="shared" si="0"/>
        <v>1.5384615384615385</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0.10762563921878278</v>
      </c>
      <c r="P12" s="76">
        <f>分析係数表!C15</f>
        <v>0</v>
      </c>
      <c r="Q12" s="82">
        <f t="shared" si="5"/>
        <v>0</v>
      </c>
      <c r="R12" s="83">
        <v>0</v>
      </c>
      <c r="S12" s="84">
        <f t="shared" si="6"/>
        <v>0</v>
      </c>
      <c r="T12" s="85">
        <f>分析係数表!F15</f>
        <v>0.30378074104583913</v>
      </c>
      <c r="U12" s="86">
        <f t="shared" si="7"/>
        <v>0</v>
      </c>
      <c r="V12" s="87">
        <f>分析係数表!D15</f>
        <v>8.4435977964269163E-3</v>
      </c>
      <c r="W12" s="88">
        <f t="shared" si="8"/>
        <v>0</v>
      </c>
      <c r="X12" s="76">
        <f>分析係数表!E15</f>
        <v>7.8086117832809896E-3</v>
      </c>
      <c r="Y12" s="89">
        <f t="shared" si="9"/>
        <v>0</v>
      </c>
    </row>
    <row r="13" spans="1:25" x14ac:dyDescent="0.2">
      <c r="A13" s="6" t="s">
        <v>227</v>
      </c>
      <c r="B13" s="5" t="s">
        <v>30</v>
      </c>
      <c r="C13" s="90"/>
      <c r="D13" s="76">
        <f>投入係数表!V13</f>
        <v>0</v>
      </c>
      <c r="E13" s="77">
        <f t="shared" si="0"/>
        <v>0</v>
      </c>
      <c r="F13" s="76">
        <f>分析係数表!C16</f>
        <v>5.244101845363236E-2</v>
      </c>
      <c r="G13" s="77">
        <f t="shared" si="1"/>
        <v>0</v>
      </c>
      <c r="H13" s="77">
        <v>3.4018539046592844E-3</v>
      </c>
      <c r="I13" s="77">
        <f t="shared" si="2"/>
        <v>3.4018539046592844E-3</v>
      </c>
      <c r="J13" s="76">
        <f>分析係数表!G16</f>
        <v>3.3400809716599193E-2</v>
      </c>
      <c r="K13" s="78">
        <f t="shared" si="3"/>
        <v>1.1362467495319473E-4</v>
      </c>
      <c r="L13" s="79"/>
      <c r="M13" s="80"/>
      <c r="N13" s="81">
        <f>分析係数表!H16</f>
        <v>1.6473310477322662E-2</v>
      </c>
      <c r="O13" s="82">
        <f t="shared" si="4"/>
        <v>0.21090276776205916</v>
      </c>
      <c r="P13" s="76">
        <f>分析係数表!C16</f>
        <v>5.244101845363236E-2</v>
      </c>
      <c r="Q13" s="82">
        <f t="shared" si="5"/>
        <v>1.1059955936132284E-2</v>
      </c>
      <c r="R13" s="83">
        <v>1.2435235229193374E-2</v>
      </c>
      <c r="S13" s="84">
        <f t="shared" si="6"/>
        <v>1.5837089133852657E-2</v>
      </c>
      <c r="T13" s="85">
        <f>分析係数表!F16</f>
        <v>0.2874493927125506</v>
      </c>
      <c r="U13" s="86">
        <f t="shared" si="7"/>
        <v>4.5523616538604801E-3</v>
      </c>
      <c r="V13" s="87">
        <f>分析係数表!D16</f>
        <v>0</v>
      </c>
      <c r="W13" s="88">
        <f t="shared" si="8"/>
        <v>0</v>
      </c>
      <c r="X13" s="76">
        <f>分析係数表!E16</f>
        <v>0</v>
      </c>
      <c r="Y13" s="89">
        <f t="shared" si="9"/>
        <v>0</v>
      </c>
    </row>
    <row r="14" spans="1:25" x14ac:dyDescent="0.2">
      <c r="A14" s="6" t="s">
        <v>2</v>
      </c>
      <c r="B14" s="5" t="s">
        <v>365</v>
      </c>
      <c r="C14" s="90"/>
      <c r="D14" s="76">
        <f>投入係数表!V14</f>
        <v>3.8461538461538464E-2</v>
      </c>
      <c r="E14" s="77">
        <f t="shared" si="0"/>
        <v>3.8461538461538463</v>
      </c>
      <c r="F14" s="76">
        <f>分析係数表!C17</f>
        <v>0.30047739399045215</v>
      </c>
      <c r="G14" s="77">
        <f t="shared" si="1"/>
        <v>1.1556822845786621</v>
      </c>
      <c r="H14" s="77">
        <v>1.2933246192181898</v>
      </c>
      <c r="I14" s="77">
        <f t="shared" si="2"/>
        <v>1.2933246192181898</v>
      </c>
      <c r="J14" s="76">
        <f>分析係数表!G17</f>
        <v>0.21582733812949639</v>
      </c>
      <c r="K14" s="78">
        <f t="shared" si="3"/>
        <v>0.27913480990320638</v>
      </c>
      <c r="L14" s="79"/>
      <c r="M14" s="80"/>
      <c r="N14" s="81">
        <f>分析係数表!H17</f>
        <v>2.8021610605755043E-3</v>
      </c>
      <c r="O14" s="82">
        <f t="shared" si="4"/>
        <v>3.5875213072927591E-2</v>
      </c>
      <c r="P14" s="76">
        <f>分析係数表!C17</f>
        <v>0.30047739399045215</v>
      </c>
      <c r="Q14" s="82">
        <f t="shared" si="5"/>
        <v>1.0779690533005483E-2</v>
      </c>
      <c r="R14" s="83">
        <v>2.2508171647872225E-2</v>
      </c>
      <c r="S14" s="84">
        <f t="shared" si="6"/>
        <v>1.3158327908660621</v>
      </c>
      <c r="T14" s="85">
        <f>分析係数表!F17</f>
        <v>0.33413269384492406</v>
      </c>
      <c r="U14" s="86">
        <f t="shared" si="7"/>
        <v>0.43966275506156188</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投入係数表!V15</f>
        <v>0</v>
      </c>
      <c r="E15" s="77">
        <f t="shared" si="0"/>
        <v>0</v>
      </c>
      <c r="F15" s="76">
        <f>分析係数表!C18</f>
        <v>0.17062500000000003</v>
      </c>
      <c r="G15" s="77">
        <f t="shared" si="1"/>
        <v>0</v>
      </c>
      <c r="H15" s="77">
        <v>1.0646127648221794E-2</v>
      </c>
      <c r="I15" s="77">
        <f t="shared" si="2"/>
        <v>1.0646127648221794E-2</v>
      </c>
      <c r="J15" s="76">
        <f>分析係数表!G18</f>
        <v>0.21515892420537897</v>
      </c>
      <c r="K15" s="78">
        <f t="shared" si="3"/>
        <v>2.2906093717445426E-3</v>
      </c>
      <c r="L15" s="79"/>
      <c r="M15" s="80"/>
      <c r="N15" s="81">
        <f>分析係数表!H18</f>
        <v>4.4579835054610296E-4</v>
      </c>
      <c r="O15" s="82">
        <f t="shared" si="4"/>
        <v>5.7074202616021162E-3</v>
      </c>
      <c r="P15" s="76">
        <f>分析係数表!C18</f>
        <v>0.17062500000000003</v>
      </c>
      <c r="Q15" s="82">
        <f t="shared" si="5"/>
        <v>9.7382858213586126E-4</v>
      </c>
      <c r="R15" s="83">
        <v>2.3518395156347377E-3</v>
      </c>
      <c r="S15" s="84">
        <f t="shared" si="6"/>
        <v>1.2997967163856532E-2</v>
      </c>
      <c r="T15" s="85">
        <f>分析係数表!F18</f>
        <v>0.45904645476772615</v>
      </c>
      <c r="U15" s="86">
        <f t="shared" si="7"/>
        <v>5.9666707457556572E-3</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投入係数表!V16</f>
        <v>1.5384615384615385E-2</v>
      </c>
      <c r="E16" s="77">
        <f t="shared" si="0"/>
        <v>1.5384615384615385</v>
      </c>
      <c r="F16" s="76">
        <f>分析係数表!C19</f>
        <v>0.1185035016586804</v>
      </c>
      <c r="G16" s="77">
        <f t="shared" si="1"/>
        <v>0.18231307947489292</v>
      </c>
      <c r="H16" s="77">
        <v>0.22275354405368653</v>
      </c>
      <c r="I16" s="77">
        <f t="shared" si="2"/>
        <v>0.22275354405368653</v>
      </c>
      <c r="J16" s="76">
        <f>分析係数表!G19</f>
        <v>5.7564057564057566E-2</v>
      </c>
      <c r="K16" s="78">
        <f t="shared" si="3"/>
        <v>1.2822597832504244E-2</v>
      </c>
      <c r="L16" s="79"/>
      <c r="M16" s="80"/>
      <c r="N16" s="81">
        <f>分析係数表!H19</f>
        <v>-1.1675671085731269E-4</v>
      </c>
      <c r="O16" s="82">
        <f t="shared" si="4"/>
        <v>-1.4948005447053163E-3</v>
      </c>
      <c r="P16" s="76">
        <f>分析係数表!C19</f>
        <v>0.1185035016586804</v>
      </c>
      <c r="Q16" s="82">
        <f t="shared" si="5"/>
        <v>-1.7713909882888281E-4</v>
      </c>
      <c r="R16" s="83">
        <v>1.0477787330347781E-3</v>
      </c>
      <c r="S16" s="84">
        <f t="shared" si="6"/>
        <v>0.2238013227867213</v>
      </c>
      <c r="T16" s="85">
        <f>分析係数表!F19</f>
        <v>0.24008424008424009</v>
      </c>
      <c r="U16" s="86">
        <f t="shared" si="7"/>
        <v>5.3731170511097708E-2</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投入係数表!V17</f>
        <v>4.6153846153846156E-2</v>
      </c>
      <c r="E17" s="77">
        <f t="shared" si="0"/>
        <v>4.6153846153846159</v>
      </c>
      <c r="F17" s="76">
        <f>分析係数表!C20</f>
        <v>0.1515527950310559</v>
      </c>
      <c r="G17" s="77">
        <f t="shared" si="1"/>
        <v>0.69947443860487346</v>
      </c>
      <c r="H17" s="77">
        <v>0.77595582530832186</v>
      </c>
      <c r="I17" s="77">
        <f t="shared" si="2"/>
        <v>0.77595582530832186</v>
      </c>
      <c r="J17" s="76">
        <f>分析係数表!G20</f>
        <v>0.10025273799494525</v>
      </c>
      <c r="K17" s="78">
        <f t="shared" si="3"/>
        <v>7.7791696050286699E-2</v>
      </c>
      <c r="L17" s="79"/>
      <c r="M17" s="80"/>
      <c r="N17" s="81">
        <f>分析係数表!H20</f>
        <v>5.5194081496184183E-4</v>
      </c>
      <c r="O17" s="82">
        <f t="shared" si="4"/>
        <v>7.0663298476978595E-3</v>
      </c>
      <c r="P17" s="76">
        <f>分析係数表!C20</f>
        <v>0.1515527950310559</v>
      </c>
      <c r="Q17" s="82">
        <f t="shared" si="5"/>
        <v>1.070922039029986E-3</v>
      </c>
      <c r="R17" s="83">
        <v>2.7298096130560063E-3</v>
      </c>
      <c r="S17" s="84">
        <f t="shared" si="6"/>
        <v>0.77868563492137788</v>
      </c>
      <c r="T17" s="85">
        <f>分析係数表!F20</f>
        <v>0.22325189553496208</v>
      </c>
      <c r="U17" s="86">
        <f t="shared" si="7"/>
        <v>0.17384304402204306</v>
      </c>
      <c r="V17" s="87">
        <f>分析係数表!D20</f>
        <v>3.7910699241786015E-3</v>
      </c>
      <c r="W17" s="88">
        <f t="shared" si="8"/>
        <v>0</v>
      </c>
      <c r="X17" s="76">
        <f>分析係数表!E20</f>
        <v>3.3698399326032012E-3</v>
      </c>
      <c r="Y17" s="89">
        <f t="shared" si="9"/>
        <v>0</v>
      </c>
    </row>
    <row r="18" spans="1:25" x14ac:dyDescent="0.2">
      <c r="A18" s="6" t="s">
        <v>6</v>
      </c>
      <c r="B18" s="5" t="s">
        <v>34</v>
      </c>
      <c r="C18" s="90"/>
      <c r="D18" s="76">
        <f>投入係数表!V18</f>
        <v>2.3076923076923078E-2</v>
      </c>
      <c r="E18" s="77">
        <f t="shared" si="0"/>
        <v>2.3076923076923079</v>
      </c>
      <c r="F18" s="76">
        <f>分析係数表!C21</f>
        <v>0.26288951841359776</v>
      </c>
      <c r="G18" s="77">
        <f t="shared" si="1"/>
        <v>0.60666811941599486</v>
      </c>
      <c r="H18" s="77">
        <v>0.6392207695642651</v>
      </c>
      <c r="I18" s="77">
        <f t="shared" si="2"/>
        <v>0.6392207695642651</v>
      </c>
      <c r="J18" s="76">
        <f>分析係数表!G21</f>
        <v>0.28500292911540714</v>
      </c>
      <c r="K18" s="78">
        <f t="shared" si="3"/>
        <v>0.18217979167722026</v>
      </c>
      <c r="L18" s="79"/>
      <c r="M18" s="80"/>
      <c r="N18" s="81">
        <f>分析係数表!H21</f>
        <v>9.1282519397535371E-4</v>
      </c>
      <c r="O18" s="82">
        <f t="shared" si="4"/>
        <v>1.1686622440423382E-2</v>
      </c>
      <c r="P18" s="76">
        <f>分析係数表!C21</f>
        <v>0.26288951841359776</v>
      </c>
      <c r="Q18" s="82">
        <f t="shared" si="5"/>
        <v>3.0722905452444473E-3</v>
      </c>
      <c r="R18" s="83">
        <v>7.314925283945015E-3</v>
      </c>
      <c r="S18" s="84">
        <f t="shared" si="6"/>
        <v>0.64653569484821016</v>
      </c>
      <c r="T18" s="85">
        <f>分析係数表!F21</f>
        <v>0.4257469244288225</v>
      </c>
      <c r="U18" s="86">
        <f t="shared" si="7"/>
        <v>0.27526058361507716</v>
      </c>
      <c r="V18" s="87">
        <f>分析係数表!D21</f>
        <v>5.0673696543643822E-2</v>
      </c>
      <c r="W18" s="88">
        <f t="shared" si="8"/>
        <v>0</v>
      </c>
      <c r="X18" s="76">
        <f>分析係数表!E21</f>
        <v>4.5987111892208554E-2</v>
      </c>
      <c r="Y18" s="89">
        <f t="shared" si="9"/>
        <v>0</v>
      </c>
    </row>
    <row r="19" spans="1:25" x14ac:dyDescent="0.2">
      <c r="A19" s="6" t="s">
        <v>7</v>
      </c>
      <c r="B19" s="5" t="s">
        <v>269</v>
      </c>
      <c r="C19" s="90"/>
      <c r="D19" s="76">
        <f>投入係数表!V19</f>
        <v>0</v>
      </c>
      <c r="E19" s="77">
        <f t="shared" si="0"/>
        <v>0</v>
      </c>
      <c r="F19" s="76">
        <f>分析係数表!C22</f>
        <v>7.7430972388955577E-2</v>
      </c>
      <c r="G19" s="77">
        <f t="shared" si="1"/>
        <v>0</v>
      </c>
      <c r="H19" s="77">
        <v>2.6991178687036021E-3</v>
      </c>
      <c r="I19" s="77">
        <f t="shared" si="2"/>
        <v>2.6991178687036021E-3</v>
      </c>
      <c r="J19" s="76">
        <f>分析係数表!G22</f>
        <v>0.1947935368043088</v>
      </c>
      <c r="K19" s="78">
        <f t="shared" si="3"/>
        <v>5.2577071589648267E-4</v>
      </c>
      <c r="L19" s="79"/>
      <c r="M19" s="80"/>
      <c r="N19" s="81">
        <f>分析係数表!H22</f>
        <v>4.2456985766295524E-5</v>
      </c>
      <c r="O19" s="82">
        <f t="shared" si="4"/>
        <v>5.4356383443829683E-4</v>
      </c>
      <c r="P19" s="76">
        <f>分析係数表!C22</f>
        <v>7.7430972388955577E-2</v>
      </c>
      <c r="Q19" s="82">
        <f t="shared" si="5"/>
        <v>4.2088676256026581E-5</v>
      </c>
      <c r="R19" s="83">
        <v>5.3185084257584454E-4</v>
      </c>
      <c r="S19" s="84">
        <f t="shared" si="6"/>
        <v>3.2309687112794467E-3</v>
      </c>
      <c r="T19" s="85">
        <f>分析係数表!F22</f>
        <v>0.41382405745062839</v>
      </c>
      <c r="U19" s="86">
        <f t="shared" si="7"/>
        <v>1.3370525815976884E-3</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投入係数表!V20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2.7178191721914842E-4</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90"/>
      <c r="D21" s="76">
        <f>投入係数表!V21</f>
        <v>0</v>
      </c>
      <c r="E21" s="77">
        <f t="shared" si="0"/>
        <v>0</v>
      </c>
      <c r="F21" s="76">
        <f>分析係数表!C24</f>
        <v>0.63487099296325256</v>
      </c>
      <c r="G21" s="77">
        <f t="shared" si="1"/>
        <v>0</v>
      </c>
      <c r="H21" s="77">
        <v>6.4930449605421839E-3</v>
      </c>
      <c r="I21" s="77">
        <f t="shared" si="2"/>
        <v>6.4930449605421839E-3</v>
      </c>
      <c r="J21" s="76">
        <f>分析係数表!G24</f>
        <v>0.20715350223546944</v>
      </c>
      <c r="K21" s="78">
        <f t="shared" si="3"/>
        <v>1.3450570037486789E-3</v>
      </c>
      <c r="L21" s="79"/>
      <c r="M21" s="80"/>
      <c r="N21" s="81">
        <f>分析係数表!H24</f>
        <v>3.5027013257193804E-4</v>
      </c>
      <c r="O21" s="82">
        <f t="shared" si="4"/>
        <v>4.4844016341159488E-3</v>
      </c>
      <c r="P21" s="76">
        <f>分析係数表!C24</f>
        <v>0.63487099296325256</v>
      </c>
      <c r="Q21" s="82">
        <f t="shared" si="5"/>
        <v>2.847016518297225E-3</v>
      </c>
      <c r="R21" s="83">
        <v>9.6182951370484236E-3</v>
      </c>
      <c r="S21" s="84">
        <f t="shared" si="6"/>
        <v>1.6111340097590608E-2</v>
      </c>
      <c r="T21" s="85">
        <f>分析係数表!F24</f>
        <v>0.39046199701937406</v>
      </c>
      <c r="U21" s="86">
        <f t="shared" si="7"/>
        <v>6.2908660291635457E-3</v>
      </c>
      <c r="V21" s="87">
        <f>分析係数表!D24</f>
        <v>8.1222056631892692E-2</v>
      </c>
      <c r="W21" s="88">
        <f t="shared" si="8"/>
        <v>0</v>
      </c>
      <c r="X21" s="76">
        <f>分析係数表!E24</f>
        <v>8.3457526080476907E-2</v>
      </c>
      <c r="Y21" s="89">
        <f t="shared" si="9"/>
        <v>0</v>
      </c>
    </row>
    <row r="22" spans="1:25" x14ac:dyDescent="0.2">
      <c r="A22" s="6" t="s">
        <v>10</v>
      </c>
      <c r="B22" s="5" t="s">
        <v>272</v>
      </c>
      <c r="C22" s="90"/>
      <c r="D22" s="76">
        <f>投入係数表!V22</f>
        <v>0.31538461538461537</v>
      </c>
      <c r="E22" s="77">
        <f t="shared" si="0"/>
        <v>31.538461538461537</v>
      </c>
      <c r="F22" s="76">
        <f>分析係数表!C25</f>
        <v>2.5195482189400487E-2</v>
      </c>
      <c r="G22" s="77">
        <f t="shared" si="1"/>
        <v>0.79462674597339988</v>
      </c>
      <c r="H22" s="77">
        <v>0.80619024947649931</v>
      </c>
      <c r="I22" s="77">
        <f t="shared" si="2"/>
        <v>0.80619024947649931</v>
      </c>
      <c r="J22" s="76">
        <f>分析係数表!G25</f>
        <v>0.19667590027700832</v>
      </c>
      <c r="K22" s="78">
        <f t="shared" si="3"/>
        <v>0.15855819311033645</v>
      </c>
      <c r="L22" s="79"/>
      <c r="M22" s="80"/>
      <c r="N22" s="81">
        <f>分析係数表!H25</f>
        <v>5.0948382919554624E-4</v>
      </c>
      <c r="O22" s="82">
        <f t="shared" si="4"/>
        <v>6.522766013259562E-3</v>
      </c>
      <c r="P22" s="76">
        <f>分析係数表!C25</f>
        <v>2.5195482189400487E-2</v>
      </c>
      <c r="Q22" s="82">
        <f t="shared" si="5"/>
        <v>1.6434423491270813E-4</v>
      </c>
      <c r="R22" s="83">
        <v>6.9334512466337353E-4</v>
      </c>
      <c r="S22" s="84">
        <f t="shared" si="6"/>
        <v>0.80688359460116266</v>
      </c>
      <c r="T22" s="85">
        <f>分析係数表!F25</f>
        <v>0.34903047091412742</v>
      </c>
      <c r="U22" s="86">
        <f t="shared" si="7"/>
        <v>0.28162696099652768</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投入係数表!V23</f>
        <v>2.3076923076923078E-2</v>
      </c>
      <c r="E23" s="77">
        <f t="shared" si="0"/>
        <v>2.3076923076923079</v>
      </c>
      <c r="F23" s="76">
        <f>分析係数表!C26</f>
        <v>0.4930888575458392</v>
      </c>
      <c r="G23" s="77">
        <f t="shared" si="1"/>
        <v>1.1378973635673213</v>
      </c>
      <c r="H23" s="77">
        <v>1.2259894548709764</v>
      </c>
      <c r="I23" s="77">
        <f t="shared" si="2"/>
        <v>1.2259894548709764</v>
      </c>
      <c r="J23" s="76">
        <f>分析係数表!G26</f>
        <v>0.19639217284957194</v>
      </c>
      <c r="K23" s="78">
        <f t="shared" si="3"/>
        <v>0.24077473293277329</v>
      </c>
      <c r="L23" s="79"/>
      <c r="M23" s="80"/>
      <c r="N23" s="81">
        <f>分析係数表!H26</f>
        <v>1.0815917123963785E-2</v>
      </c>
      <c r="O23" s="82">
        <f t="shared" si="4"/>
        <v>0.13847288682315612</v>
      </c>
      <c r="P23" s="76">
        <f>分析係数表!C26</f>
        <v>0.4930888575458392</v>
      </c>
      <c r="Q23" s="82">
        <f t="shared" si="5"/>
        <v>6.8279437564704337E-2</v>
      </c>
      <c r="R23" s="83">
        <v>7.5466163932146654E-2</v>
      </c>
      <c r="S23" s="84">
        <f t="shared" si="6"/>
        <v>1.301455618803123</v>
      </c>
      <c r="T23" s="85">
        <f>分析係数表!F26</f>
        <v>0.33499796167957602</v>
      </c>
      <c r="U23" s="86">
        <f t="shared" si="7"/>
        <v>0.43598497951547749</v>
      </c>
      <c r="V23" s="87">
        <f>分析係数表!D26</f>
        <v>2.4561761108846312E-2</v>
      </c>
      <c r="W23" s="88">
        <f t="shared" si="8"/>
        <v>0</v>
      </c>
      <c r="X23" s="76">
        <f>分析係数表!E26</f>
        <v>2.6498165511618425E-2</v>
      </c>
      <c r="Y23" s="89">
        <f t="shared" si="9"/>
        <v>0</v>
      </c>
    </row>
    <row r="24" spans="1:25" x14ac:dyDescent="0.2">
      <c r="A24" s="6" t="s">
        <v>12</v>
      </c>
      <c r="B24" s="5" t="s">
        <v>366</v>
      </c>
      <c r="C24" s="75">
        <f>最終需要_まとめ!C25</f>
        <v>100</v>
      </c>
      <c r="D24" s="76">
        <f>投入係数表!V24</f>
        <v>2.3076923076923078E-2</v>
      </c>
      <c r="E24" s="77">
        <f t="shared" si="0"/>
        <v>2.3076923076923079</v>
      </c>
      <c r="F24" s="76">
        <f>分析係数表!C27</f>
        <v>2.3319615912208547E-2</v>
      </c>
      <c r="G24" s="77">
        <f t="shared" si="1"/>
        <v>5.3814498258942807E-2</v>
      </c>
      <c r="H24" s="77">
        <v>5.3883103854812306E-2</v>
      </c>
      <c r="I24" s="77">
        <f t="shared" si="2"/>
        <v>100.05388310385482</v>
      </c>
      <c r="J24" s="76">
        <f>分析係数表!G27</f>
        <v>0.17692307692307693</v>
      </c>
      <c r="K24" s="78">
        <f t="shared" si="3"/>
        <v>17.701840856835855</v>
      </c>
      <c r="L24" s="79"/>
      <c r="M24" s="80"/>
      <c r="N24" s="81">
        <f>分析係数表!H27</f>
        <v>1.0773460138197489E-2</v>
      </c>
      <c r="O24" s="82">
        <f t="shared" si="4"/>
        <v>0.13792932298871782</v>
      </c>
      <c r="P24" s="76">
        <f>分析係数表!C27</f>
        <v>2.3319615912208547E-2</v>
      </c>
      <c r="Q24" s="82">
        <f t="shared" si="5"/>
        <v>3.2164588351278564E-3</v>
      </c>
      <c r="R24" s="83">
        <v>3.2415532418927427E-3</v>
      </c>
      <c r="S24" s="84">
        <f t="shared" si="6"/>
        <v>100.05712465709671</v>
      </c>
      <c r="T24" s="85">
        <f>分析係数表!F27</f>
        <v>0.33076923076923076</v>
      </c>
      <c r="U24" s="86">
        <f t="shared" si="7"/>
        <v>33.095818155808907</v>
      </c>
      <c r="V24" s="87">
        <f>分析係数表!D27</f>
        <v>1.5384615384615385</v>
      </c>
      <c r="W24" s="88">
        <f t="shared" si="8"/>
        <v>154</v>
      </c>
      <c r="X24" s="76">
        <f>分析係数表!E27</f>
        <v>1.823076923076923</v>
      </c>
      <c r="Y24" s="89">
        <f t="shared" si="9"/>
        <v>182</v>
      </c>
    </row>
    <row r="25" spans="1:25" x14ac:dyDescent="0.2">
      <c r="A25" s="6" t="s">
        <v>13</v>
      </c>
      <c r="B25" s="5" t="s">
        <v>192</v>
      </c>
      <c r="C25" s="90"/>
      <c r="D25" s="76">
        <f>投入係数表!V25</f>
        <v>0</v>
      </c>
      <c r="E25" s="77">
        <f t="shared" si="0"/>
        <v>0</v>
      </c>
      <c r="F25" s="76">
        <f>分析係数表!C28</f>
        <v>0.14672910458351074</v>
      </c>
      <c r="G25" s="77">
        <f t="shared" si="1"/>
        <v>0</v>
      </c>
      <c r="H25" s="77">
        <v>1.3577752977479141E-2</v>
      </c>
      <c r="I25" s="77">
        <f t="shared" si="2"/>
        <v>1.3577752977479141E-2</v>
      </c>
      <c r="J25" s="76">
        <f>分析係数表!G28</f>
        <v>0.12492997198879552</v>
      </c>
      <c r="K25" s="78">
        <f t="shared" si="3"/>
        <v>1.696268299147254E-3</v>
      </c>
      <c r="L25" s="79"/>
      <c r="M25" s="80"/>
      <c r="N25" s="81">
        <f>分析係数表!H28</f>
        <v>2.0262596456964536E-2</v>
      </c>
      <c r="O25" s="82">
        <f t="shared" si="4"/>
        <v>0.25941583998567713</v>
      </c>
      <c r="P25" s="76">
        <f>分析係数表!C28</f>
        <v>0.14672910458351074</v>
      </c>
      <c r="Q25" s="82">
        <f t="shared" si="5"/>
        <v>3.8063853915877709E-2</v>
      </c>
      <c r="R25" s="83">
        <v>4.4134741394866096E-2</v>
      </c>
      <c r="S25" s="84">
        <f t="shared" si="6"/>
        <v>5.7712494372345241E-2</v>
      </c>
      <c r="T25" s="85">
        <f>分析係数表!F28</f>
        <v>0.21372549019607842</v>
      </c>
      <c r="U25" s="86">
        <f t="shared" si="7"/>
        <v>1.2334631150167905E-2</v>
      </c>
      <c r="V25" s="87">
        <f>分析係数表!D28</f>
        <v>3.4733893557422971E-2</v>
      </c>
      <c r="W25" s="88">
        <f t="shared" si="8"/>
        <v>0</v>
      </c>
      <c r="X25" s="76">
        <f>分析係数表!E28</f>
        <v>3.4173669467787111E-2</v>
      </c>
      <c r="Y25" s="89">
        <f t="shared" si="9"/>
        <v>0</v>
      </c>
    </row>
    <row r="26" spans="1:25" x14ac:dyDescent="0.2">
      <c r="A26" s="6" t="s">
        <v>14</v>
      </c>
      <c r="B26" s="5" t="s">
        <v>50</v>
      </c>
      <c r="C26" s="90"/>
      <c r="D26" s="76">
        <f>投入係数表!V26</f>
        <v>1.5384615384615385E-2</v>
      </c>
      <c r="E26" s="77">
        <f t="shared" si="0"/>
        <v>1.5384615384615385</v>
      </c>
      <c r="F26" s="76">
        <f>分析係数表!C29</f>
        <v>0.36751332706177486</v>
      </c>
      <c r="G26" s="77">
        <f t="shared" si="1"/>
        <v>0.56540511855657671</v>
      </c>
      <c r="H26" s="77">
        <v>0.60346523909333327</v>
      </c>
      <c r="I26" s="77">
        <f t="shared" si="2"/>
        <v>0.60346523909333327</v>
      </c>
      <c r="J26" s="76">
        <f>分析係数表!G29</f>
        <v>0.26226333907056798</v>
      </c>
      <c r="K26" s="78">
        <f t="shared" si="3"/>
        <v>0.15826680861763623</v>
      </c>
      <c r="L26" s="79"/>
      <c r="M26" s="80"/>
      <c r="N26" s="81">
        <f>分析係数表!H29</f>
        <v>9.6908070011569522E-3</v>
      </c>
      <c r="O26" s="82">
        <f t="shared" si="4"/>
        <v>0.12406844521054124</v>
      </c>
      <c r="P26" s="76">
        <f>分析係数表!C29</f>
        <v>0.36751332706177486</v>
      </c>
      <c r="Q26" s="82">
        <f t="shared" si="5"/>
        <v>4.5596807082707538E-2</v>
      </c>
      <c r="R26" s="83">
        <v>5.7821353868744894E-2</v>
      </c>
      <c r="S26" s="84">
        <f t="shared" si="6"/>
        <v>0.66128659296207815</v>
      </c>
      <c r="T26" s="85">
        <f>分析係数表!F29</f>
        <v>0.47117039586919107</v>
      </c>
      <c r="U26" s="86">
        <f t="shared" si="7"/>
        <v>0.31157866578893101</v>
      </c>
      <c r="V26" s="87">
        <f>分析係数表!D29</f>
        <v>9.2943201376936319E-2</v>
      </c>
      <c r="W26" s="88">
        <f t="shared" si="8"/>
        <v>0</v>
      </c>
      <c r="X26" s="76">
        <f>分析係数表!E29</f>
        <v>7.2289156626506021E-2</v>
      </c>
      <c r="Y26" s="89">
        <f t="shared" si="9"/>
        <v>0</v>
      </c>
    </row>
    <row r="27" spans="1:25" x14ac:dyDescent="0.2">
      <c r="A27" s="6" t="s">
        <v>15</v>
      </c>
      <c r="B27" s="5" t="s">
        <v>36</v>
      </c>
      <c r="C27" s="90"/>
      <c r="D27" s="76">
        <f>投入係数表!V27</f>
        <v>0</v>
      </c>
      <c r="E27" s="77">
        <f t="shared" si="0"/>
        <v>0</v>
      </c>
      <c r="F27" s="76">
        <f>分析係数表!C30</f>
        <v>1</v>
      </c>
      <c r="G27" s="77">
        <f t="shared" si="1"/>
        <v>0</v>
      </c>
      <c r="H27" s="77">
        <v>3.7992684833355356E-2</v>
      </c>
      <c r="I27" s="77">
        <f t="shared" si="2"/>
        <v>3.7992684833355356E-2</v>
      </c>
      <c r="J27" s="76">
        <f>分析係数表!G30</f>
        <v>0.34487899988530796</v>
      </c>
      <c r="K27" s="78">
        <f t="shared" si="3"/>
        <v>1.3102879148285304E-2</v>
      </c>
      <c r="L27" s="79"/>
      <c r="M27" s="80"/>
      <c r="N27" s="81">
        <f>分析係数表!H30</f>
        <v>0</v>
      </c>
      <c r="O27" s="82">
        <f t="shared" si="4"/>
        <v>0</v>
      </c>
      <c r="P27" s="76">
        <f>分析係数表!C30</f>
        <v>1</v>
      </c>
      <c r="Q27" s="82">
        <f t="shared" si="5"/>
        <v>0</v>
      </c>
      <c r="R27" s="83">
        <v>3.749948609295916E-2</v>
      </c>
      <c r="S27" s="84">
        <f t="shared" si="6"/>
        <v>7.5492170926314522E-2</v>
      </c>
      <c r="T27" s="85">
        <f>分析係数表!F30</f>
        <v>0.44087624727606378</v>
      </c>
      <c r="U27" s="86">
        <f t="shared" si="7"/>
        <v>3.3282705016716714E-2</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投入係数表!V28</f>
        <v>0</v>
      </c>
      <c r="E28" s="77">
        <f t="shared" si="0"/>
        <v>0</v>
      </c>
      <c r="F28" s="76">
        <f>分析係数表!C31</f>
        <v>0.30951028292239513</v>
      </c>
      <c r="G28" s="77">
        <f t="shared" si="1"/>
        <v>0</v>
      </c>
      <c r="H28" s="77">
        <v>7.3038732470554396E-2</v>
      </c>
      <c r="I28" s="77">
        <f t="shared" si="2"/>
        <v>7.3038732470554396E-2</v>
      </c>
      <c r="J28" s="76">
        <f>分析係数表!G31</f>
        <v>7.0092194960809637E-2</v>
      </c>
      <c r="K28" s="78">
        <f t="shared" si="3"/>
        <v>5.1194450760165162E-3</v>
      </c>
      <c r="L28" s="79"/>
      <c r="M28" s="80"/>
      <c r="N28" s="81">
        <f>分析係数表!H31</f>
        <v>2.261895916699394E-2</v>
      </c>
      <c r="O28" s="82">
        <f t="shared" si="4"/>
        <v>0.28958363279700267</v>
      </c>
      <c r="P28" s="76">
        <f>分析係数表!C31</f>
        <v>0.30951028292239513</v>
      </c>
      <c r="Q28" s="82">
        <f t="shared" si="5"/>
        <v>8.9629112116695275E-2</v>
      </c>
      <c r="R28" s="83">
        <v>0.11593086714929522</v>
      </c>
      <c r="S28" s="84">
        <f t="shared" si="6"/>
        <v>0.1889695996198496</v>
      </c>
      <c r="T28" s="85">
        <f>分析係数表!F31</f>
        <v>0.24334064086008589</v>
      </c>
      <c r="U28" s="86">
        <f t="shared" si="7"/>
        <v>4.5983983474568044E-2</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投入係数表!V29</f>
        <v>0</v>
      </c>
      <c r="E29" s="77">
        <f t="shared" si="0"/>
        <v>0</v>
      </c>
      <c r="F29" s="76">
        <f>分析係数表!C32</f>
        <v>0.85225718194254441</v>
      </c>
      <c r="G29" s="77">
        <f t="shared" si="1"/>
        <v>0</v>
      </c>
      <c r="H29" s="77">
        <v>1.4492800532129251E-2</v>
      </c>
      <c r="I29" s="77">
        <f t="shared" si="2"/>
        <v>1.4492800532129251E-2</v>
      </c>
      <c r="J29" s="76">
        <f>分析係数表!G32</f>
        <v>0.14035087719298245</v>
      </c>
      <c r="K29" s="78">
        <f t="shared" si="3"/>
        <v>2.0340772676672629E-3</v>
      </c>
      <c r="L29" s="79"/>
      <c r="M29" s="80"/>
      <c r="N29" s="81">
        <f>分析係数表!H32</f>
        <v>6.442847590035345E-3</v>
      </c>
      <c r="O29" s="82">
        <f t="shared" si="4"/>
        <v>8.2485811876011533E-2</v>
      </c>
      <c r="P29" s="76">
        <f>分析係数表!C32</f>
        <v>0.85225718194254441</v>
      </c>
      <c r="Q29" s="82">
        <f t="shared" si="5"/>
        <v>7.0299125579692451E-2</v>
      </c>
      <c r="R29" s="83">
        <v>9.1925605286511336E-2</v>
      </c>
      <c r="S29" s="84">
        <f t="shared" si="6"/>
        <v>0.10641840581864059</v>
      </c>
      <c r="T29" s="85">
        <f>分析係数表!F32</f>
        <v>0.48405103668261562</v>
      </c>
      <c r="U29" s="86">
        <f t="shared" si="7"/>
        <v>5.1511939658624273E-2</v>
      </c>
      <c r="V29" s="87">
        <f>分析係数表!D32</f>
        <v>2.1531100478468901E-2</v>
      </c>
      <c r="W29" s="88">
        <f t="shared" si="8"/>
        <v>0</v>
      </c>
      <c r="X29" s="76">
        <f>分析係数表!E32</f>
        <v>3.1897926634768738E-2</v>
      </c>
      <c r="Y29" s="89">
        <f t="shared" si="9"/>
        <v>0</v>
      </c>
    </row>
    <row r="30" spans="1:25" x14ac:dyDescent="0.2">
      <c r="A30" s="6" t="s">
        <v>18</v>
      </c>
      <c r="B30" s="5" t="s">
        <v>274</v>
      </c>
      <c r="C30" s="90"/>
      <c r="D30" s="76">
        <f>投入係数表!V30</f>
        <v>0</v>
      </c>
      <c r="E30" s="77">
        <f t="shared" si="0"/>
        <v>0</v>
      </c>
      <c r="F30" s="76">
        <f>分析係数表!C33</f>
        <v>1</v>
      </c>
      <c r="G30" s="77">
        <f t="shared" si="1"/>
        <v>0</v>
      </c>
      <c r="H30" s="77">
        <v>2.5946959625754867E-2</v>
      </c>
      <c r="I30" s="77">
        <f t="shared" si="2"/>
        <v>2.5946959625754867E-2</v>
      </c>
      <c r="J30" s="76">
        <f>分析係数表!G33</f>
        <v>0.50645624103299858</v>
      </c>
      <c r="K30" s="78">
        <f t="shared" si="3"/>
        <v>1.3140999638294789E-2</v>
      </c>
      <c r="L30" s="79"/>
      <c r="M30" s="80"/>
      <c r="N30" s="81">
        <f>分析係数表!H33</f>
        <v>9.552821797416492E-4</v>
      </c>
      <c r="O30" s="82">
        <f t="shared" si="4"/>
        <v>1.2230186274861677E-2</v>
      </c>
      <c r="P30" s="76">
        <f>分析係数表!C33</f>
        <v>1</v>
      </c>
      <c r="Q30" s="82">
        <f t="shared" si="5"/>
        <v>1.2230186274861677E-2</v>
      </c>
      <c r="R30" s="83">
        <v>3.7022490416951229E-2</v>
      </c>
      <c r="S30" s="84">
        <f t="shared" si="6"/>
        <v>6.2969450042706099E-2</v>
      </c>
      <c r="T30" s="85">
        <f>分析係数表!F33</f>
        <v>0.6449067431850789</v>
      </c>
      <c r="U30" s="86">
        <f t="shared" si="7"/>
        <v>4.0609422947197119E-2</v>
      </c>
      <c r="V30" s="87">
        <f>分析係数表!D33</f>
        <v>2.7259684361549498E-2</v>
      </c>
      <c r="W30" s="88">
        <f t="shared" si="8"/>
        <v>0</v>
      </c>
      <c r="X30" s="76">
        <f>分析係数表!E33</f>
        <v>2.4748923959827834E-2</v>
      </c>
      <c r="Y30" s="89">
        <f t="shared" si="9"/>
        <v>0</v>
      </c>
    </row>
    <row r="31" spans="1:25" x14ac:dyDescent="0.2">
      <c r="A31" s="6" t="s">
        <v>19</v>
      </c>
      <c r="B31" s="5" t="s">
        <v>275</v>
      </c>
      <c r="C31" s="90"/>
      <c r="D31" s="76">
        <f>投入係数表!V31</f>
        <v>4.6153846153846156E-2</v>
      </c>
      <c r="E31" s="77">
        <f t="shared" si="0"/>
        <v>4.6153846153846159</v>
      </c>
      <c r="F31" s="76">
        <f>分析係数表!C34</f>
        <v>0.24772063858157056</v>
      </c>
      <c r="G31" s="77">
        <f t="shared" si="1"/>
        <v>1.1433260242226335</v>
      </c>
      <c r="H31" s="77">
        <v>1.2311335708351283</v>
      </c>
      <c r="I31" s="77">
        <f t="shared" si="2"/>
        <v>1.2311335708351283</v>
      </c>
      <c r="J31" s="76">
        <f>分析係数表!G34</f>
        <v>0.4248649605950589</v>
      </c>
      <c r="K31" s="78">
        <f t="shared" si="3"/>
        <v>0.52306551606012097</v>
      </c>
      <c r="L31" s="79"/>
      <c r="M31" s="80"/>
      <c r="N31" s="81">
        <f>分析係数表!H34</f>
        <v>0.15963826648127116</v>
      </c>
      <c r="O31" s="82">
        <f t="shared" si="4"/>
        <v>2.043800017487996</v>
      </c>
      <c r="P31" s="76">
        <f>分析係数表!C34</f>
        <v>0.24772063858157056</v>
      </c>
      <c r="Q31" s="82">
        <f t="shared" si="5"/>
        <v>0.50629144546515148</v>
      </c>
      <c r="R31" s="83">
        <v>0.54375009533622121</v>
      </c>
      <c r="S31" s="84">
        <f t="shared" si="6"/>
        <v>1.7748836661713496</v>
      </c>
      <c r="T31" s="85">
        <f>分析係数表!F34</f>
        <v>0.69972549366864434</v>
      </c>
      <c r="U31" s="86">
        <f t="shared" si="7"/>
        <v>1.241931349516161</v>
      </c>
      <c r="V31" s="87">
        <f>分析係数表!D34</f>
        <v>0.30222261577968651</v>
      </c>
      <c r="W31" s="88">
        <f t="shared" si="8"/>
        <v>1</v>
      </c>
      <c r="X31" s="76">
        <f>分析係数表!E34</f>
        <v>0.2069423536704153</v>
      </c>
      <c r="Y31" s="89">
        <f t="shared" si="9"/>
        <v>0</v>
      </c>
    </row>
    <row r="32" spans="1:25" x14ac:dyDescent="0.2">
      <c r="A32" s="6" t="s">
        <v>20</v>
      </c>
      <c r="B32" s="5" t="s">
        <v>37</v>
      </c>
      <c r="C32" s="90"/>
      <c r="D32" s="76">
        <f>投入係数表!V32</f>
        <v>1.5384615384615385E-2</v>
      </c>
      <c r="E32" s="77">
        <f t="shared" si="0"/>
        <v>1.5384615384615385</v>
      </c>
      <c r="F32" s="76">
        <f>分析係数表!C35</f>
        <v>0.40037672666387614</v>
      </c>
      <c r="G32" s="77">
        <f t="shared" si="1"/>
        <v>0.61596419486750176</v>
      </c>
      <c r="H32" s="77">
        <v>0.67459870190766047</v>
      </c>
      <c r="I32" s="77">
        <f t="shared" si="2"/>
        <v>0.67459870190766047</v>
      </c>
      <c r="J32" s="76">
        <f>分析係数表!G35</f>
        <v>0.31413869149718204</v>
      </c>
      <c r="K32" s="78">
        <f t="shared" si="3"/>
        <v>0.21191755350297004</v>
      </c>
      <c r="L32" s="79"/>
      <c r="M32" s="80"/>
      <c r="N32" s="81">
        <f>分析係数表!H35</f>
        <v>6.0278305541698066E-2</v>
      </c>
      <c r="O32" s="82">
        <f t="shared" si="4"/>
        <v>0.77172475394377194</v>
      </c>
      <c r="P32" s="76">
        <f>分析係数表!C35</f>
        <v>0.40037672666387614</v>
      </c>
      <c r="Q32" s="82">
        <f t="shared" si="5"/>
        <v>0.30898063086949262</v>
      </c>
      <c r="R32" s="83">
        <v>0.3963547507386328</v>
      </c>
      <c r="S32" s="84">
        <f t="shared" si="6"/>
        <v>1.0709534526462932</v>
      </c>
      <c r="T32" s="85">
        <f>分析係数表!F35</f>
        <v>0.64444988973290862</v>
      </c>
      <c r="U32" s="86">
        <f t="shared" si="7"/>
        <v>0.69017583446698139</v>
      </c>
      <c r="V32" s="87">
        <f>分析係数表!D35</f>
        <v>6.3219799068855678E-2</v>
      </c>
      <c r="W32" s="88">
        <f t="shared" si="8"/>
        <v>0</v>
      </c>
      <c r="X32" s="76">
        <f>分析係数表!E35</f>
        <v>5.6848811565792697E-2</v>
      </c>
      <c r="Y32" s="89">
        <f t="shared" si="9"/>
        <v>0</v>
      </c>
    </row>
    <row r="33" spans="1:25" x14ac:dyDescent="0.2">
      <c r="A33" s="6" t="s">
        <v>21</v>
      </c>
      <c r="B33" s="5" t="s">
        <v>38</v>
      </c>
      <c r="C33" s="90"/>
      <c r="D33" s="76">
        <f>投入係数表!V33</f>
        <v>0</v>
      </c>
      <c r="E33" s="77">
        <f t="shared" si="0"/>
        <v>0</v>
      </c>
      <c r="F33" s="76">
        <f>分析係数表!C36</f>
        <v>0.81884274474653918</v>
      </c>
      <c r="G33" s="77">
        <f t="shared" si="1"/>
        <v>0</v>
      </c>
      <c r="H33" s="77">
        <v>5.8122223231456202E-2</v>
      </c>
      <c r="I33" s="77">
        <f t="shared" si="2"/>
        <v>5.8122223231456202E-2</v>
      </c>
      <c r="J33" s="76">
        <f>分析係数表!G36</f>
        <v>1.667576253714147E-2</v>
      </c>
      <c r="K33" s="78">
        <f t="shared" si="3"/>
        <v>9.6923239273849103E-4</v>
      </c>
      <c r="L33" s="79"/>
      <c r="M33" s="80"/>
      <c r="N33" s="81">
        <f>分析係数表!H36</f>
        <v>0.19381614002313904</v>
      </c>
      <c r="O33" s="82">
        <f t="shared" si="4"/>
        <v>2.4813689042108247</v>
      </c>
      <c r="P33" s="76">
        <f>分析係数表!C36</f>
        <v>0.81884274474653918</v>
      </c>
      <c r="Q33" s="82">
        <f t="shared" si="5"/>
        <v>2.0318509242527041</v>
      </c>
      <c r="R33" s="83">
        <v>2.0921871313692444</v>
      </c>
      <c r="S33" s="84">
        <f t="shared" si="6"/>
        <v>2.1503093546007004</v>
      </c>
      <c r="T33" s="85">
        <f>分析係数表!F36</f>
        <v>0.88527075374446673</v>
      </c>
      <c r="U33" s="86">
        <f t="shared" si="7"/>
        <v>1.9036059831311398</v>
      </c>
      <c r="V33" s="87">
        <f>分析係数表!D36</f>
        <v>8.9745922018070468E-3</v>
      </c>
      <c r="W33" s="88">
        <f t="shared" si="8"/>
        <v>0</v>
      </c>
      <c r="X33" s="76">
        <f>分析係数表!E36</f>
        <v>2.2436480504517617E-3</v>
      </c>
      <c r="Y33" s="89">
        <f t="shared" si="9"/>
        <v>0</v>
      </c>
    </row>
    <row r="34" spans="1:25" x14ac:dyDescent="0.2">
      <c r="A34" s="6" t="s">
        <v>22</v>
      </c>
      <c r="B34" s="5" t="s">
        <v>378</v>
      </c>
      <c r="C34" s="90"/>
      <c r="D34" s="76">
        <f>投入係数表!V34</f>
        <v>3.0769230769230771E-2</v>
      </c>
      <c r="E34" s="77">
        <f t="shared" si="0"/>
        <v>3.0769230769230771</v>
      </c>
      <c r="F34" s="76">
        <f>分析係数表!C37</f>
        <v>0.43300400097983183</v>
      </c>
      <c r="G34" s="77">
        <f t="shared" si="1"/>
        <v>1.3323200030148672</v>
      </c>
      <c r="H34" s="77">
        <v>1.4485005256233756</v>
      </c>
      <c r="I34" s="77">
        <f t="shared" si="2"/>
        <v>1.4485005256233756</v>
      </c>
      <c r="J34" s="76">
        <f>分析係数表!G37</f>
        <v>0.37467899332306109</v>
      </c>
      <c r="K34" s="78">
        <f t="shared" si="3"/>
        <v>0.54272271876849121</v>
      </c>
      <c r="L34" s="79"/>
      <c r="M34" s="80"/>
      <c r="N34" s="81">
        <f>分析係数表!H37</f>
        <v>4.7689809261991442E-2</v>
      </c>
      <c r="O34" s="82">
        <f t="shared" si="4"/>
        <v>0.61055807703281684</v>
      </c>
      <c r="P34" s="76">
        <f>分析係数表!C37</f>
        <v>0.43300400097983183</v>
      </c>
      <c r="Q34" s="82">
        <f t="shared" si="5"/>
        <v>0.26437409018576208</v>
      </c>
      <c r="R34" s="83">
        <v>0.30757538314614286</v>
      </c>
      <c r="S34" s="84">
        <f t="shared" si="6"/>
        <v>1.7560759087695184</v>
      </c>
      <c r="T34" s="85">
        <f>分析係数表!F37</f>
        <v>0.6925184043828112</v>
      </c>
      <c r="U34" s="86">
        <f t="shared" si="7"/>
        <v>1.2161148863161619</v>
      </c>
      <c r="V34" s="87">
        <f>分析係数表!D37</f>
        <v>7.24191063174114E-2</v>
      </c>
      <c r="W34" s="88">
        <f t="shared" si="8"/>
        <v>0</v>
      </c>
      <c r="X34" s="76">
        <f>分析係数表!E37</f>
        <v>6.5998972778633799E-2</v>
      </c>
      <c r="Y34" s="89">
        <f t="shared" si="9"/>
        <v>0</v>
      </c>
    </row>
    <row r="35" spans="1:25" x14ac:dyDescent="0.2">
      <c r="A35" s="6" t="s">
        <v>23</v>
      </c>
      <c r="B35" s="5" t="s">
        <v>194</v>
      </c>
      <c r="C35" s="90"/>
      <c r="D35" s="76">
        <f>投入係数表!V35</f>
        <v>1.5384615384615385E-2</v>
      </c>
      <c r="E35" s="77">
        <f t="shared" si="0"/>
        <v>1.5384615384615385</v>
      </c>
      <c r="F35" s="76">
        <f>分析係数表!C38</f>
        <v>7.9651941097724221E-2</v>
      </c>
      <c r="G35" s="77">
        <f t="shared" si="1"/>
        <v>0.12254144784265265</v>
      </c>
      <c r="H35" s="77">
        <v>0.13752847133065416</v>
      </c>
      <c r="I35" s="77">
        <f t="shared" si="2"/>
        <v>0.13752847133065416</v>
      </c>
      <c r="J35" s="76">
        <f>分析係数表!G38</f>
        <v>0.16009852216748768</v>
      </c>
      <c r="K35" s="78">
        <f t="shared" si="3"/>
        <v>2.201810501599143E-2</v>
      </c>
      <c r="L35" s="79"/>
      <c r="M35" s="80"/>
      <c r="N35" s="81">
        <f>分析係数表!H38</f>
        <v>4.2106715633723583E-2</v>
      </c>
      <c r="O35" s="82">
        <f t="shared" si="4"/>
        <v>0.53907943280418091</v>
      </c>
      <c r="P35" s="76">
        <f>分析係数表!C38</f>
        <v>7.9651941097724221E-2</v>
      </c>
      <c r="Q35" s="82">
        <f t="shared" si="5"/>
        <v>4.2938723228713199E-2</v>
      </c>
      <c r="R35" s="83">
        <v>5.1308645295220043E-2</v>
      </c>
      <c r="S35" s="84">
        <f t="shared" si="6"/>
        <v>0.18883711662587421</v>
      </c>
      <c r="T35" s="85">
        <f>分析係数表!F38</f>
        <v>0.48891625615763545</v>
      </c>
      <c r="U35" s="86">
        <f t="shared" si="7"/>
        <v>9.2325536084325199E-2</v>
      </c>
      <c r="V35" s="87">
        <f>分析係数表!D38</f>
        <v>6.1576354679802957E-2</v>
      </c>
      <c r="W35" s="88">
        <f t="shared" si="8"/>
        <v>0</v>
      </c>
      <c r="X35" s="76">
        <f>分析係数表!E38</f>
        <v>7.0197044334975367E-2</v>
      </c>
      <c r="Y35" s="89">
        <f t="shared" si="9"/>
        <v>0</v>
      </c>
    </row>
    <row r="36" spans="1:25" x14ac:dyDescent="0.2">
      <c r="A36" s="6" t="s">
        <v>24</v>
      </c>
      <c r="B36" s="5" t="s">
        <v>39</v>
      </c>
      <c r="C36" s="90"/>
      <c r="D36" s="76">
        <f>投入係数表!V36</f>
        <v>0</v>
      </c>
      <c r="E36" s="77">
        <f t="shared" si="0"/>
        <v>0</v>
      </c>
      <c r="F36" s="76">
        <f>分析係数表!C39</f>
        <v>1</v>
      </c>
      <c r="G36" s="77">
        <f t="shared" si="1"/>
        <v>0</v>
      </c>
      <c r="H36" s="77">
        <v>2.196415911222686E-3</v>
      </c>
      <c r="I36" s="77">
        <f t="shared" si="2"/>
        <v>2.196415911222686E-3</v>
      </c>
      <c r="J36" s="76">
        <f>分析係数表!G39</f>
        <v>0.35152969406118778</v>
      </c>
      <c r="K36" s="78">
        <f t="shared" si="3"/>
        <v>7.7210541330323575E-4</v>
      </c>
      <c r="L36" s="79"/>
      <c r="M36" s="80"/>
      <c r="N36" s="81">
        <f>分析係数表!H39</f>
        <v>3.7892859796418753E-3</v>
      </c>
      <c r="O36" s="82">
        <f t="shared" si="4"/>
        <v>4.851307222361799E-2</v>
      </c>
      <c r="P36" s="76">
        <f>分析係数表!C39</f>
        <v>1</v>
      </c>
      <c r="Q36" s="82">
        <f t="shared" si="5"/>
        <v>4.851307222361799E-2</v>
      </c>
      <c r="R36" s="83">
        <v>6.0629371479422267E-2</v>
      </c>
      <c r="S36" s="84">
        <f t="shared" si="6"/>
        <v>6.2825787390644955E-2</v>
      </c>
      <c r="T36" s="85">
        <f>分析係数表!F39</f>
        <v>0.70235952809438107</v>
      </c>
      <c r="U36" s="86">
        <f t="shared" si="7"/>
        <v>4.412629038385131E-2</v>
      </c>
      <c r="V36" s="87">
        <f>分析係数表!D39</f>
        <v>5.8888222355528895E-2</v>
      </c>
      <c r="W36" s="88">
        <f t="shared" si="8"/>
        <v>0</v>
      </c>
      <c r="X36" s="76">
        <f>分析係数表!E39</f>
        <v>7.4585082983403314E-2</v>
      </c>
      <c r="Y36" s="89">
        <f t="shared" si="9"/>
        <v>0</v>
      </c>
    </row>
    <row r="37" spans="1:25" x14ac:dyDescent="0.2">
      <c r="A37" s="6" t="s">
        <v>25</v>
      </c>
      <c r="B37" s="5" t="s">
        <v>40</v>
      </c>
      <c r="C37" s="90"/>
      <c r="D37" s="76">
        <f>投入係数表!V37</f>
        <v>0</v>
      </c>
      <c r="E37" s="77">
        <f t="shared" si="0"/>
        <v>0</v>
      </c>
      <c r="F37" s="76">
        <f>分析係数表!C40</f>
        <v>0.95328673803415021</v>
      </c>
      <c r="G37" s="77">
        <f t="shared" si="1"/>
        <v>0</v>
      </c>
      <c r="H37" s="77">
        <v>8.9372962753000041E-3</v>
      </c>
      <c r="I37" s="77">
        <f t="shared" si="2"/>
        <v>8.9372962753000041E-3</v>
      </c>
      <c r="J37" s="76">
        <f>分析係数表!G40</f>
        <v>0.53898804366660891</v>
      </c>
      <c r="K37" s="78">
        <f t="shared" si="3"/>
        <v>4.81709583509282E-3</v>
      </c>
      <c r="L37" s="79"/>
      <c r="M37" s="80"/>
      <c r="N37" s="81">
        <f>分析係数表!H40</f>
        <v>2.9093649496354006E-2</v>
      </c>
      <c r="O37" s="82">
        <f t="shared" si="4"/>
        <v>0.37247711754884288</v>
      </c>
      <c r="P37" s="76">
        <f>分析係数表!C40</f>
        <v>0.95328673803415021</v>
      </c>
      <c r="Q37" s="82">
        <f t="shared" si="5"/>
        <v>0.35507749638049918</v>
      </c>
      <c r="R37" s="83">
        <v>0.35692151864352412</v>
      </c>
      <c r="S37" s="84">
        <f t="shared" si="6"/>
        <v>0.3658588149188241</v>
      </c>
      <c r="T37" s="85">
        <f>分析係数表!F40</f>
        <v>0.73566106394039166</v>
      </c>
      <c r="U37" s="86">
        <f t="shared" si="7"/>
        <v>0.26914808503515297</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投入係数表!V38</f>
        <v>0</v>
      </c>
      <c r="E38" s="77">
        <f t="shared" si="0"/>
        <v>0</v>
      </c>
      <c r="F38" s="76">
        <f>分析係数表!C41</f>
        <v>0.71785008836677411</v>
      </c>
      <c r="G38" s="77">
        <f t="shared" si="1"/>
        <v>0</v>
      </c>
      <c r="H38" s="77">
        <v>2.8487801446411081E-4</v>
      </c>
      <c r="I38" s="77">
        <f t="shared" si="2"/>
        <v>2.8487801446411081E-4</v>
      </c>
      <c r="J38" s="76">
        <f>分析係数表!G41</f>
        <v>0.45415256068573073</v>
      </c>
      <c r="K38" s="78">
        <f t="shared" si="3"/>
        <v>1.2937807975194255E-4</v>
      </c>
      <c r="L38" s="79"/>
      <c r="M38" s="80"/>
      <c r="N38" s="81">
        <f>分析係数表!H41</f>
        <v>4.9982486493371406E-2</v>
      </c>
      <c r="O38" s="82">
        <f t="shared" si="4"/>
        <v>0.63991052409248494</v>
      </c>
      <c r="P38" s="76">
        <f>分析係数表!C41</f>
        <v>0.71785008836677411</v>
      </c>
      <c r="Q38" s="82">
        <f t="shared" si="5"/>
        <v>0.45935982626661903</v>
      </c>
      <c r="R38" s="83">
        <v>0.46639932399925887</v>
      </c>
      <c r="S38" s="84">
        <f t="shared" si="6"/>
        <v>0.46668420201372296</v>
      </c>
      <c r="T38" s="85">
        <f>分析係数表!F41</f>
        <v>0.55751638694806593</v>
      </c>
      <c r="U38" s="86">
        <f t="shared" si="7"/>
        <v>0.26018409015243216</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投入係数表!V39</f>
        <v>0</v>
      </c>
      <c r="E39" s="77">
        <f>$C$24*D39</f>
        <v>0</v>
      </c>
      <c r="F39" s="76">
        <f>分析係数表!C42</f>
        <v>0</v>
      </c>
      <c r="G39" s="77">
        <f>E39*F39</f>
        <v>0</v>
      </c>
      <c r="H39" s="77">
        <v>0</v>
      </c>
      <c r="I39" s="77">
        <f>C39+H39</f>
        <v>0</v>
      </c>
      <c r="J39" s="76">
        <f>分析係数表!G42</f>
        <v>0</v>
      </c>
      <c r="K39" s="78">
        <f t="shared" si="3"/>
        <v>0</v>
      </c>
      <c r="L39" s="79"/>
      <c r="M39" s="80"/>
      <c r="N39" s="81">
        <f>分析係数表!H42</f>
        <v>1.3405793255707812E-2</v>
      </c>
      <c r="O39" s="82">
        <f t="shared" si="4"/>
        <v>0.17163028072389222</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投入係数表!V40</f>
        <v>2.3076923076923078E-2</v>
      </c>
      <c r="E40" s="77">
        <f>$C$24*D40</f>
        <v>2.3076923076923079</v>
      </c>
      <c r="F40" s="76">
        <f>分析係数表!C43</f>
        <v>0.24416011268928273</v>
      </c>
      <c r="G40" s="77">
        <f>E40*F40</f>
        <v>0.56344641389834482</v>
      </c>
      <c r="H40" s="77">
        <v>0.69746395700049013</v>
      </c>
      <c r="I40" s="77">
        <f>C40+H40</f>
        <v>0.69746395700049013</v>
      </c>
      <c r="J40" s="76">
        <f>分析係数表!G43</f>
        <v>0.34972426470588236</v>
      </c>
      <c r="K40" s="78">
        <f t="shared" si="3"/>
        <v>0.24392006952085157</v>
      </c>
      <c r="L40" s="79"/>
      <c r="M40" s="80"/>
      <c r="N40" s="81">
        <f>分析係数表!H43</f>
        <v>3.6258265844416375E-2</v>
      </c>
      <c r="O40" s="82">
        <f t="shared" si="4"/>
        <v>0.46420351461030546</v>
      </c>
      <c r="P40" s="76">
        <f>分析係数表!C43</f>
        <v>0.24416011268928273</v>
      </c>
      <c r="Q40" s="82">
        <f>O40*P40</f>
        <v>0.11333998243801328</v>
      </c>
      <c r="R40" s="83">
        <v>0.17840382711990338</v>
      </c>
      <c r="S40" s="84">
        <f>I40+R40</f>
        <v>0.87586778412039346</v>
      </c>
      <c r="T40" s="85">
        <f>分析係数表!F43</f>
        <v>0.55514705882352944</v>
      </c>
      <c r="U40" s="86">
        <f>S40*T40</f>
        <v>0.48623542427271843</v>
      </c>
      <c r="V40" s="87">
        <f>分析係数表!D43</f>
        <v>0.23460477941176472</v>
      </c>
      <c r="W40" s="88">
        <f>ROUND(S40*V40,0)</f>
        <v>0</v>
      </c>
      <c r="X40" s="76">
        <f>分析係数表!E43</f>
        <v>0.17325367647058823</v>
      </c>
      <c r="Y40" s="89">
        <f>ROUND(S40*X40,0)</f>
        <v>0</v>
      </c>
    </row>
    <row r="41" spans="1:25" x14ac:dyDescent="0.2">
      <c r="A41" s="6" t="s">
        <v>341</v>
      </c>
      <c r="B41" s="5" t="s">
        <v>42</v>
      </c>
      <c r="C41" s="90"/>
      <c r="D41" s="76">
        <f>投入係数表!V41</f>
        <v>0</v>
      </c>
      <c r="E41" s="77">
        <f>$C$24*D41</f>
        <v>0</v>
      </c>
      <c r="F41" s="76">
        <f>分析係数表!C44</f>
        <v>0.44352059925093634</v>
      </c>
      <c r="G41" s="77">
        <f>E41*F41</f>
        <v>0</v>
      </c>
      <c r="H41" s="77">
        <v>2.0877064300340691E-3</v>
      </c>
      <c r="I41" s="77">
        <f>C41+H41</f>
        <v>2.0877064300340691E-3</v>
      </c>
      <c r="J41" s="76">
        <f>分析係数表!G44</f>
        <v>0.26743054804885957</v>
      </c>
      <c r="K41" s="78">
        <f t="shared" si="3"/>
        <v>5.583164747491392E-4</v>
      </c>
      <c r="L41" s="79"/>
      <c r="M41" s="80"/>
      <c r="N41" s="81">
        <f>分析係数表!H44</f>
        <v>0.11044123422457623</v>
      </c>
      <c r="O41" s="82">
        <f t="shared" si="4"/>
        <v>1.4139454243326197</v>
      </c>
      <c r="P41" s="76">
        <f>分析係数表!C44</f>
        <v>0.44352059925093634</v>
      </c>
      <c r="Q41" s="82">
        <f>O41*P41</f>
        <v>0.62711392190812298</v>
      </c>
      <c r="R41" s="83">
        <v>0.63599141393618108</v>
      </c>
      <c r="S41" s="84">
        <f>I41+R41</f>
        <v>0.63807912036621517</v>
      </c>
      <c r="T41" s="85">
        <f>分析係数表!F44</f>
        <v>0.49983785536698733</v>
      </c>
      <c r="U41" s="86">
        <f>S41*T41</f>
        <v>0.31893609907830278</v>
      </c>
      <c r="V41" s="87">
        <f>分析係数表!D44</f>
        <v>0.31423629877851045</v>
      </c>
      <c r="W41" s="88">
        <f>ROUND(S41*V41,0)</f>
        <v>0</v>
      </c>
      <c r="X41" s="76">
        <f>分析係数表!E44</f>
        <v>0.23370446438222894</v>
      </c>
      <c r="Y41" s="89">
        <f>ROUND(S41*X41,0)</f>
        <v>0</v>
      </c>
    </row>
    <row r="42" spans="1:25" x14ac:dyDescent="0.2">
      <c r="A42" s="6" t="s">
        <v>342</v>
      </c>
      <c r="B42" s="5" t="s">
        <v>279</v>
      </c>
      <c r="C42" s="90"/>
      <c r="D42" s="76">
        <f>投入係数表!V42</f>
        <v>0</v>
      </c>
      <c r="E42" s="77">
        <f>$C$24*D42</f>
        <v>0</v>
      </c>
      <c r="F42" s="76">
        <f>分析係数表!C45</f>
        <v>1</v>
      </c>
      <c r="G42" s="77">
        <f>E42*F42</f>
        <v>0</v>
      </c>
      <c r="H42" s="77">
        <v>2.2001659375088162E-2</v>
      </c>
      <c r="I42" s="77">
        <f>C42+H42</f>
        <v>2.2001659375088162E-2</v>
      </c>
      <c r="J42" s="76">
        <f>分析係数表!G45</f>
        <v>0</v>
      </c>
      <c r="K42" s="78">
        <f t="shared" si="3"/>
        <v>0</v>
      </c>
      <c r="L42" s="79"/>
      <c r="M42" s="80"/>
      <c r="N42" s="81">
        <f>分析係数表!H45</f>
        <v>0</v>
      </c>
      <c r="O42" s="82">
        <f t="shared" si="4"/>
        <v>0</v>
      </c>
      <c r="P42" s="76">
        <f>分析係数表!C45</f>
        <v>1</v>
      </c>
      <c r="Q42" s="82">
        <f>O42*P42</f>
        <v>0</v>
      </c>
      <c r="R42" s="83">
        <v>1.2541957789441277E-2</v>
      </c>
      <c r="S42" s="84">
        <f>I42+R42</f>
        <v>3.4543617164529437E-2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投入係数表!V43</f>
        <v>0</v>
      </c>
      <c r="E43" s="77">
        <f>$C$24*D43</f>
        <v>0</v>
      </c>
      <c r="F43" s="76">
        <f>分析係数表!C46</f>
        <v>0.20394173093401891</v>
      </c>
      <c r="G43" s="77">
        <f>E43*F43</f>
        <v>0</v>
      </c>
      <c r="H43" s="77">
        <v>1.1563483767907673E-2</v>
      </c>
      <c r="I43" s="77">
        <f>C43+H43</f>
        <v>1.1563483767907673E-2</v>
      </c>
      <c r="J43" s="76">
        <f>分析係数表!G46</f>
        <v>9.7765363128491621E-3</v>
      </c>
      <c r="K43" s="78">
        <f t="shared" si="3"/>
        <v>1.1305081895999121E-4</v>
      </c>
      <c r="L43" s="79"/>
      <c r="M43" s="80"/>
      <c r="N43" s="81">
        <f>分析係数表!H46</f>
        <v>2.207763259847367E-2</v>
      </c>
      <c r="O43" s="82">
        <f t="shared" si="4"/>
        <v>0.28265319390791432</v>
      </c>
      <c r="P43" s="76">
        <f>分析係数表!C46</f>
        <v>0.20394173093401891</v>
      </c>
      <c r="Q43" s="82">
        <f>O43*P43</f>
        <v>5.7644781619608933E-2</v>
      </c>
      <c r="R43" s="83">
        <v>6.3788751964381316E-2</v>
      </c>
      <c r="S43" s="84">
        <f>I43+R43</f>
        <v>7.5352235732288983E-2</v>
      </c>
      <c r="T43" s="85">
        <f>分析係数表!F46</f>
        <v>0.31424581005586594</v>
      </c>
      <c r="U43" s="86">
        <f>S43*T43</f>
        <v>2.3679124357213716E-2</v>
      </c>
      <c r="V43" s="87">
        <f>分析係数表!D46</f>
        <v>6.9832402234636867E-3</v>
      </c>
      <c r="W43" s="88">
        <f>ROUND(S43*V43,0)</f>
        <v>0</v>
      </c>
      <c r="X43" s="76">
        <f>分析係数表!E46</f>
        <v>1.9553072625698324E-2</v>
      </c>
      <c r="Y43" s="89">
        <f>ROUND(S43*X43,0)</f>
        <v>0</v>
      </c>
    </row>
    <row r="44" spans="1:25" x14ac:dyDescent="0.2">
      <c r="A44" s="3">
        <v>37</v>
      </c>
      <c r="B44" s="14" t="s">
        <v>151</v>
      </c>
      <c r="C44" s="197">
        <f>SUM(C5:C43)</f>
        <v>100</v>
      </c>
      <c r="D44" s="92">
        <f>投入係数表!V44</f>
        <v>0.64615384615384619</v>
      </c>
      <c r="E44" s="91">
        <f>SUM(E5:E43)</f>
        <v>64.615384615384627</v>
      </c>
      <c r="F44" s="92">
        <f>分析係数表!C47</f>
        <v>0.3565882023489878</v>
      </c>
      <c r="G44" s="91">
        <f>SUM(G5:G43)</f>
        <v>8.9734797322766617</v>
      </c>
      <c r="H44" s="91">
        <f>SUM(H5:H43)</f>
        <v>10.138138837143064</v>
      </c>
      <c r="I44" s="91">
        <f>SUM(I5:I43)</f>
        <v>110.13813883714307</v>
      </c>
      <c r="J44" s="92">
        <f>分析係数表!G47</f>
        <v>0.20702938758024061</v>
      </c>
      <c r="K44" s="93">
        <f>SUM(K5:K43)</f>
        <v>20.408121493332327</v>
      </c>
      <c r="L44" s="94">
        <f>最終需要_まとめ!$L$33</f>
        <v>0.62733333333333341</v>
      </c>
      <c r="M44" s="91">
        <f>K44*L44</f>
        <v>12.802694883483815</v>
      </c>
      <c r="N44" s="95">
        <f>分析係数表!H47</f>
        <v>1</v>
      </c>
      <c r="O44" s="96">
        <f>SUM(O5:O43)</f>
        <v>12.802694883483815</v>
      </c>
      <c r="P44" s="92">
        <f>分析係数表!C47</f>
        <v>0.3565882023489878</v>
      </c>
      <c r="Q44" s="96">
        <f>SUM(Q5:Q43)</f>
        <v>5.3747285332425658</v>
      </c>
      <c r="R44" s="91">
        <f>SUM(R7:R43)</f>
        <v>5.8077910104981365</v>
      </c>
      <c r="S44" s="97">
        <f>SUM(S5:S43)</f>
        <v>116.08172648770905</v>
      </c>
      <c r="T44" s="98">
        <f>分析係数表!F47</f>
        <v>0.44699801687384694</v>
      </c>
      <c r="U44" s="99">
        <f>SUM(U5:U43)</f>
        <v>41.938299607543698</v>
      </c>
      <c r="V44" s="100">
        <f>分析係数表!D47</f>
        <v>7.3973369448801493E-2</v>
      </c>
      <c r="W44" s="101">
        <f>SUM(W5:W43)</f>
        <v>155</v>
      </c>
      <c r="X44" s="92">
        <f>分析係数表!E47</f>
        <v>5.841930334920295E-2</v>
      </c>
      <c r="Y44" s="102">
        <f>SUM(Y5:Y43)</f>
        <v>182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207</v>
      </c>
      <c r="S2" s="3" t="s">
        <v>153</v>
      </c>
      <c r="U2" s="64" t="s">
        <v>210</v>
      </c>
      <c r="W2" s="3" t="s">
        <v>130</v>
      </c>
      <c r="Y2" s="3" t="s">
        <v>154</v>
      </c>
    </row>
    <row r="3" spans="1:25" ht="44" x14ac:dyDescent="0.2">
      <c r="B3" s="65"/>
      <c r="C3" s="66" t="s">
        <v>228</v>
      </c>
      <c r="D3" s="66" t="s">
        <v>237</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0.65037929495760816</v>
      </c>
      <c r="G5" s="77">
        <f t="shared" ref="G5:G38" si="1">E5*F5</f>
        <v>0</v>
      </c>
      <c r="H5" s="77">
        <f t="array" ref="H5:H43">MMULT(逆行列係数!C5:AO43,'21'!G5:G43)</f>
        <v>5.8619798306238022E-3</v>
      </c>
      <c r="I5" s="77">
        <f t="shared" ref="I5:I38" si="2">C5+H5</f>
        <v>5.8619798306238022E-3</v>
      </c>
      <c r="J5" s="76">
        <f>分析係数表!G8</f>
        <v>0.11973575557390587</v>
      </c>
      <c r="K5" s="78">
        <f t="shared" ref="K5:K38" si="3">I5*J5</f>
        <v>7.0188858417873773E-4</v>
      </c>
      <c r="L5" s="79" t="s">
        <v>184</v>
      </c>
      <c r="M5" s="80" t="s">
        <v>184</v>
      </c>
      <c r="N5" s="81">
        <f>分析係数表!H8</f>
        <v>1.170751382505599E-2</v>
      </c>
      <c r="O5" s="82">
        <f t="shared" ref="O5:O43" si="4">$M$44*N5</f>
        <v>0.11434841154775696</v>
      </c>
      <c r="P5" s="76">
        <f>分析係数表!C8</f>
        <v>0.65037929495760816</v>
      </c>
      <c r="Q5" s="82">
        <f t="shared" ref="Q5:Q38" si="5">O5*P5</f>
        <v>7.4369839281952593E-2</v>
      </c>
      <c r="R5" s="83">
        <f t="array" ref="R5:R43">MMULT(逆行列係数!C5:AO43,'21'!Q5:Q43)</f>
        <v>9.8100045419377405E-2</v>
      </c>
      <c r="S5" s="84">
        <f t="shared" ref="S5:S38" si="6">I5+R5</f>
        <v>0.1039620252500012</v>
      </c>
      <c r="T5" s="85">
        <f>分析係数表!F8</f>
        <v>0.45169281585466559</v>
      </c>
      <c r="U5" s="86">
        <f t="shared" ref="U5:U38" si="7">S5*T5</f>
        <v>4.6958899927126888E-2</v>
      </c>
      <c r="V5" s="87">
        <f>分析係数表!D8</f>
        <v>0.495458298926507</v>
      </c>
      <c r="W5" s="167">
        <f t="shared" ref="W5:W38" si="8">ROUND(S5*V5,0)</f>
        <v>0</v>
      </c>
      <c r="X5" s="76">
        <f>分析係数表!E8</f>
        <v>0.32782824112303882</v>
      </c>
      <c r="Y5" s="166">
        <f t="shared" ref="Y5:Y38" si="9">ROUND(S5*X5,0)</f>
        <v>0</v>
      </c>
    </row>
    <row r="6" spans="1:25" x14ac:dyDescent="0.2">
      <c r="A6" s="6" t="s">
        <v>220</v>
      </c>
      <c r="B6" s="5" t="s">
        <v>266</v>
      </c>
      <c r="C6" s="90"/>
      <c r="D6" s="76">
        <f>投入係数表!W6</f>
        <v>0</v>
      </c>
      <c r="E6" s="77">
        <f t="shared" si="0"/>
        <v>0</v>
      </c>
      <c r="F6" s="76">
        <f>分析係数表!C9</f>
        <v>0.72894736842105257</v>
      </c>
      <c r="G6" s="77">
        <f t="shared" si="1"/>
        <v>0</v>
      </c>
      <c r="H6" s="77">
        <v>1.3102295650032733E-3</v>
      </c>
      <c r="I6" s="77">
        <f t="shared" si="2"/>
        <v>1.3102295650032733E-3</v>
      </c>
      <c r="J6" s="76">
        <f>分析係数表!G9</f>
        <v>0.24749163879598662</v>
      </c>
      <c r="K6" s="78">
        <f t="shared" si="3"/>
        <v>3.2427086224161278E-4</v>
      </c>
      <c r="L6" s="79"/>
      <c r="M6" s="80"/>
      <c r="N6" s="81">
        <f>分析係数表!H9</f>
        <v>6.0501204716971121E-4</v>
      </c>
      <c r="O6" s="82">
        <f t="shared" si="4"/>
        <v>5.9092107508813664E-3</v>
      </c>
      <c r="P6" s="76">
        <f>分析係数表!C9</f>
        <v>0.72894736842105257</v>
      </c>
      <c r="Q6" s="82">
        <f t="shared" si="5"/>
        <v>4.3075036263003639E-3</v>
      </c>
      <c r="R6" s="83">
        <v>5.4983636044802393E-3</v>
      </c>
      <c r="S6" s="84">
        <f t="shared" si="6"/>
        <v>6.8085931694835122E-3</v>
      </c>
      <c r="T6" s="85">
        <f>分析係数表!F9</f>
        <v>0.67892976588628762</v>
      </c>
      <c r="U6" s="86">
        <f t="shared" si="7"/>
        <v>4.6225565665724182E-3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投入係数表!W7</f>
        <v>0</v>
      </c>
      <c r="E7" s="77">
        <f t="shared" si="0"/>
        <v>0</v>
      </c>
      <c r="F7" s="76">
        <f>分析係数表!C10</f>
        <v>1.0504201680672232E-2</v>
      </c>
      <c r="G7" s="77">
        <f t="shared" si="1"/>
        <v>0</v>
      </c>
      <c r="H7" s="77">
        <v>2.8463937800260131E-6</v>
      </c>
      <c r="I7" s="77">
        <f t="shared" si="2"/>
        <v>2.8463937800260131E-6</v>
      </c>
      <c r="J7" s="76">
        <f>分析係数表!G10</f>
        <v>0.2857142857142857</v>
      </c>
      <c r="K7" s="78">
        <f t="shared" si="3"/>
        <v>8.1325536572171801E-7</v>
      </c>
      <c r="L7" s="79"/>
      <c r="M7" s="80"/>
      <c r="N7" s="81">
        <f>分析係数表!H10</f>
        <v>1.1887956014562746E-3</v>
      </c>
      <c r="O7" s="82">
        <f t="shared" si="4"/>
        <v>1.1611080773661632E-2</v>
      </c>
      <c r="P7" s="76">
        <f>分析係数表!C10</f>
        <v>1.0504201680672232E-2</v>
      </c>
      <c r="Q7" s="82">
        <f t="shared" si="5"/>
        <v>1.2196513417711755E-4</v>
      </c>
      <c r="R7" s="83">
        <v>1.6370678349665856E-4</v>
      </c>
      <c r="S7" s="84">
        <f t="shared" si="6"/>
        <v>1.6655317727668457E-4</v>
      </c>
      <c r="T7" s="85">
        <f>分析係数表!F10</f>
        <v>0.5714285714285714</v>
      </c>
      <c r="U7" s="86">
        <f t="shared" si="7"/>
        <v>9.5173244158105468E-5</v>
      </c>
      <c r="V7" s="87">
        <f>分析係数表!D10</f>
        <v>0</v>
      </c>
      <c r="W7" s="167">
        <f t="shared" si="8"/>
        <v>0</v>
      </c>
      <c r="X7" s="76">
        <f>分析係数表!E10</f>
        <v>0</v>
      </c>
      <c r="Y7" s="166">
        <f t="shared" si="9"/>
        <v>0</v>
      </c>
    </row>
    <row r="8" spans="1:25" x14ac:dyDescent="0.2">
      <c r="A8" s="6" t="s">
        <v>222</v>
      </c>
      <c r="B8" s="5" t="s">
        <v>27</v>
      </c>
      <c r="C8" s="90"/>
      <c r="D8" s="76">
        <f>投入係数表!W8</f>
        <v>1.4005602240896358E-4</v>
      </c>
      <c r="E8" s="77">
        <f t="shared" si="0"/>
        <v>1.4005602240896357E-2</v>
      </c>
      <c r="F8" s="76">
        <f>分析係数表!C11</f>
        <v>1.4320902789711765E-3</v>
      </c>
      <c r="G8" s="77">
        <f t="shared" si="1"/>
        <v>2.0057286820324599E-5</v>
      </c>
      <c r="H8" s="77">
        <v>5.3282213419494917E-4</v>
      </c>
      <c r="I8" s="77">
        <f t="shared" si="2"/>
        <v>5.3282213419494917E-4</v>
      </c>
      <c r="J8" s="76">
        <f>分析係数表!G11</f>
        <v>0.36842105263157893</v>
      </c>
      <c r="K8" s="78">
        <f t="shared" si="3"/>
        <v>1.9630289154550756E-4</v>
      </c>
      <c r="L8" s="79"/>
      <c r="M8" s="80"/>
      <c r="N8" s="81">
        <f>分析係数表!H11</f>
        <v>-2.1228492883147762E-5</v>
      </c>
      <c r="O8" s="82">
        <f t="shared" si="4"/>
        <v>-2.073407281011006E-4</v>
      </c>
      <c r="P8" s="76">
        <f>分析係数表!C11</f>
        <v>1.4320902789711765E-3</v>
      </c>
      <c r="Q8" s="82">
        <f t="shared" si="5"/>
        <v>-2.9693064114839201E-7</v>
      </c>
      <c r="R8" s="83">
        <v>6.9107444335886933E-5</v>
      </c>
      <c r="S8" s="84">
        <f t="shared" si="6"/>
        <v>6.0192957853083605E-4</v>
      </c>
      <c r="T8" s="85">
        <f>分析係数表!F11</f>
        <v>0.57894736842105265</v>
      </c>
      <c r="U8" s="86">
        <f t="shared" si="7"/>
        <v>3.4848554546522089E-4</v>
      </c>
      <c r="V8" s="87">
        <f>分析係数表!D11</f>
        <v>2.6315789473684209E-2</v>
      </c>
      <c r="W8" s="167">
        <f t="shared" si="8"/>
        <v>0</v>
      </c>
      <c r="X8" s="76">
        <f>分析係数表!E11</f>
        <v>0</v>
      </c>
      <c r="Y8" s="166">
        <f t="shared" si="9"/>
        <v>0</v>
      </c>
    </row>
    <row r="9" spans="1:25" x14ac:dyDescent="0.2">
      <c r="A9" s="6" t="s">
        <v>223</v>
      </c>
      <c r="B9" s="5" t="s">
        <v>191</v>
      </c>
      <c r="C9" s="90"/>
      <c r="D9" s="76">
        <f>投入係数表!W9</f>
        <v>0</v>
      </c>
      <c r="E9" s="77">
        <f t="shared" si="0"/>
        <v>0</v>
      </c>
      <c r="F9" s="76">
        <f>分析係数表!C12</f>
        <v>8.2314002014678422E-2</v>
      </c>
      <c r="G9" s="77">
        <f t="shared" si="1"/>
        <v>0</v>
      </c>
      <c r="H9" s="77">
        <v>1.2913368224330948E-4</v>
      </c>
      <c r="I9" s="77">
        <f t="shared" si="2"/>
        <v>1.2913368224330948E-4</v>
      </c>
      <c r="J9" s="76">
        <f>分析係数表!G12</f>
        <v>0.12801312223648553</v>
      </c>
      <c r="K9" s="78">
        <f t="shared" si="3"/>
        <v>1.6530805849860257E-5</v>
      </c>
      <c r="L9" s="79"/>
      <c r="M9" s="80"/>
      <c r="N9" s="81">
        <f>分析係数表!H12</f>
        <v>9.0942863511405014E-2</v>
      </c>
      <c r="O9" s="82">
        <f t="shared" si="4"/>
        <v>0.88824767918511494</v>
      </c>
      <c r="P9" s="76">
        <f>分析係数表!C12</f>
        <v>8.2314002014678422E-2</v>
      </c>
      <c r="Q9" s="82">
        <f t="shared" si="5"/>
        <v>7.3115221253976986E-2</v>
      </c>
      <c r="R9" s="83">
        <v>8.1459649132503725E-2</v>
      </c>
      <c r="S9" s="84">
        <f t="shared" si="6"/>
        <v>8.1588782814747032E-2</v>
      </c>
      <c r="T9" s="85">
        <f>分析係数表!F12</f>
        <v>0.39723291969761804</v>
      </c>
      <c r="U9" s="86">
        <f t="shared" si="7"/>
        <v>3.2409750412076804E-2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投入係数表!W10</f>
        <v>1.6806722689075631E-3</v>
      </c>
      <c r="E10" s="77">
        <f t="shared" si="0"/>
        <v>0.16806722689075632</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0.13570450654217034</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投入係数表!W11</f>
        <v>1.4005602240896359E-3</v>
      </c>
      <c r="E11" s="77">
        <f t="shared" si="0"/>
        <v>0.14005602240896359</v>
      </c>
      <c r="F11" s="76">
        <f>分析係数表!C14</f>
        <v>0.20214395099540583</v>
      </c>
      <c r="G11" s="77">
        <f t="shared" si="1"/>
        <v>2.8311477730448995E-2</v>
      </c>
      <c r="H11" s="77">
        <v>6.0151832687320446E-2</v>
      </c>
      <c r="I11" s="77">
        <f t="shared" si="2"/>
        <v>6.0151832687320446E-2</v>
      </c>
      <c r="J11" s="76">
        <f>分析係数表!G14</f>
        <v>0.19479400103430444</v>
      </c>
      <c r="K11" s="78">
        <f t="shared" si="3"/>
        <v>1.1717216158709206E-2</v>
      </c>
      <c r="L11" s="79"/>
      <c r="M11" s="80"/>
      <c r="N11" s="81">
        <f>分析係数表!H14</f>
        <v>1.146338615689979E-3</v>
      </c>
      <c r="O11" s="82">
        <f t="shared" si="4"/>
        <v>1.1196399317459431E-2</v>
      </c>
      <c r="P11" s="76">
        <f>分析係数表!C14</f>
        <v>0.20214395099540583</v>
      </c>
      <c r="Q11" s="82">
        <f t="shared" si="5"/>
        <v>2.2632843949535147E-3</v>
      </c>
      <c r="R11" s="83">
        <v>9.5994677504209758E-3</v>
      </c>
      <c r="S11" s="84">
        <f t="shared" si="6"/>
        <v>6.9751300437741415E-2</v>
      </c>
      <c r="T11" s="85">
        <f>分析係数表!F14</f>
        <v>0.33787278055507669</v>
      </c>
      <c r="U11" s="86">
        <f t="shared" si="7"/>
        <v>2.356706582623223E-2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投入係数表!W12</f>
        <v>1.0084033613445379E-2</v>
      </c>
      <c r="E12" s="77">
        <f t="shared" si="0"/>
        <v>1.0084033613445378</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8.210692832803583E-2</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投入係数表!W13</f>
        <v>1.9607843137254902E-3</v>
      </c>
      <c r="E13" s="77">
        <f t="shared" si="0"/>
        <v>0.19607843137254902</v>
      </c>
      <c r="F13" s="76">
        <f>分析係数表!C16</f>
        <v>5.244101845363236E-2</v>
      </c>
      <c r="G13" s="77">
        <f t="shared" si="1"/>
        <v>1.0282552637967129E-2</v>
      </c>
      <c r="H13" s="77">
        <v>1.4915393531554451E-2</v>
      </c>
      <c r="I13" s="77">
        <f t="shared" si="2"/>
        <v>1.4915393531554451E-2</v>
      </c>
      <c r="J13" s="76">
        <f>分析係数表!G16</f>
        <v>3.3400809716599193E-2</v>
      </c>
      <c r="K13" s="78">
        <f t="shared" si="3"/>
        <v>4.9818622119564466E-4</v>
      </c>
      <c r="L13" s="79"/>
      <c r="M13" s="80"/>
      <c r="N13" s="81">
        <f>分析係数表!H16</f>
        <v>1.6473310477322662E-2</v>
      </c>
      <c r="O13" s="82">
        <f t="shared" si="4"/>
        <v>0.16089640500645405</v>
      </c>
      <c r="P13" s="76">
        <f>分析係数表!C16</f>
        <v>5.244101845363236E-2</v>
      </c>
      <c r="Q13" s="82">
        <f t="shared" si="5"/>
        <v>8.437571344066563E-3</v>
      </c>
      <c r="R13" s="83">
        <v>9.4867633318312401E-3</v>
      </c>
      <c r="S13" s="84">
        <f t="shared" si="6"/>
        <v>2.4402156863385691E-2</v>
      </c>
      <c r="T13" s="85">
        <f>分析係数表!F16</f>
        <v>0.2874493927125506</v>
      </c>
      <c r="U13" s="86">
        <f t="shared" si="7"/>
        <v>7.0143851712566154E-3</v>
      </c>
      <c r="V13" s="87">
        <f>分析係数表!D16</f>
        <v>0</v>
      </c>
      <c r="W13" s="167">
        <f t="shared" si="8"/>
        <v>0</v>
      </c>
      <c r="X13" s="76">
        <f>分析係数表!E16</f>
        <v>0</v>
      </c>
      <c r="Y13" s="166">
        <f t="shared" si="9"/>
        <v>0</v>
      </c>
    </row>
    <row r="14" spans="1:25" x14ac:dyDescent="0.2">
      <c r="A14" s="6" t="s">
        <v>2</v>
      </c>
      <c r="B14" s="5" t="s">
        <v>365</v>
      </c>
      <c r="C14" s="90"/>
      <c r="D14" s="76">
        <f>投入係数表!W14</f>
        <v>3.8235294117647062E-2</v>
      </c>
      <c r="E14" s="77">
        <f t="shared" si="0"/>
        <v>3.8235294117647061</v>
      </c>
      <c r="F14" s="76">
        <f>分析係数表!C17</f>
        <v>0.30047739399045215</v>
      </c>
      <c r="G14" s="77">
        <f t="shared" si="1"/>
        <v>1.1488841534929053</v>
      </c>
      <c r="H14" s="77">
        <v>1.37633948494435</v>
      </c>
      <c r="I14" s="77">
        <f t="shared" si="2"/>
        <v>1.37633948494435</v>
      </c>
      <c r="J14" s="76">
        <f>分析係数表!G17</f>
        <v>0.21582733812949639</v>
      </c>
      <c r="K14" s="78">
        <f t="shared" si="3"/>
        <v>0.29705168739806115</v>
      </c>
      <c r="L14" s="79"/>
      <c r="M14" s="80"/>
      <c r="N14" s="81">
        <f>分析係数表!H17</f>
        <v>2.8021610605755043E-3</v>
      </c>
      <c r="O14" s="82">
        <f t="shared" si="4"/>
        <v>2.7368976109345276E-2</v>
      </c>
      <c r="P14" s="76">
        <f>分析係数表!C17</f>
        <v>0.30047739399045215</v>
      </c>
      <c r="Q14" s="82">
        <f t="shared" si="5"/>
        <v>8.223758617523013E-3</v>
      </c>
      <c r="R14" s="83">
        <v>1.7171343647308601E-2</v>
      </c>
      <c r="S14" s="84">
        <f t="shared" si="6"/>
        <v>1.3935108285916586</v>
      </c>
      <c r="T14" s="85">
        <f>分析係数表!F17</f>
        <v>0.33413269384492406</v>
      </c>
      <c r="U14" s="86">
        <f t="shared" si="7"/>
        <v>0.46561752705940312</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投入係数表!W15</f>
        <v>5.7422969187675074E-3</v>
      </c>
      <c r="E15" s="77">
        <f t="shared" si="0"/>
        <v>0.57422969187675077</v>
      </c>
      <c r="F15" s="76">
        <f>分析係数表!C18</f>
        <v>0.17062500000000003</v>
      </c>
      <c r="G15" s="77">
        <f t="shared" si="1"/>
        <v>9.7977941176470615E-2</v>
      </c>
      <c r="H15" s="77">
        <v>0.1142276929494595</v>
      </c>
      <c r="I15" s="77">
        <f t="shared" si="2"/>
        <v>0.1142276929494595</v>
      </c>
      <c r="J15" s="76">
        <f>分析係数表!G18</f>
        <v>0.21515892420537897</v>
      </c>
      <c r="K15" s="78">
        <f t="shared" si="3"/>
        <v>2.4577107529468057E-2</v>
      </c>
      <c r="L15" s="79"/>
      <c r="M15" s="80"/>
      <c r="N15" s="81">
        <f>分析係数表!H18</f>
        <v>4.4579835054610296E-4</v>
      </c>
      <c r="O15" s="82">
        <f t="shared" si="4"/>
        <v>4.3541552901231123E-3</v>
      </c>
      <c r="P15" s="76">
        <f>分析係数表!C18</f>
        <v>0.17062500000000003</v>
      </c>
      <c r="Q15" s="82">
        <f t="shared" si="5"/>
        <v>7.4292774637725611E-4</v>
      </c>
      <c r="R15" s="83">
        <v>1.7942036855801899E-3</v>
      </c>
      <c r="S15" s="84">
        <f t="shared" si="6"/>
        <v>0.11602189663503969</v>
      </c>
      <c r="T15" s="85">
        <f>分析係数表!F18</f>
        <v>0.45904645476772615</v>
      </c>
      <c r="U15" s="86">
        <f t="shared" si="7"/>
        <v>5.3259440325742542E-2</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投入係数表!W16</f>
        <v>5.5182072829131651E-2</v>
      </c>
      <c r="E16" s="77">
        <f t="shared" si="0"/>
        <v>5.5182072829131652</v>
      </c>
      <c r="F16" s="76">
        <f>分析係数表!C19</f>
        <v>0.1185035016586804</v>
      </c>
      <c r="G16" s="77">
        <f t="shared" si="1"/>
        <v>0.65392688590364256</v>
      </c>
      <c r="H16" s="77">
        <v>0.77267283631297889</v>
      </c>
      <c r="I16" s="77">
        <f t="shared" si="2"/>
        <v>0.77267283631297889</v>
      </c>
      <c r="J16" s="76">
        <f>分析係数表!G19</f>
        <v>5.7564057564057566E-2</v>
      </c>
      <c r="K16" s="78">
        <f t="shared" si="3"/>
        <v>4.4478183627703949E-2</v>
      </c>
      <c r="L16" s="79"/>
      <c r="M16" s="80"/>
      <c r="N16" s="81">
        <f>分析係数表!H19</f>
        <v>-1.1675671085731269E-4</v>
      </c>
      <c r="O16" s="82">
        <f t="shared" si="4"/>
        <v>-1.1403740045560532E-3</v>
      </c>
      <c r="P16" s="76">
        <f>分析係数表!C19</f>
        <v>0.1185035016586804</v>
      </c>
      <c r="Q16" s="82">
        <f t="shared" si="5"/>
        <v>-1.3513831274042428E-4</v>
      </c>
      <c r="R16" s="83">
        <v>7.9934385487870634E-4</v>
      </c>
      <c r="S16" s="84">
        <f t="shared" si="6"/>
        <v>0.77347218016785757</v>
      </c>
      <c r="T16" s="85">
        <f>分析係数表!F19</f>
        <v>0.24008424008424009</v>
      </c>
      <c r="U16" s="86">
        <f t="shared" si="7"/>
        <v>0.18569848060190053</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投入係数表!W17</f>
        <v>2.4789915966386553E-2</v>
      </c>
      <c r="E17" s="77">
        <f t="shared" si="0"/>
        <v>2.4789915966386555</v>
      </c>
      <c r="F17" s="76">
        <f>分析係数表!C20</f>
        <v>0.1515527950310559</v>
      </c>
      <c r="G17" s="77">
        <f t="shared" si="1"/>
        <v>0.37569810532908815</v>
      </c>
      <c r="H17" s="77">
        <v>0.45781016167886085</v>
      </c>
      <c r="I17" s="77">
        <f t="shared" si="2"/>
        <v>0.45781016167886085</v>
      </c>
      <c r="J17" s="76">
        <f>分析係数表!G20</f>
        <v>0.10025273799494525</v>
      </c>
      <c r="K17" s="78">
        <f t="shared" si="3"/>
        <v>4.5896722190214359E-2</v>
      </c>
      <c r="L17" s="79"/>
      <c r="M17" s="80"/>
      <c r="N17" s="81">
        <f>分析係数表!H20</f>
        <v>5.5194081496184183E-4</v>
      </c>
      <c r="O17" s="82">
        <f t="shared" si="4"/>
        <v>5.3908589306286151E-3</v>
      </c>
      <c r="P17" s="76">
        <f>分析係数表!C20</f>
        <v>0.1515527950310559</v>
      </c>
      <c r="Q17" s="82">
        <f t="shared" si="5"/>
        <v>8.1699973855489574E-4</v>
      </c>
      <c r="R17" s="83">
        <v>2.0825547134985713E-3</v>
      </c>
      <c r="S17" s="84">
        <f t="shared" si="6"/>
        <v>0.4598927163923594</v>
      </c>
      <c r="T17" s="85">
        <f>分析係数表!F20</f>
        <v>0.22325189553496208</v>
      </c>
      <c r="U17" s="86">
        <f t="shared" si="7"/>
        <v>0.10267192067731697</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投入係数表!W18</f>
        <v>1.0364145658263305E-2</v>
      </c>
      <c r="E18" s="77">
        <f t="shared" si="0"/>
        <v>1.0364145658263304</v>
      </c>
      <c r="F18" s="76">
        <f>分析係数表!C21</f>
        <v>0.26288951841359776</v>
      </c>
      <c r="G18" s="77">
        <f t="shared" si="1"/>
        <v>0.27246252608692201</v>
      </c>
      <c r="H18" s="77">
        <v>0.32139637786356512</v>
      </c>
      <c r="I18" s="77">
        <f t="shared" si="2"/>
        <v>0.32139637786356512</v>
      </c>
      <c r="J18" s="76">
        <f>分析係数表!G21</f>
        <v>0.28500292911540714</v>
      </c>
      <c r="K18" s="78">
        <f t="shared" si="3"/>
        <v>9.1598909098198261E-2</v>
      </c>
      <c r="L18" s="79"/>
      <c r="M18" s="80"/>
      <c r="N18" s="81">
        <f>分析係数表!H21</f>
        <v>9.1282519397535371E-4</v>
      </c>
      <c r="O18" s="82">
        <f t="shared" si="4"/>
        <v>8.9156513083473252E-3</v>
      </c>
      <c r="P18" s="76">
        <f>分析係数表!C21</f>
        <v>0.26288951841359776</v>
      </c>
      <c r="Q18" s="82">
        <f t="shared" si="5"/>
        <v>2.3438312787949912E-3</v>
      </c>
      <c r="R18" s="83">
        <v>5.5805108371332511E-3</v>
      </c>
      <c r="S18" s="84">
        <f t="shared" si="6"/>
        <v>0.32697688870069835</v>
      </c>
      <c r="T18" s="85">
        <f>分析係数表!F21</f>
        <v>0.4257469244288225</v>
      </c>
      <c r="U18" s="86">
        <f t="shared" si="7"/>
        <v>0.13920940472362772</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投入係数表!W19</f>
        <v>8.1232492997198886E-3</v>
      </c>
      <c r="E19" s="77">
        <f t="shared" si="0"/>
        <v>0.81232492997198891</v>
      </c>
      <c r="F19" s="76">
        <f>分析係数表!C22</f>
        <v>7.7430972388955577E-2</v>
      </c>
      <c r="G19" s="77">
        <f t="shared" si="1"/>
        <v>6.2899109223521349E-2</v>
      </c>
      <c r="H19" s="77">
        <v>7.1723073219853078E-2</v>
      </c>
      <c r="I19" s="77">
        <f t="shared" si="2"/>
        <v>7.1723073219853078E-2</v>
      </c>
      <c r="J19" s="76">
        <f>分析係数表!G22</f>
        <v>0.1947935368043088</v>
      </c>
      <c r="K19" s="78">
        <f t="shared" si="3"/>
        <v>1.3971191102969585E-2</v>
      </c>
      <c r="L19" s="79"/>
      <c r="M19" s="80"/>
      <c r="N19" s="81">
        <f>分析係数表!H22</f>
        <v>4.2456985766295524E-5</v>
      </c>
      <c r="O19" s="82">
        <f t="shared" si="4"/>
        <v>4.146814562022012E-4</v>
      </c>
      <c r="P19" s="76">
        <f>分析係数表!C22</f>
        <v>7.7430972388955577E-2</v>
      </c>
      <c r="Q19" s="82">
        <f t="shared" si="5"/>
        <v>3.2109188385404532E-5</v>
      </c>
      <c r="R19" s="83">
        <v>4.0574568782639382E-4</v>
      </c>
      <c r="S19" s="84">
        <f t="shared" si="6"/>
        <v>7.2128818907679471E-2</v>
      </c>
      <c r="T19" s="85">
        <f>分析係数表!F22</f>
        <v>0.41382405745062839</v>
      </c>
      <c r="U19" s="86">
        <f t="shared" si="7"/>
        <v>2.9848640499497519E-2</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投入係数表!W20</f>
        <v>8.4033613445378156E-4</v>
      </c>
      <c r="E20" s="77">
        <f t="shared" si="0"/>
        <v>8.4033613445378158E-2</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2.073407281011006E-4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投入係数表!W21</f>
        <v>4.2016806722689078E-4</v>
      </c>
      <c r="E21" s="77">
        <f t="shared" si="0"/>
        <v>4.2016806722689079E-2</v>
      </c>
      <c r="F21" s="76">
        <f>分析係数表!C24</f>
        <v>0.63487099296325256</v>
      </c>
      <c r="G21" s="77">
        <f t="shared" si="1"/>
        <v>2.6675251805178681E-2</v>
      </c>
      <c r="H21" s="77">
        <v>3.8938444262286168E-2</v>
      </c>
      <c r="I21" s="77">
        <f t="shared" si="2"/>
        <v>3.8938444262286168E-2</v>
      </c>
      <c r="J21" s="76">
        <f>分析係数表!G24</f>
        <v>0.20715350223546944</v>
      </c>
      <c r="K21" s="78">
        <f t="shared" si="3"/>
        <v>8.0662351005331995E-3</v>
      </c>
      <c r="L21" s="79"/>
      <c r="M21" s="80"/>
      <c r="N21" s="81">
        <f>分析係数表!H24</f>
        <v>3.5027013257193804E-4</v>
      </c>
      <c r="O21" s="82">
        <f t="shared" si="4"/>
        <v>3.4211220136681595E-3</v>
      </c>
      <c r="P21" s="76">
        <f>分析係数表!C24</f>
        <v>0.63487099296325256</v>
      </c>
      <c r="Q21" s="82">
        <f t="shared" si="5"/>
        <v>2.1719711298659465E-3</v>
      </c>
      <c r="R21" s="83">
        <v>7.3377373197306616E-3</v>
      </c>
      <c r="S21" s="84">
        <f t="shared" si="6"/>
        <v>4.627618158201683E-2</v>
      </c>
      <c r="T21" s="85">
        <f>分析係数表!F24</f>
        <v>0.39046199701937406</v>
      </c>
      <c r="U21" s="86">
        <f t="shared" si="7"/>
        <v>1.8069090274945469E-2</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投入係数表!W22</f>
        <v>1.1204481792717087E-2</v>
      </c>
      <c r="E22" s="77">
        <f t="shared" si="0"/>
        <v>1.1204481792717087</v>
      </c>
      <c r="F22" s="76">
        <f>分析係数表!C25</f>
        <v>2.5195482189400487E-2</v>
      </c>
      <c r="G22" s="77">
        <f t="shared" si="1"/>
        <v>2.8230232144986541E-2</v>
      </c>
      <c r="H22" s="77">
        <v>3.8503481962653574E-2</v>
      </c>
      <c r="I22" s="77">
        <f t="shared" si="2"/>
        <v>3.8503481962653574E-2</v>
      </c>
      <c r="J22" s="76">
        <f>分析係数表!G25</f>
        <v>0.19667590027700832</v>
      </c>
      <c r="K22" s="78">
        <f t="shared" si="3"/>
        <v>7.5727069788044431E-3</v>
      </c>
      <c r="L22" s="79"/>
      <c r="M22" s="80"/>
      <c r="N22" s="81">
        <f>分析係数表!H25</f>
        <v>5.0948382919554624E-4</v>
      </c>
      <c r="O22" s="82">
        <f t="shared" si="4"/>
        <v>4.976177474426414E-3</v>
      </c>
      <c r="P22" s="76">
        <f>分析係数表!C25</f>
        <v>2.5195482189400487E-2</v>
      </c>
      <c r="Q22" s="82">
        <f t="shared" si="5"/>
        <v>1.253771909282066E-4</v>
      </c>
      <c r="R22" s="83">
        <v>5.2894866753454381E-4</v>
      </c>
      <c r="S22" s="84">
        <f t="shared" si="6"/>
        <v>3.9032430630188117E-2</v>
      </c>
      <c r="T22" s="85">
        <f>分析係数表!F25</f>
        <v>0.34903047091412742</v>
      </c>
      <c r="U22" s="86">
        <f t="shared" si="7"/>
        <v>1.3623507643777569E-2</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投入係数表!W23</f>
        <v>3.2913165266106444E-2</v>
      </c>
      <c r="E23" s="77">
        <f t="shared" si="0"/>
        <v>3.2913165266106446</v>
      </c>
      <c r="F23" s="76">
        <f>分析係数表!C26</f>
        <v>0.4930888575458392</v>
      </c>
      <c r="G23" s="77">
        <f t="shared" si="1"/>
        <v>1.6229115059281825</v>
      </c>
      <c r="H23" s="77">
        <v>1.8600018508322862</v>
      </c>
      <c r="I23" s="77">
        <f t="shared" si="2"/>
        <v>1.8600018508322862</v>
      </c>
      <c r="J23" s="76">
        <f>分析係数表!G26</f>
        <v>0.19639217284957194</v>
      </c>
      <c r="K23" s="78">
        <f t="shared" si="3"/>
        <v>0.36528980498917807</v>
      </c>
      <c r="L23" s="79"/>
      <c r="M23" s="80"/>
      <c r="N23" s="81">
        <f>分析係数表!H26</f>
        <v>1.0815917123963785E-2</v>
      </c>
      <c r="O23" s="82">
        <f t="shared" si="4"/>
        <v>0.10564010096751075</v>
      </c>
      <c r="P23" s="76">
        <f>分析係数表!C26</f>
        <v>0.4930888575458392</v>
      </c>
      <c r="Q23" s="82">
        <f t="shared" si="5"/>
        <v>5.2089956697096977E-2</v>
      </c>
      <c r="R23" s="83">
        <v>5.7572665381086935E-2</v>
      </c>
      <c r="S23" s="84">
        <f t="shared" si="6"/>
        <v>1.917574516213373</v>
      </c>
      <c r="T23" s="85">
        <f>分析係数表!F26</f>
        <v>0.33499796167957602</v>
      </c>
      <c r="U23" s="86">
        <f t="shared" si="7"/>
        <v>0.64238355430017902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投入係数表!W24</f>
        <v>6.5826330532212885E-3</v>
      </c>
      <c r="E24" s="77">
        <f t="shared" si="0"/>
        <v>0.65826330532212884</v>
      </c>
      <c r="F24" s="76">
        <f>分析係数表!C27</f>
        <v>2.3319615912208547E-2</v>
      </c>
      <c r="G24" s="77">
        <f t="shared" si="1"/>
        <v>1.5350447449212908E-2</v>
      </c>
      <c r="H24" s="77">
        <v>1.6529916483162752E-2</v>
      </c>
      <c r="I24" s="77">
        <f t="shared" si="2"/>
        <v>1.6529916483162752E-2</v>
      </c>
      <c r="J24" s="76">
        <f>分析係数表!G27</f>
        <v>0.17692307692307693</v>
      </c>
      <c r="K24" s="78">
        <f t="shared" si="3"/>
        <v>2.9245236854826408E-3</v>
      </c>
      <c r="L24" s="79"/>
      <c r="M24" s="80"/>
      <c r="N24" s="81">
        <f>分析係数表!H27</f>
        <v>1.0773460138197489E-2</v>
      </c>
      <c r="O24" s="82">
        <f t="shared" si="4"/>
        <v>0.10522541951130854</v>
      </c>
      <c r="P24" s="76">
        <f>分析係数表!C27</f>
        <v>2.3319615912208547E-2</v>
      </c>
      <c r="Q24" s="82">
        <f t="shared" si="5"/>
        <v>2.4538163672047303E-3</v>
      </c>
      <c r="R24" s="83">
        <v>2.4729607334787428E-3</v>
      </c>
      <c r="S24" s="84">
        <f t="shared" si="6"/>
        <v>1.9002877216641494E-2</v>
      </c>
      <c r="T24" s="85">
        <f>分析係数表!F27</f>
        <v>0.33076923076923076</v>
      </c>
      <c r="U24" s="86">
        <f t="shared" si="7"/>
        <v>6.2855670793506482E-3</v>
      </c>
      <c r="V24" s="87">
        <f>分析係数表!D27</f>
        <v>1.5384615384615385</v>
      </c>
      <c r="W24" s="167">
        <f t="shared" si="8"/>
        <v>0</v>
      </c>
      <c r="X24" s="76">
        <f>分析係数表!E27</f>
        <v>1.823076923076923</v>
      </c>
      <c r="Y24" s="166">
        <f t="shared" si="9"/>
        <v>0</v>
      </c>
    </row>
    <row r="25" spans="1:25" x14ac:dyDescent="0.2">
      <c r="A25" s="6" t="s">
        <v>13</v>
      </c>
      <c r="B25" s="5" t="s">
        <v>192</v>
      </c>
      <c r="C25" s="75">
        <f>最終需要_まとめ!C26</f>
        <v>100</v>
      </c>
      <c r="D25" s="76">
        <f>投入係数表!W25</f>
        <v>0.46708683473389356</v>
      </c>
      <c r="E25" s="77">
        <f t="shared" si="0"/>
        <v>46.708683473389357</v>
      </c>
      <c r="F25" s="76">
        <f>分析係数表!C28</f>
        <v>0.14672910458351074</v>
      </c>
      <c r="G25" s="77">
        <f t="shared" si="1"/>
        <v>6.8535233023250468</v>
      </c>
      <c r="H25" s="77">
        <v>7.3688182747047959</v>
      </c>
      <c r="I25" s="77">
        <f t="shared" si="2"/>
        <v>107.36881827470479</v>
      </c>
      <c r="J25" s="76">
        <f>分析係数表!G28</f>
        <v>0.12492997198879552</v>
      </c>
      <c r="K25" s="78">
        <f t="shared" si="3"/>
        <v>13.413583459528946</v>
      </c>
      <c r="L25" s="79"/>
      <c r="M25" s="80"/>
      <c r="N25" s="81">
        <f>分析係数表!H28</f>
        <v>2.0262596456964536E-2</v>
      </c>
      <c r="O25" s="82">
        <f t="shared" si="4"/>
        <v>0.1979067249725005</v>
      </c>
      <c r="P25" s="76">
        <f>分析係数表!C28</f>
        <v>0.14672910458351074</v>
      </c>
      <c r="Q25" s="82">
        <f t="shared" si="5"/>
        <v>2.9038676546270122E-2</v>
      </c>
      <c r="R25" s="83">
        <v>3.3670118707664287E-2</v>
      </c>
      <c r="S25" s="84">
        <f t="shared" si="6"/>
        <v>107.40248839341245</v>
      </c>
      <c r="T25" s="85">
        <f>分析係数表!F28</f>
        <v>0.21372549019607842</v>
      </c>
      <c r="U25" s="86">
        <f t="shared" si="7"/>
        <v>22.9546494801607</v>
      </c>
      <c r="V25" s="87">
        <f>分析係数表!D28</f>
        <v>3.4733893557422971E-2</v>
      </c>
      <c r="W25" s="167">
        <f t="shared" si="8"/>
        <v>4</v>
      </c>
      <c r="X25" s="76">
        <f>分析係数表!E28</f>
        <v>3.4173669467787111E-2</v>
      </c>
      <c r="Y25" s="166">
        <f t="shared" si="9"/>
        <v>4</v>
      </c>
    </row>
    <row r="26" spans="1:25" x14ac:dyDescent="0.2">
      <c r="A26" s="6" t="s">
        <v>14</v>
      </c>
      <c r="B26" s="5" t="s">
        <v>50</v>
      </c>
      <c r="C26" s="90"/>
      <c r="D26" s="76">
        <f>投入係数表!W26</f>
        <v>1.5406162464985994E-3</v>
      </c>
      <c r="E26" s="77">
        <f t="shared" si="0"/>
        <v>0.15406162464985995</v>
      </c>
      <c r="F26" s="76">
        <f>分析係数表!C29</f>
        <v>0.36751332706177486</v>
      </c>
      <c r="G26" s="77">
        <f t="shared" si="1"/>
        <v>5.6619700247612377E-2</v>
      </c>
      <c r="H26" s="77">
        <v>8.6394746244991882E-2</v>
      </c>
      <c r="I26" s="77">
        <f t="shared" si="2"/>
        <v>8.6394746244991882E-2</v>
      </c>
      <c r="J26" s="76">
        <f>分析係数表!G29</f>
        <v>0.26226333907056798</v>
      </c>
      <c r="K26" s="78">
        <f t="shared" si="3"/>
        <v>2.2658174628365987E-2</v>
      </c>
      <c r="L26" s="79"/>
      <c r="M26" s="80"/>
      <c r="N26" s="81">
        <f>分析係数表!H29</f>
        <v>9.6908070011569522E-3</v>
      </c>
      <c r="O26" s="82">
        <f t="shared" si="4"/>
        <v>9.4651042378152403E-2</v>
      </c>
      <c r="P26" s="76">
        <f>分析係数表!C29</f>
        <v>0.36751332706177486</v>
      </c>
      <c r="Q26" s="82">
        <f t="shared" si="5"/>
        <v>3.4785519494259835E-2</v>
      </c>
      <c r="R26" s="83">
        <v>4.4111549927988686E-2</v>
      </c>
      <c r="S26" s="84">
        <f t="shared" si="6"/>
        <v>0.13050629617298057</v>
      </c>
      <c r="T26" s="85">
        <f>分析係数表!F29</f>
        <v>0.47117039586919107</v>
      </c>
      <c r="U26" s="86">
        <f t="shared" si="7"/>
        <v>6.1490703231245149E-2</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投入係数表!W27</f>
        <v>5.602240896358543E-4</v>
      </c>
      <c r="E27" s="77">
        <f t="shared" si="0"/>
        <v>5.6022408963585429E-2</v>
      </c>
      <c r="F27" s="76">
        <f>分析係数表!C30</f>
        <v>1</v>
      </c>
      <c r="G27" s="77">
        <f t="shared" si="1"/>
        <v>5.6022408963585429E-2</v>
      </c>
      <c r="H27" s="77">
        <v>0.10165621879294491</v>
      </c>
      <c r="I27" s="77">
        <f t="shared" si="2"/>
        <v>0.10165621879294491</v>
      </c>
      <c r="J27" s="76">
        <f>分析係数表!G30</f>
        <v>0.34487899988530796</v>
      </c>
      <c r="K27" s="78">
        <f t="shared" si="3"/>
        <v>3.5059095069432888E-2</v>
      </c>
      <c r="L27" s="79"/>
      <c r="M27" s="80"/>
      <c r="N27" s="81">
        <f>分析係数表!H30</f>
        <v>0</v>
      </c>
      <c r="O27" s="82">
        <f t="shared" si="4"/>
        <v>0</v>
      </c>
      <c r="P27" s="76">
        <f>分析係数表!C30</f>
        <v>1</v>
      </c>
      <c r="Q27" s="82">
        <f t="shared" si="5"/>
        <v>0</v>
      </c>
      <c r="R27" s="83">
        <v>2.8608123857121161E-2</v>
      </c>
      <c r="S27" s="84">
        <f t="shared" si="6"/>
        <v>0.13026434265006606</v>
      </c>
      <c r="T27" s="85">
        <f>分析係数表!F30</f>
        <v>0.44087624727606378</v>
      </c>
      <c r="U27" s="86">
        <f t="shared" si="7"/>
        <v>5.743045454144443E-2</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投入係数表!W28</f>
        <v>1.2605042016806723E-2</v>
      </c>
      <c r="E28" s="77">
        <f t="shared" si="0"/>
        <v>1.2605042016806722</v>
      </c>
      <c r="F28" s="76">
        <f>分析係数表!C31</f>
        <v>0.30951028292239513</v>
      </c>
      <c r="G28" s="77">
        <f t="shared" si="1"/>
        <v>0.39013901208705265</v>
      </c>
      <c r="H28" s="77">
        <v>0.48598322052606735</v>
      </c>
      <c r="I28" s="77">
        <f t="shared" si="2"/>
        <v>0.48598322052606735</v>
      </c>
      <c r="J28" s="76">
        <f>分析係数表!G31</f>
        <v>7.0092194960809637E-2</v>
      </c>
      <c r="K28" s="78">
        <f t="shared" si="3"/>
        <v>3.4063630640795255E-2</v>
      </c>
      <c r="L28" s="79"/>
      <c r="M28" s="80"/>
      <c r="N28" s="81">
        <f>分析係数表!H31</f>
        <v>2.261895916699394E-2</v>
      </c>
      <c r="O28" s="82">
        <f t="shared" si="4"/>
        <v>0.22092154579172268</v>
      </c>
      <c r="P28" s="76">
        <f>分析係数表!C31</f>
        <v>0.30951028292239513</v>
      </c>
      <c r="Q28" s="82">
        <f t="shared" si="5"/>
        <v>6.8377490141648956E-2</v>
      </c>
      <c r="R28" s="83">
        <v>8.8442934872465018E-2</v>
      </c>
      <c r="S28" s="84">
        <f t="shared" si="6"/>
        <v>0.57442615539853237</v>
      </c>
      <c r="T28" s="85">
        <f>分析係数表!F31</f>
        <v>0.24334064086008589</v>
      </c>
      <c r="U28" s="86">
        <f t="shared" si="7"/>
        <v>0.13978122878147414</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投入係数表!W29</f>
        <v>2.8011204481792715E-4</v>
      </c>
      <c r="E29" s="77">
        <f t="shared" si="0"/>
        <v>2.8011204481792715E-2</v>
      </c>
      <c r="F29" s="76">
        <f>分析係数表!C32</f>
        <v>0.85225718194254441</v>
      </c>
      <c r="G29" s="77">
        <f t="shared" si="1"/>
        <v>2.3872750194469029E-2</v>
      </c>
      <c r="H29" s="77">
        <v>3.9995741230770022E-2</v>
      </c>
      <c r="I29" s="77">
        <f t="shared" si="2"/>
        <v>3.9995741230770022E-2</v>
      </c>
      <c r="J29" s="76">
        <f>分析係数表!G32</f>
        <v>0.14035087719298245</v>
      </c>
      <c r="K29" s="78">
        <f t="shared" si="3"/>
        <v>5.6134373657221077E-3</v>
      </c>
      <c r="L29" s="79"/>
      <c r="M29" s="80"/>
      <c r="N29" s="81">
        <f>分析係数表!H32</f>
        <v>6.442847590035345E-3</v>
      </c>
      <c r="O29" s="82">
        <f t="shared" si="4"/>
        <v>6.2927910978684026E-2</v>
      </c>
      <c r="P29" s="76">
        <f>分析係数表!C32</f>
        <v>0.85225718194254441</v>
      </c>
      <c r="Q29" s="82">
        <f t="shared" si="5"/>
        <v>5.3630764076224552E-2</v>
      </c>
      <c r="R29" s="83">
        <v>7.0129470445492822E-2</v>
      </c>
      <c r="S29" s="84">
        <f t="shared" si="6"/>
        <v>0.11012521167626285</v>
      </c>
      <c r="T29" s="85">
        <f>分析係数表!F32</f>
        <v>0.48405103668261562</v>
      </c>
      <c r="U29" s="86">
        <f t="shared" si="7"/>
        <v>5.3306222876787518E-2</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投入係数表!W30</f>
        <v>4.2016806722689078E-4</v>
      </c>
      <c r="E30" s="77">
        <f t="shared" si="0"/>
        <v>4.2016806722689079E-2</v>
      </c>
      <c r="F30" s="76">
        <f>分析係数表!C33</f>
        <v>1</v>
      </c>
      <c r="G30" s="77">
        <f t="shared" si="1"/>
        <v>4.2016806722689079E-2</v>
      </c>
      <c r="H30" s="77">
        <v>6.0660558630163404E-2</v>
      </c>
      <c r="I30" s="77">
        <f t="shared" si="2"/>
        <v>6.0660558630163404E-2</v>
      </c>
      <c r="J30" s="76">
        <f>分析係数表!G33</f>
        <v>0.50645624103299858</v>
      </c>
      <c r="K30" s="78">
        <f t="shared" si="3"/>
        <v>3.072191850279438E-2</v>
      </c>
      <c r="L30" s="79"/>
      <c r="M30" s="80"/>
      <c r="N30" s="81">
        <f>分析係数表!H33</f>
        <v>9.552821797416492E-4</v>
      </c>
      <c r="O30" s="82">
        <f t="shared" si="4"/>
        <v>9.3303327645495263E-3</v>
      </c>
      <c r="P30" s="76">
        <f>分析係数表!C33</f>
        <v>1</v>
      </c>
      <c r="Q30" s="82">
        <f t="shared" si="5"/>
        <v>9.3303327645495263E-3</v>
      </c>
      <c r="R30" s="83">
        <v>2.8244226833446795E-2</v>
      </c>
      <c r="S30" s="84">
        <f t="shared" si="6"/>
        <v>8.8904785463610192E-2</v>
      </c>
      <c r="T30" s="85">
        <f>分析係数表!F33</f>
        <v>0.6449067431850789</v>
      </c>
      <c r="U30" s="86">
        <f t="shared" si="7"/>
        <v>5.7335295646904996E-2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投入係数表!W31</f>
        <v>4.0196078431372552E-2</v>
      </c>
      <c r="E31" s="77">
        <f t="shared" si="0"/>
        <v>4.0196078431372548</v>
      </c>
      <c r="F31" s="76">
        <f>分析係数表!C34</f>
        <v>0.24772063858157056</v>
      </c>
      <c r="G31" s="77">
        <f t="shared" si="1"/>
        <v>0.9957398217494503</v>
      </c>
      <c r="H31" s="77">
        <v>1.152537505238777</v>
      </c>
      <c r="I31" s="77">
        <f t="shared" si="2"/>
        <v>1.152537505238777</v>
      </c>
      <c r="J31" s="76">
        <f>分析係数表!G34</f>
        <v>0.4248649605950589</v>
      </c>
      <c r="K31" s="78">
        <f t="shared" si="3"/>
        <v>0.48967280174760047</v>
      </c>
      <c r="L31" s="79"/>
      <c r="M31" s="80"/>
      <c r="N31" s="81">
        <f>分析係数表!H34</f>
        <v>0.15963826648127116</v>
      </c>
      <c r="O31" s="82">
        <f t="shared" si="4"/>
        <v>1.5592022753202763</v>
      </c>
      <c r="P31" s="76">
        <f>分析係数表!C34</f>
        <v>0.24772063858157056</v>
      </c>
      <c r="Q31" s="82">
        <f t="shared" si="5"/>
        <v>0.38624658332017664</v>
      </c>
      <c r="R31" s="83">
        <v>0.4148235534785305</v>
      </c>
      <c r="S31" s="84">
        <f t="shared" si="6"/>
        <v>1.5673610587173075</v>
      </c>
      <c r="T31" s="85">
        <f>分析係数表!F34</f>
        <v>0.69972549366864434</v>
      </c>
      <c r="U31" s="86">
        <f t="shared" si="7"/>
        <v>1.0967224905679771</v>
      </c>
      <c r="V31" s="87">
        <f>分析係数表!D34</f>
        <v>0.30222261577968651</v>
      </c>
      <c r="W31" s="167">
        <f t="shared" si="8"/>
        <v>0</v>
      </c>
      <c r="X31" s="76">
        <f>分析係数表!E34</f>
        <v>0.2069423536704153</v>
      </c>
      <c r="Y31" s="166">
        <f t="shared" si="9"/>
        <v>0</v>
      </c>
    </row>
    <row r="32" spans="1:25" x14ac:dyDescent="0.2">
      <c r="A32" s="6" t="s">
        <v>20</v>
      </c>
      <c r="B32" s="5" t="s">
        <v>37</v>
      </c>
      <c r="C32" s="90"/>
      <c r="D32" s="76">
        <f>投入係数表!W32</f>
        <v>3.7815126050420168E-3</v>
      </c>
      <c r="E32" s="77">
        <f t="shared" si="0"/>
        <v>0.37815126050420167</v>
      </c>
      <c r="F32" s="76">
        <f>分析係数表!C35</f>
        <v>0.40037672666387614</v>
      </c>
      <c r="G32" s="77">
        <f t="shared" si="1"/>
        <v>0.15140296386449098</v>
      </c>
      <c r="H32" s="77">
        <v>0.2023624059433167</v>
      </c>
      <c r="I32" s="77">
        <f t="shared" si="2"/>
        <v>0.2023624059433167</v>
      </c>
      <c r="J32" s="76">
        <f>分析係数表!G35</f>
        <v>0.31413869149718204</v>
      </c>
      <c r="K32" s="78">
        <f t="shared" si="3"/>
        <v>6.3569861411255077E-2</v>
      </c>
      <c r="L32" s="79"/>
      <c r="M32" s="80"/>
      <c r="N32" s="81">
        <f>分析係数表!H35</f>
        <v>6.0278305541698066E-2</v>
      </c>
      <c r="O32" s="82">
        <f t="shared" si="4"/>
        <v>0.58874399744307504</v>
      </c>
      <c r="P32" s="76">
        <f>分析係数表!C35</f>
        <v>0.40037672666387614</v>
      </c>
      <c r="Q32" s="82">
        <f t="shared" si="5"/>
        <v>0.23571939453926385</v>
      </c>
      <c r="R32" s="83">
        <v>0.30237656517160055</v>
      </c>
      <c r="S32" s="84">
        <f t="shared" si="6"/>
        <v>0.50473897111491728</v>
      </c>
      <c r="T32" s="85">
        <f>分析係数表!F35</f>
        <v>0.64444988973290862</v>
      </c>
      <c r="U32" s="86">
        <f t="shared" si="7"/>
        <v>0.32527897427891017</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投入係数表!W33</f>
        <v>4.2016806722689078E-4</v>
      </c>
      <c r="E33" s="77">
        <f t="shared" si="0"/>
        <v>4.2016806722689079E-2</v>
      </c>
      <c r="F33" s="76">
        <f>分析係数表!C36</f>
        <v>0.81884274474653918</v>
      </c>
      <c r="G33" s="77">
        <f t="shared" si="1"/>
        <v>3.4405157342291562E-2</v>
      </c>
      <c r="H33" s="77">
        <v>8.440825254107806E-2</v>
      </c>
      <c r="I33" s="77">
        <f t="shared" si="2"/>
        <v>8.440825254107806E-2</v>
      </c>
      <c r="J33" s="76">
        <f>分析係数表!G36</f>
        <v>1.667576253714147E-2</v>
      </c>
      <c r="K33" s="78">
        <f t="shared" si="3"/>
        <v>1.4075719755500858E-3</v>
      </c>
      <c r="L33" s="79"/>
      <c r="M33" s="80"/>
      <c r="N33" s="81">
        <f>分析係数表!H36</f>
        <v>0.19381614002313904</v>
      </c>
      <c r="O33" s="82">
        <f t="shared" si="4"/>
        <v>1.8930208475630481</v>
      </c>
      <c r="P33" s="76">
        <f>分析係数表!C36</f>
        <v>0.81884274474653918</v>
      </c>
      <c r="Q33" s="82">
        <f t="shared" si="5"/>
        <v>1.5500863866809462</v>
      </c>
      <c r="R33" s="83">
        <v>1.5961165024531994</v>
      </c>
      <c r="S33" s="84">
        <f t="shared" si="6"/>
        <v>1.6805247549942774</v>
      </c>
      <c r="T33" s="85">
        <f>分析係数表!F36</f>
        <v>0.88527075374446673</v>
      </c>
      <c r="U33" s="86">
        <f t="shared" si="7"/>
        <v>1.4877194165400194</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投入係数表!W34</f>
        <v>1.4285714285714285E-2</v>
      </c>
      <c r="E34" s="77">
        <f t="shared" si="0"/>
        <v>1.4285714285714286</v>
      </c>
      <c r="F34" s="76">
        <f>分析係数表!C37</f>
        <v>0.43300400097983183</v>
      </c>
      <c r="G34" s="77">
        <f t="shared" si="1"/>
        <v>0.61857714425690258</v>
      </c>
      <c r="H34" s="77">
        <v>0.7631188464955827</v>
      </c>
      <c r="I34" s="77">
        <f t="shared" si="2"/>
        <v>0.7631188464955827</v>
      </c>
      <c r="J34" s="76">
        <f>分析係数表!G37</f>
        <v>0.37467899332306109</v>
      </c>
      <c r="K34" s="78">
        <f t="shared" si="3"/>
        <v>0.28592460119082053</v>
      </c>
      <c r="L34" s="79"/>
      <c r="M34" s="80"/>
      <c r="N34" s="81">
        <f>分析係数表!H37</f>
        <v>4.7689809261991442E-2</v>
      </c>
      <c r="O34" s="82">
        <f t="shared" si="4"/>
        <v>0.46579094567912244</v>
      </c>
      <c r="P34" s="76">
        <f>分析係数表!C37</f>
        <v>0.43300400097983183</v>
      </c>
      <c r="Q34" s="82">
        <f t="shared" si="5"/>
        <v>0.20168934309923953</v>
      </c>
      <c r="R34" s="83">
        <v>0.2346473398231039</v>
      </c>
      <c r="S34" s="84">
        <f t="shared" si="6"/>
        <v>0.99776618631868663</v>
      </c>
      <c r="T34" s="85">
        <f>分析係数表!F37</f>
        <v>0.6925184043828112</v>
      </c>
      <c r="U34" s="86">
        <f t="shared" si="7"/>
        <v>0.69097144729653959</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投入係数表!W35</f>
        <v>1.9607843137254902E-3</v>
      </c>
      <c r="E35" s="77">
        <f t="shared" si="0"/>
        <v>0.19607843137254902</v>
      </c>
      <c r="F35" s="76">
        <f>分析係数表!C38</f>
        <v>7.9651941097724221E-2</v>
      </c>
      <c r="G35" s="77">
        <f t="shared" si="1"/>
        <v>1.5618027666220436E-2</v>
      </c>
      <c r="H35" s="77">
        <v>2.7456831964360124E-2</v>
      </c>
      <c r="I35" s="77">
        <f t="shared" si="2"/>
        <v>2.7456831964360124E-2</v>
      </c>
      <c r="J35" s="76">
        <f>分析係数表!G38</f>
        <v>0.16009852216748768</v>
      </c>
      <c r="K35" s="78">
        <f t="shared" si="3"/>
        <v>4.3957982208950941E-3</v>
      </c>
      <c r="L35" s="79"/>
      <c r="M35" s="80"/>
      <c r="N35" s="81">
        <f>分析係数表!H38</f>
        <v>4.2106715633723583E-2</v>
      </c>
      <c r="O35" s="82">
        <f t="shared" si="4"/>
        <v>0.41126033418853297</v>
      </c>
      <c r="P35" s="76">
        <f>分析係数表!C38</f>
        <v>7.9651941097724221E-2</v>
      </c>
      <c r="Q35" s="82">
        <f t="shared" si="5"/>
        <v>3.2757683914615407E-2</v>
      </c>
      <c r="R35" s="83">
        <v>3.9143045211554296E-2</v>
      </c>
      <c r="S35" s="84">
        <f t="shared" si="6"/>
        <v>6.6599877175914424E-2</v>
      </c>
      <c r="T35" s="85">
        <f>分析係数表!F38</f>
        <v>0.48891625615763545</v>
      </c>
      <c r="U35" s="86">
        <f t="shared" si="7"/>
        <v>3.2561762609406436E-2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投入係数表!W36</f>
        <v>0</v>
      </c>
      <c r="E36" s="77">
        <f t="shared" si="0"/>
        <v>0</v>
      </c>
      <c r="F36" s="76">
        <f>分析係数表!C39</f>
        <v>1</v>
      </c>
      <c r="G36" s="77">
        <f t="shared" si="1"/>
        <v>0</v>
      </c>
      <c r="H36" s="77">
        <v>9.9820999223794813E-3</v>
      </c>
      <c r="I36" s="77">
        <f t="shared" si="2"/>
        <v>9.9820999223794813E-3</v>
      </c>
      <c r="J36" s="76">
        <f>分析係数表!G39</f>
        <v>0.35152969406118778</v>
      </c>
      <c r="K36" s="78">
        <f t="shared" si="3"/>
        <v>3.5090045318022654E-3</v>
      </c>
      <c r="L36" s="79"/>
      <c r="M36" s="80"/>
      <c r="N36" s="81">
        <f>分析係数表!H39</f>
        <v>3.7892859796418753E-3</v>
      </c>
      <c r="O36" s="82">
        <f t="shared" si="4"/>
        <v>3.7010319966046451E-2</v>
      </c>
      <c r="P36" s="76">
        <f>分析係数表!C39</f>
        <v>1</v>
      </c>
      <c r="Q36" s="82">
        <f t="shared" si="5"/>
        <v>3.7010319966046451E-2</v>
      </c>
      <c r="R36" s="83">
        <v>4.62537690346745E-2</v>
      </c>
      <c r="S36" s="84">
        <f t="shared" si="6"/>
        <v>5.6235868957053979E-2</v>
      </c>
      <c r="T36" s="85">
        <f>分析係数表!F39</f>
        <v>0.70235952809438107</v>
      </c>
      <c r="U36" s="86">
        <f t="shared" si="7"/>
        <v>3.9497798382653888E-2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投入係数表!W37</f>
        <v>1.4005602240896358E-4</v>
      </c>
      <c r="E37" s="77">
        <f t="shared" si="0"/>
        <v>1.4005602240896357E-2</v>
      </c>
      <c r="F37" s="76">
        <f>分析係数表!C40</f>
        <v>0.95328673803415021</v>
      </c>
      <c r="G37" s="77">
        <f t="shared" si="1"/>
        <v>1.3351354874427873E-2</v>
      </c>
      <c r="H37" s="77">
        <v>1.9567254476001054E-2</v>
      </c>
      <c r="I37" s="77">
        <f t="shared" si="2"/>
        <v>1.9567254476001054E-2</v>
      </c>
      <c r="J37" s="76">
        <f>分析係数表!G40</f>
        <v>0.53898804366660891</v>
      </c>
      <c r="K37" s="78">
        <f t="shared" si="3"/>
        <v>1.0546516209946505E-2</v>
      </c>
      <c r="L37" s="79"/>
      <c r="M37" s="80"/>
      <c r="N37" s="81">
        <f>分析係数表!H40</f>
        <v>2.9093649496354006E-2</v>
      </c>
      <c r="O37" s="82">
        <f t="shared" si="4"/>
        <v>0.28416046786255833</v>
      </c>
      <c r="P37" s="76">
        <f>分析係数表!C40</f>
        <v>0.95328673803415021</v>
      </c>
      <c r="Q37" s="82">
        <f t="shared" si="5"/>
        <v>0.27088640548695619</v>
      </c>
      <c r="R37" s="83">
        <v>0.27229319856047007</v>
      </c>
      <c r="S37" s="84">
        <f t="shared" si="6"/>
        <v>0.29186045303647112</v>
      </c>
      <c r="T37" s="85">
        <f>分析係数表!F40</f>
        <v>0.73566106394039166</v>
      </c>
      <c r="U37" s="86">
        <f t="shared" si="7"/>
        <v>0.21471037140293506</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投入係数表!W38</f>
        <v>0</v>
      </c>
      <c r="E38" s="77">
        <f t="shared" si="0"/>
        <v>0</v>
      </c>
      <c r="F38" s="76">
        <f>分析係数表!C41</f>
        <v>0.71785008836677411</v>
      </c>
      <c r="G38" s="77">
        <f t="shared" si="1"/>
        <v>0</v>
      </c>
      <c r="H38" s="77">
        <v>1.9837612095610556E-4</v>
      </c>
      <c r="I38" s="77">
        <f t="shared" si="2"/>
        <v>1.9837612095610556E-4</v>
      </c>
      <c r="J38" s="76">
        <f>分析係数表!G41</f>
        <v>0.45415256068573073</v>
      </c>
      <c r="K38" s="78">
        <f t="shared" si="3"/>
        <v>9.0093023311117596E-5</v>
      </c>
      <c r="L38" s="79"/>
      <c r="M38" s="80"/>
      <c r="N38" s="81">
        <f>分析係数表!H41</f>
        <v>4.9982486493371406E-2</v>
      </c>
      <c r="O38" s="82">
        <f t="shared" si="4"/>
        <v>0.48818374431404132</v>
      </c>
      <c r="P38" s="76">
        <f>分析係数表!C41</f>
        <v>0.71785008836677411</v>
      </c>
      <c r="Q38" s="82">
        <f t="shared" si="5"/>
        <v>0.3504427439950572</v>
      </c>
      <c r="R38" s="83">
        <v>0.35581313287260236</v>
      </c>
      <c r="S38" s="84">
        <f t="shared" si="6"/>
        <v>0.35601150899355843</v>
      </c>
      <c r="T38" s="85">
        <f>分析係数表!F41</f>
        <v>0.55751638694806593</v>
      </c>
      <c r="U38" s="86">
        <f t="shared" si="7"/>
        <v>0.19848225020601759</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投入係数表!W39</f>
        <v>1.4005602240896358E-4</v>
      </c>
      <c r="E39" s="77">
        <f>$C$25*D39</f>
        <v>1.4005602240896357E-2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0.13093566979584503</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76">
        <f>投入係数表!W40</f>
        <v>2.3389355742296919E-2</v>
      </c>
      <c r="E40" s="77">
        <f>$C$25*D40</f>
        <v>2.338935574229692</v>
      </c>
      <c r="F40" s="76">
        <f>分析係数表!C43</f>
        <v>0.24416011268928273</v>
      </c>
      <c r="G40" s="77">
        <f>E40*F40</f>
        <v>0.57107477337689383</v>
      </c>
      <c r="H40" s="77">
        <v>0.72228630824726447</v>
      </c>
      <c r="I40" s="77">
        <f>C40+H40</f>
        <v>0.72228630824726447</v>
      </c>
      <c r="J40" s="76">
        <f>分析係数表!G43</f>
        <v>0.34972426470588236</v>
      </c>
      <c r="K40" s="78">
        <f>I40*J40</f>
        <v>0.25260104805890088</v>
      </c>
      <c r="L40" s="79"/>
      <c r="M40" s="80"/>
      <c r="N40" s="81">
        <f>分析係数表!H43</f>
        <v>3.6258265844416375E-2</v>
      </c>
      <c r="O40" s="82">
        <f t="shared" si="4"/>
        <v>0.35413796359667976</v>
      </c>
      <c r="P40" s="76">
        <f>分析係数表!C43</f>
        <v>0.24416011268928273</v>
      </c>
      <c r="Q40" s="82">
        <f>O40*P40</f>
        <v>8.6466365099318432E-2</v>
      </c>
      <c r="R40" s="83">
        <v>0.13610316605882522</v>
      </c>
      <c r="S40" s="84">
        <f>I40+R40</f>
        <v>0.85838947430608969</v>
      </c>
      <c r="T40" s="85">
        <f>分析係数表!F43</f>
        <v>0.55514705882352944</v>
      </c>
      <c r="U40" s="86">
        <f>S40*T40</f>
        <v>0.47653239198610131</v>
      </c>
      <c r="V40" s="87">
        <f>分析係数表!D43</f>
        <v>0.23460477941176472</v>
      </c>
      <c r="W40" s="167">
        <f>ROUND(S40*V40,0)</f>
        <v>0</v>
      </c>
      <c r="X40" s="76">
        <f>分析係数表!E43</f>
        <v>0.17325367647058823</v>
      </c>
      <c r="Y40" s="166">
        <f>ROUND(S40*X40,0)</f>
        <v>0</v>
      </c>
    </row>
    <row r="41" spans="1:25" x14ac:dyDescent="0.2">
      <c r="A41" s="6" t="s">
        <v>341</v>
      </c>
      <c r="B41" s="5" t="s">
        <v>42</v>
      </c>
      <c r="C41" s="90"/>
      <c r="D41" s="76">
        <f>投入係数表!W41</f>
        <v>0</v>
      </c>
      <c r="E41" s="77">
        <f>$C$25*D41</f>
        <v>0</v>
      </c>
      <c r="F41" s="76">
        <f>分析係数表!C44</f>
        <v>0.44352059925093634</v>
      </c>
      <c r="G41" s="77">
        <f>E41*F41</f>
        <v>0</v>
      </c>
      <c r="H41" s="77">
        <v>1.5533618887475697E-3</v>
      </c>
      <c r="I41" s="77">
        <f>C41+H41</f>
        <v>1.5533618887475697E-3</v>
      </c>
      <c r="J41" s="76">
        <f>分析係数表!G44</f>
        <v>0.26743054804885957</v>
      </c>
      <c r="K41" s="78">
        <f>I41*J41</f>
        <v>4.1541642122597423E-4</v>
      </c>
      <c r="L41" s="79"/>
      <c r="M41" s="80"/>
      <c r="N41" s="81">
        <f>分析係数表!H44</f>
        <v>0.11044123422457623</v>
      </c>
      <c r="O41" s="82">
        <f t="shared" si="4"/>
        <v>1.0786901379459759</v>
      </c>
      <c r="P41" s="76">
        <f>分析係数表!C44</f>
        <v>0.44352059925093634</v>
      </c>
      <c r="Q41" s="82">
        <f>O41*P41</f>
        <v>0.4784212963878744</v>
      </c>
      <c r="R41" s="83">
        <v>0.48519387964007465</v>
      </c>
      <c r="S41" s="84">
        <f>I41+R41</f>
        <v>0.48674724152882221</v>
      </c>
      <c r="T41" s="85">
        <f>分析係数表!F44</f>
        <v>0.49983785536698733</v>
      </c>
      <c r="U41" s="86">
        <f>S41*T41</f>
        <v>0.24329469731156347</v>
      </c>
      <c r="V41" s="87">
        <f>分析係数表!D44</f>
        <v>0.31423629877851045</v>
      </c>
      <c r="W41" s="167">
        <f>ROUND(S41*V41,0)</f>
        <v>0</v>
      </c>
      <c r="X41" s="76">
        <f>分析係数表!E44</f>
        <v>0.23370446438222894</v>
      </c>
      <c r="Y41" s="166">
        <f>ROUND(S41*X41,0)</f>
        <v>0</v>
      </c>
    </row>
    <row r="42" spans="1:25" x14ac:dyDescent="0.2">
      <c r="A42" s="6" t="s">
        <v>342</v>
      </c>
      <c r="B42" s="5" t="s">
        <v>279</v>
      </c>
      <c r="C42" s="90"/>
      <c r="D42" s="76">
        <f>投入係数表!W42</f>
        <v>1.1204481792717086E-3</v>
      </c>
      <c r="E42" s="77">
        <f>$C$25*D42</f>
        <v>0.11204481792717086</v>
      </c>
      <c r="F42" s="76">
        <f>分析係数表!C45</f>
        <v>1</v>
      </c>
      <c r="G42" s="77">
        <f>E42*F42</f>
        <v>0.11204481792717086</v>
      </c>
      <c r="H42" s="77">
        <v>0.1359568583055358</v>
      </c>
      <c r="I42" s="77">
        <f>C42+H42</f>
        <v>0.1359568583055358</v>
      </c>
      <c r="J42" s="76">
        <f>分析係数表!G45</f>
        <v>0</v>
      </c>
      <c r="K42" s="78">
        <f>I42*J42</f>
        <v>0</v>
      </c>
      <c r="L42" s="79"/>
      <c r="M42" s="80"/>
      <c r="N42" s="81">
        <f>分析係数表!H45</f>
        <v>0</v>
      </c>
      <c r="O42" s="82">
        <f t="shared" si="4"/>
        <v>0</v>
      </c>
      <c r="P42" s="76">
        <f>分析係数表!C45</f>
        <v>1</v>
      </c>
      <c r="Q42" s="82">
        <f>O42*P42</f>
        <v>0</v>
      </c>
      <c r="R42" s="83">
        <v>9.5681813068496848E-3</v>
      </c>
      <c r="S42" s="84">
        <f>I42+R42</f>
        <v>0.1455250396123855</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投入係数表!W43</f>
        <v>1.9607843137254902E-3</v>
      </c>
      <c r="E43" s="77">
        <f>$C$25*D43</f>
        <v>0.19607843137254902</v>
      </c>
      <c r="F43" s="76">
        <f>分析係数表!C46</f>
        <v>0.20394173093401891</v>
      </c>
      <c r="G43" s="77">
        <f>E43*F43</f>
        <v>3.9988574692944881E-2</v>
      </c>
      <c r="H43" s="77">
        <v>5.2552820179586103E-2</v>
      </c>
      <c r="I43" s="77">
        <f>C43+H43</f>
        <v>5.2552820179586103E-2</v>
      </c>
      <c r="J43" s="76">
        <f>分析係数表!G46</f>
        <v>9.7765363128491621E-3</v>
      </c>
      <c r="K43" s="78">
        <f>I43*J43</f>
        <v>5.1378455482835577E-4</v>
      </c>
      <c r="L43" s="79"/>
      <c r="M43" s="80"/>
      <c r="N43" s="81">
        <f>分析係数表!H46</f>
        <v>2.207763259847367E-2</v>
      </c>
      <c r="O43" s="82">
        <f t="shared" si="4"/>
        <v>0.2156343572251446</v>
      </c>
      <c r="P43" s="76">
        <f>分析係数表!C46</f>
        <v>0.20394173093401891</v>
      </c>
      <c r="Q43" s="82">
        <f>O43*P43</f>
        <v>4.3976844061340552E-2</v>
      </c>
      <c r="R43" s="83">
        <v>4.8664040684835874E-2</v>
      </c>
      <c r="S43" s="84">
        <f>I43+R43</f>
        <v>0.10121686086442197</v>
      </c>
      <c r="T43" s="85">
        <f>分析係数表!F46</f>
        <v>0.31424581005586594</v>
      </c>
      <c r="U43" s="86">
        <f>S43*T43</f>
        <v>3.1806974433652158E-2</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92">
        <f>投入係数表!W44</f>
        <v>0.77955182072829132</v>
      </c>
      <c r="E44" s="91">
        <f>SUM(E5:E43)</f>
        <v>77.955182072829146</v>
      </c>
      <c r="F44" s="92">
        <f>分析係数表!C47</f>
        <v>0.3565882023489878</v>
      </c>
      <c r="G44" s="91">
        <f>SUM(G5:G43)</f>
        <v>14.318026862486597</v>
      </c>
      <c r="H44" s="91">
        <f>SUM(H5:H43)</f>
        <v>16.466537239787492</v>
      </c>
      <c r="I44" s="91">
        <f>SUM(I5:I43)</f>
        <v>116.4665372397875</v>
      </c>
      <c r="J44" s="92">
        <f>分析係数表!G47</f>
        <v>0.20702938758024061</v>
      </c>
      <c r="K44" s="93">
        <f>SUM(K5:K43)</f>
        <v>15.569228493561893</v>
      </c>
      <c r="L44" s="94">
        <f>最終需要_まとめ!$L$33</f>
        <v>0.62733333333333341</v>
      </c>
      <c r="M44" s="91">
        <f>K44*L44</f>
        <v>9.7670960082944944</v>
      </c>
      <c r="N44" s="95">
        <f>分析係数表!H47</f>
        <v>1</v>
      </c>
      <c r="O44" s="96">
        <f>SUM(O5:O43)</f>
        <v>9.7670960082944944</v>
      </c>
      <c r="P44" s="92">
        <f>分析係数表!C47</f>
        <v>0.3565882023489878</v>
      </c>
      <c r="Q44" s="96">
        <f>SUM(Q5:Q43)</f>
        <v>4.1003468473205658</v>
      </c>
      <c r="R44" s="91">
        <f>SUM(R5:R43)</f>
        <v>4.5343259169350016</v>
      </c>
      <c r="S44" s="97">
        <f>SUM(S5:S43)</f>
        <v>121.0008631567225</v>
      </c>
      <c r="T44" s="98">
        <f>分析係数表!F47</f>
        <v>0.44699801687384694</v>
      </c>
      <c r="U44" s="99">
        <f>SUM(U5:U43)</f>
        <v>29.933255410132961</v>
      </c>
      <c r="V44" s="100">
        <f>分析係数表!D47</f>
        <v>7.3973369448801493E-2</v>
      </c>
      <c r="W44" s="164">
        <f>SUM(W5:W43)</f>
        <v>4</v>
      </c>
      <c r="X44" s="92">
        <f>分析係数表!E47</f>
        <v>5.841930334920295E-2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295</v>
      </c>
      <c r="S2" s="3" t="s">
        <v>153</v>
      </c>
      <c r="U2" s="64" t="s">
        <v>210</v>
      </c>
      <c r="W2" s="3" t="s">
        <v>130</v>
      </c>
      <c r="Y2" s="3" t="s">
        <v>154</v>
      </c>
    </row>
    <row r="3" spans="1:25" ht="44" x14ac:dyDescent="0.2">
      <c r="B3" s="65"/>
      <c r="C3" s="66" t="s">
        <v>228</v>
      </c>
      <c r="D3" s="66" t="s">
        <v>235</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8.6058519793459555E-4</v>
      </c>
      <c r="E5" s="77">
        <f t="shared" ref="E5:E38" si="0">$C$26*D5</f>
        <v>8.6058519793459562E-2</v>
      </c>
      <c r="F5" s="76">
        <f>分析係数表!C8</f>
        <v>0.65037929495760816</v>
      </c>
      <c r="G5" s="77">
        <f t="shared" ref="G5:G38" si="1">E5*F5</f>
        <v>5.5970679428365595E-2</v>
      </c>
      <c r="H5" s="77">
        <f t="array" ref="H5:H43">MMULT(逆行列係数!C5:AO43,'22'!G5:G43)</f>
        <v>7.2101052175921262E-2</v>
      </c>
      <c r="I5" s="77">
        <f t="shared" ref="I5:I38" si="2">C5+H5</f>
        <v>7.2101052175921262E-2</v>
      </c>
      <c r="J5" s="76">
        <f>分析係数表!G8</f>
        <v>0.11973575557390587</v>
      </c>
      <c r="K5" s="78">
        <f t="shared" ref="K5:K38" si="3">I5*J5</f>
        <v>8.6330739599575421E-3</v>
      </c>
      <c r="L5" s="79" t="s">
        <v>184</v>
      </c>
      <c r="M5" s="80" t="s">
        <v>184</v>
      </c>
      <c r="N5" s="81">
        <f>分析係数表!H8</f>
        <v>1.170751382505599E-2</v>
      </c>
      <c r="O5" s="82">
        <f t="shared" ref="O5:O43" si="4">$M$44*N5</f>
        <v>0.22330168329437219</v>
      </c>
      <c r="P5" s="76">
        <f>分析係数表!C8</f>
        <v>0.65037929495760816</v>
      </c>
      <c r="Q5" s="82">
        <f t="shared" ref="Q5:Q38" si="5">O5*P5</f>
        <v>0.1452307913438409</v>
      </c>
      <c r="R5" s="83">
        <f t="array" ref="R5:R43">MMULT(逆行列係数!C5:AO43,'22'!Q5:Q43)</f>
        <v>0.19157157477655448</v>
      </c>
      <c r="S5" s="84">
        <f t="shared" ref="S5:S38" si="6">I5+R5</f>
        <v>0.26367262695247573</v>
      </c>
      <c r="T5" s="85">
        <f>分析係数表!F8</f>
        <v>0.45169281585466559</v>
      </c>
      <c r="U5" s="86">
        <f t="shared" ref="U5:U38" si="7">S5*T5</f>
        <v>0.11909903133196055</v>
      </c>
      <c r="V5" s="87">
        <f>分析係数表!D8</f>
        <v>0.495458298926507</v>
      </c>
      <c r="W5" s="88">
        <f t="shared" ref="W5:W38" si="8">ROUND(S5*V5,0)</f>
        <v>0</v>
      </c>
      <c r="X5" s="76">
        <f>分析係数表!E8</f>
        <v>0.32782824112303882</v>
      </c>
      <c r="Y5" s="89">
        <f t="shared" ref="Y5:Y38" si="9">ROUND(S5*X5,0)</f>
        <v>0</v>
      </c>
    </row>
    <row r="6" spans="1:25" x14ac:dyDescent="0.2">
      <c r="A6" s="6" t="s">
        <v>220</v>
      </c>
      <c r="B6" s="5" t="s">
        <v>266</v>
      </c>
      <c r="C6" s="90"/>
      <c r="D6" s="76">
        <f>投入係数表!X6</f>
        <v>0</v>
      </c>
      <c r="E6" s="77">
        <f t="shared" si="0"/>
        <v>0</v>
      </c>
      <c r="F6" s="76">
        <f>分析係数表!C9</f>
        <v>0.72894736842105257</v>
      </c>
      <c r="G6" s="77">
        <f t="shared" si="1"/>
        <v>0</v>
      </c>
      <c r="H6" s="77">
        <v>5.5684946703604847E-2</v>
      </c>
      <c r="I6" s="77">
        <f t="shared" si="2"/>
        <v>5.5684946703604847E-2</v>
      </c>
      <c r="J6" s="76">
        <f>分析係数表!G9</f>
        <v>0.24749163879598662</v>
      </c>
      <c r="K6" s="78">
        <f t="shared" si="3"/>
        <v>1.3781558715942336E-2</v>
      </c>
      <c r="L6" s="79"/>
      <c r="M6" s="80"/>
      <c r="N6" s="81">
        <f>分析係数表!H9</f>
        <v>6.0501204716971121E-4</v>
      </c>
      <c r="O6" s="82">
        <f t="shared" si="4"/>
        <v>1.1539615546490677E-2</v>
      </c>
      <c r="P6" s="76">
        <f>分析係数表!C9</f>
        <v>0.72894736842105257</v>
      </c>
      <c r="Q6" s="82">
        <f t="shared" si="5"/>
        <v>8.4117723852050446E-3</v>
      </c>
      <c r="R6" s="83">
        <v>1.073730567505232E-2</v>
      </c>
      <c r="S6" s="84">
        <f t="shared" si="6"/>
        <v>6.6422252378657162E-2</v>
      </c>
      <c r="T6" s="85">
        <f>分析係数表!F9</f>
        <v>0.67892976588628762</v>
      </c>
      <c r="U6" s="86">
        <f t="shared" si="7"/>
        <v>4.5096044257081615E-2</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投入係数表!X7</f>
        <v>3.0120481927710845E-3</v>
      </c>
      <c r="E7" s="77">
        <f t="shared" si="0"/>
        <v>0.30120481927710846</v>
      </c>
      <c r="F7" s="76">
        <f>分析係数表!C10</f>
        <v>1.0504201680672232E-2</v>
      </c>
      <c r="G7" s="77">
        <f t="shared" si="1"/>
        <v>3.1639161688771784E-3</v>
      </c>
      <c r="H7" s="77">
        <v>3.228988392042967E-3</v>
      </c>
      <c r="I7" s="77">
        <f t="shared" si="2"/>
        <v>3.228988392042967E-3</v>
      </c>
      <c r="J7" s="76">
        <f>分析係数表!G10</f>
        <v>0.2857142857142857</v>
      </c>
      <c r="K7" s="78">
        <f t="shared" si="3"/>
        <v>9.2256811201227621E-4</v>
      </c>
      <c r="L7" s="79"/>
      <c r="M7" s="80"/>
      <c r="N7" s="81">
        <f>分析係数表!H10</f>
        <v>1.1887956014562746E-3</v>
      </c>
      <c r="O7" s="82">
        <f t="shared" si="4"/>
        <v>2.2674332301876418E-2</v>
      </c>
      <c r="P7" s="76">
        <f>分析係数表!C10</f>
        <v>1.0504201680672232E-2</v>
      </c>
      <c r="Q7" s="82">
        <f t="shared" si="5"/>
        <v>2.3817575947349093E-4</v>
      </c>
      <c r="R7" s="83">
        <v>3.1968962075388168E-4</v>
      </c>
      <c r="S7" s="84">
        <f t="shared" si="6"/>
        <v>3.5486780127968486E-3</v>
      </c>
      <c r="T7" s="85">
        <f>分析係数表!F10</f>
        <v>0.5714285714285714</v>
      </c>
      <c r="U7" s="86">
        <f t="shared" si="7"/>
        <v>2.0278160073124848E-3</v>
      </c>
      <c r="V7" s="87">
        <f>分析係数表!D10</f>
        <v>0</v>
      </c>
      <c r="W7" s="88">
        <f t="shared" si="8"/>
        <v>0</v>
      </c>
      <c r="X7" s="76">
        <f>分析係数表!E10</f>
        <v>0</v>
      </c>
      <c r="Y7" s="89">
        <f t="shared" si="9"/>
        <v>0</v>
      </c>
    </row>
    <row r="8" spans="1:25" x14ac:dyDescent="0.2">
      <c r="A8" s="6" t="s">
        <v>222</v>
      </c>
      <c r="B8" s="5" t="s">
        <v>27</v>
      </c>
      <c r="C8" s="90"/>
      <c r="D8" s="76">
        <f>投入係数表!X8</f>
        <v>2.1514629948364889E-4</v>
      </c>
      <c r="E8" s="77">
        <f t="shared" si="0"/>
        <v>2.151462994836489E-2</v>
      </c>
      <c r="F8" s="76">
        <f>分析係数表!C11</f>
        <v>1.4320902789711765E-3</v>
      </c>
      <c r="G8" s="77">
        <f t="shared" si="1"/>
        <v>3.0810892404715505E-5</v>
      </c>
      <c r="H8" s="77">
        <v>6.3639620190812543E-4</v>
      </c>
      <c r="I8" s="77">
        <f t="shared" si="2"/>
        <v>6.3639620190812543E-4</v>
      </c>
      <c r="J8" s="76">
        <f>分析係数表!G11</f>
        <v>0.36842105263157893</v>
      </c>
      <c r="K8" s="78">
        <f t="shared" si="3"/>
        <v>2.3446175859773041E-4</v>
      </c>
      <c r="L8" s="79"/>
      <c r="M8" s="80"/>
      <c r="N8" s="81">
        <f>分析係数表!H11</f>
        <v>-2.1228492883147762E-5</v>
      </c>
      <c r="O8" s="82">
        <f t="shared" si="4"/>
        <v>-4.0489879110493601E-4</v>
      </c>
      <c r="P8" s="76">
        <f>分析係数表!C11</f>
        <v>1.4320902789711765E-3</v>
      </c>
      <c r="Q8" s="82">
        <f t="shared" si="5"/>
        <v>-5.798516227085599E-7</v>
      </c>
      <c r="R8" s="83">
        <v>1.3495428960926724E-4</v>
      </c>
      <c r="S8" s="84">
        <f t="shared" si="6"/>
        <v>7.7135049151739262E-4</v>
      </c>
      <c r="T8" s="85">
        <f>分析係数表!F11</f>
        <v>0.57894736842105265</v>
      </c>
      <c r="U8" s="86">
        <f t="shared" si="7"/>
        <v>4.4657133719427998E-4</v>
      </c>
      <c r="V8" s="87">
        <f>分析係数表!D11</f>
        <v>2.6315789473684209E-2</v>
      </c>
      <c r="W8" s="88">
        <f t="shared" si="8"/>
        <v>0</v>
      </c>
      <c r="X8" s="76">
        <f>分析係数表!E11</f>
        <v>0</v>
      </c>
      <c r="Y8" s="89">
        <f t="shared" si="9"/>
        <v>0</v>
      </c>
    </row>
    <row r="9" spans="1:25" x14ac:dyDescent="0.2">
      <c r="A9" s="6" t="s">
        <v>223</v>
      </c>
      <c r="B9" s="5" t="s">
        <v>191</v>
      </c>
      <c r="C9" s="90"/>
      <c r="D9" s="76">
        <f>投入係数表!X9</f>
        <v>6.4543889845094669E-4</v>
      </c>
      <c r="E9" s="77">
        <f t="shared" si="0"/>
        <v>6.4543889845094668E-2</v>
      </c>
      <c r="F9" s="76">
        <f>分析係数表!C12</f>
        <v>8.2314002014678422E-2</v>
      </c>
      <c r="G9" s="77">
        <f t="shared" si="1"/>
        <v>5.3128658787443047E-3</v>
      </c>
      <c r="H9" s="77">
        <v>6.9571433175356998E-3</v>
      </c>
      <c r="I9" s="77">
        <f t="shared" si="2"/>
        <v>6.9571433175356998E-3</v>
      </c>
      <c r="J9" s="76">
        <f>分析係数表!G12</f>
        <v>0.12801312223648553</v>
      </c>
      <c r="K9" s="78">
        <f t="shared" si="3"/>
        <v>8.9060563792444606E-4</v>
      </c>
      <c r="L9" s="79"/>
      <c r="M9" s="80"/>
      <c r="N9" s="81">
        <f>分析係数表!H12</f>
        <v>9.0942863511405014E-2</v>
      </c>
      <c r="O9" s="82">
        <f t="shared" si="4"/>
        <v>1.734586421093546</v>
      </c>
      <c r="P9" s="76">
        <f>分析係数表!C12</f>
        <v>8.2314002014678422E-2</v>
      </c>
      <c r="Q9" s="82">
        <f t="shared" si="5"/>
        <v>0.14278075016052799</v>
      </c>
      <c r="R9" s="83">
        <v>0.1590759025477152</v>
      </c>
      <c r="S9" s="84">
        <f t="shared" si="6"/>
        <v>0.16603304586525089</v>
      </c>
      <c r="T9" s="85">
        <f>分析係数表!F12</f>
        <v>0.39723291969761804</v>
      </c>
      <c r="U9" s="86">
        <f t="shared" si="7"/>
        <v>6.5953791575342133E-2</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投入係数表!X10</f>
        <v>2.3666092943201377E-3</v>
      </c>
      <c r="E10" s="77">
        <f t="shared" si="0"/>
        <v>0.23666092943201378</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0.26500625877818063</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投入係数表!X11</f>
        <v>0.11617900172117039</v>
      </c>
      <c r="E11" s="77">
        <f t="shared" si="0"/>
        <v>11.617900172117039</v>
      </c>
      <c r="F11" s="76">
        <f>分析係数表!C14</f>
        <v>0.20214395099540583</v>
      </c>
      <c r="G11" s="77">
        <f t="shared" si="1"/>
        <v>2.3484882430619436</v>
      </c>
      <c r="H11" s="77">
        <v>2.5625105259558518</v>
      </c>
      <c r="I11" s="77">
        <f t="shared" si="2"/>
        <v>2.5625105259558518</v>
      </c>
      <c r="J11" s="76">
        <f>分析係数表!G14</f>
        <v>0.19479400103430444</v>
      </c>
      <c r="K11" s="78">
        <f t="shared" si="3"/>
        <v>0.49916167804346023</v>
      </c>
      <c r="L11" s="79"/>
      <c r="M11" s="80"/>
      <c r="N11" s="81">
        <f>分析係数表!H14</f>
        <v>1.146338615689979E-3</v>
      </c>
      <c r="O11" s="82">
        <f t="shared" si="4"/>
        <v>2.1864534719666543E-2</v>
      </c>
      <c r="P11" s="76">
        <f>分析係数表!C14</f>
        <v>0.20214395099540583</v>
      </c>
      <c r="Q11" s="82">
        <f t="shared" si="5"/>
        <v>4.4197834349096231E-3</v>
      </c>
      <c r="R11" s="83">
        <v>1.8746017355070921E-2</v>
      </c>
      <c r="S11" s="84">
        <f t="shared" si="6"/>
        <v>2.5812565433109227</v>
      </c>
      <c r="T11" s="85">
        <f>分析係数表!F14</f>
        <v>0.33787278055507669</v>
      </c>
      <c r="U11" s="86">
        <f t="shared" si="7"/>
        <v>0.87213632561444721</v>
      </c>
      <c r="V11" s="87">
        <f>分析係数表!D14</f>
        <v>4.5164626788484742E-2</v>
      </c>
      <c r="W11" s="88">
        <f t="shared" si="8"/>
        <v>0</v>
      </c>
      <c r="X11" s="76">
        <f>分析係数表!E14</f>
        <v>4.2234097569384586E-2</v>
      </c>
      <c r="Y11" s="89">
        <f t="shared" si="9"/>
        <v>0</v>
      </c>
    </row>
    <row r="12" spans="1:25" x14ac:dyDescent="0.2">
      <c r="A12" s="6" t="s">
        <v>226</v>
      </c>
      <c r="B12" s="5" t="s">
        <v>29</v>
      </c>
      <c r="C12" s="90"/>
      <c r="D12" s="76">
        <f>投入係数表!X12</f>
        <v>3.5068846815834769E-2</v>
      </c>
      <c r="E12" s="77">
        <f t="shared" si="0"/>
        <v>3.5068846815834767</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0.16033992127755467</v>
      </c>
      <c r="P12" s="76">
        <f>分析係数表!C15</f>
        <v>0</v>
      </c>
      <c r="Q12" s="82">
        <f t="shared" si="5"/>
        <v>0</v>
      </c>
      <c r="R12" s="83">
        <v>0</v>
      </c>
      <c r="S12" s="84">
        <f t="shared" si="6"/>
        <v>0</v>
      </c>
      <c r="T12" s="85">
        <f>分析係数表!F15</f>
        <v>0.30378074104583913</v>
      </c>
      <c r="U12" s="86">
        <f t="shared" si="7"/>
        <v>0</v>
      </c>
      <c r="V12" s="87">
        <f>分析係数表!D15</f>
        <v>8.4435977964269163E-3</v>
      </c>
      <c r="W12" s="88">
        <f t="shared" si="8"/>
        <v>0</v>
      </c>
      <c r="X12" s="76">
        <f>分析係数表!E15</f>
        <v>7.8086117832809896E-3</v>
      </c>
      <c r="Y12" s="89">
        <f t="shared" si="9"/>
        <v>0</v>
      </c>
    </row>
    <row r="13" spans="1:25" x14ac:dyDescent="0.2">
      <c r="A13" s="6" t="s">
        <v>227</v>
      </c>
      <c r="B13" s="5" t="s">
        <v>30</v>
      </c>
      <c r="C13" s="90"/>
      <c r="D13" s="76">
        <f>投入係数表!X13</f>
        <v>1.93631669535284E-3</v>
      </c>
      <c r="E13" s="77">
        <f t="shared" si="0"/>
        <v>0.19363166953528399</v>
      </c>
      <c r="F13" s="76">
        <f>分析係数表!C16</f>
        <v>5.244101845363236E-2</v>
      </c>
      <c r="G13" s="77">
        <f t="shared" si="1"/>
        <v>1.015424195530747E-2</v>
      </c>
      <c r="H13" s="77">
        <v>1.7184597922565714E-2</v>
      </c>
      <c r="I13" s="77">
        <f t="shared" si="2"/>
        <v>1.7184597922565714E-2</v>
      </c>
      <c r="J13" s="76">
        <f>分析係数表!G16</f>
        <v>3.3400809716599193E-2</v>
      </c>
      <c r="K13" s="78">
        <f t="shared" si="3"/>
        <v>5.7397948526788324E-4</v>
      </c>
      <c r="L13" s="79"/>
      <c r="M13" s="80"/>
      <c r="N13" s="81">
        <f>分析係数表!H16</f>
        <v>1.6473310477322662E-2</v>
      </c>
      <c r="O13" s="82">
        <f t="shared" si="4"/>
        <v>0.31420146189743031</v>
      </c>
      <c r="P13" s="76">
        <f>分析係数表!C16</f>
        <v>5.244101845363236E-2</v>
      </c>
      <c r="Q13" s="82">
        <f t="shared" si="5"/>
        <v>1.6477044661521407E-2</v>
      </c>
      <c r="R13" s="83">
        <v>1.8525926091491882E-2</v>
      </c>
      <c r="S13" s="84">
        <f t="shared" si="6"/>
        <v>3.5710524014057596E-2</v>
      </c>
      <c r="T13" s="85">
        <f>分析係数表!F16</f>
        <v>0.2874493927125506</v>
      </c>
      <c r="U13" s="86">
        <f t="shared" si="7"/>
        <v>1.0264968441287811E-2</v>
      </c>
      <c r="V13" s="87">
        <f>分析係数表!D16</f>
        <v>0</v>
      </c>
      <c r="W13" s="88">
        <f t="shared" si="8"/>
        <v>0</v>
      </c>
      <c r="X13" s="76">
        <f>分析係数表!E16</f>
        <v>0</v>
      </c>
      <c r="Y13" s="89">
        <f t="shared" si="9"/>
        <v>0</v>
      </c>
    </row>
    <row r="14" spans="1:25" x14ac:dyDescent="0.2">
      <c r="A14" s="6" t="s">
        <v>2</v>
      </c>
      <c r="B14" s="5" t="s">
        <v>365</v>
      </c>
      <c r="C14" s="90"/>
      <c r="D14" s="76">
        <f>投入係数表!X14</f>
        <v>5.5938037865748712E-2</v>
      </c>
      <c r="E14" s="77">
        <f t="shared" si="0"/>
        <v>5.5938037865748713</v>
      </c>
      <c r="F14" s="76">
        <f>分析係数表!C17</f>
        <v>0.30047739399045215</v>
      </c>
      <c r="G14" s="77">
        <f t="shared" si="1"/>
        <v>1.6808115842839406</v>
      </c>
      <c r="H14" s="77">
        <v>1.899714886003032</v>
      </c>
      <c r="I14" s="77">
        <f t="shared" si="2"/>
        <v>1.899714886003032</v>
      </c>
      <c r="J14" s="76">
        <f>分析係数表!G17</f>
        <v>0.21582733812949639</v>
      </c>
      <c r="K14" s="78">
        <f t="shared" si="3"/>
        <v>0.41001040705101405</v>
      </c>
      <c r="L14" s="79"/>
      <c r="M14" s="80"/>
      <c r="N14" s="81">
        <f>分析係数表!H17</f>
        <v>2.8021610605755043E-3</v>
      </c>
      <c r="O14" s="82">
        <f t="shared" si="4"/>
        <v>5.3446640425851552E-2</v>
      </c>
      <c r="P14" s="76">
        <f>分析係数表!C17</f>
        <v>0.30047739399045215</v>
      </c>
      <c r="Q14" s="82">
        <f t="shared" si="5"/>
        <v>1.6059507232704624E-2</v>
      </c>
      <c r="R14" s="83">
        <v>3.3532516009360781E-2</v>
      </c>
      <c r="S14" s="84">
        <f t="shared" si="6"/>
        <v>1.9332474020123926</v>
      </c>
      <c r="T14" s="85">
        <f>分析係数表!F17</f>
        <v>0.33413269384492406</v>
      </c>
      <c r="U14" s="86">
        <f t="shared" si="7"/>
        <v>0.64596116230310163</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投入係数表!X15</f>
        <v>2.5817555938037868E-3</v>
      </c>
      <c r="E15" s="77">
        <f t="shared" si="0"/>
        <v>0.25817555938037867</v>
      </c>
      <c r="F15" s="76">
        <f>分析係数表!C18</f>
        <v>0.17062500000000003</v>
      </c>
      <c r="G15" s="77">
        <f t="shared" si="1"/>
        <v>4.4051204819277115E-2</v>
      </c>
      <c r="H15" s="77">
        <v>5.3696535292549051E-2</v>
      </c>
      <c r="I15" s="77">
        <f t="shared" si="2"/>
        <v>5.3696535292549051E-2</v>
      </c>
      <c r="J15" s="76">
        <f>分析係数表!G18</f>
        <v>0.21515892420537897</v>
      </c>
      <c r="K15" s="78">
        <f t="shared" si="3"/>
        <v>1.1553288767101018E-2</v>
      </c>
      <c r="L15" s="79"/>
      <c r="M15" s="80"/>
      <c r="N15" s="81">
        <f>分析係数表!H18</f>
        <v>4.4579835054610296E-4</v>
      </c>
      <c r="O15" s="82">
        <f t="shared" si="4"/>
        <v>8.5028746132036551E-3</v>
      </c>
      <c r="P15" s="76">
        <f>分析係数表!C18</f>
        <v>0.17062500000000003</v>
      </c>
      <c r="Q15" s="82">
        <f t="shared" si="5"/>
        <v>1.4508029808778739E-3</v>
      </c>
      <c r="R15" s="83">
        <v>3.503753989583793E-3</v>
      </c>
      <c r="S15" s="84">
        <f t="shared" si="6"/>
        <v>5.7200289282132846E-2</v>
      </c>
      <c r="T15" s="85">
        <f>分析係数表!F18</f>
        <v>0.45904645476772615</v>
      </c>
      <c r="U15" s="86">
        <f t="shared" si="7"/>
        <v>2.6257590006651448E-2</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投入係数表!X16</f>
        <v>2.1514629948364886E-3</v>
      </c>
      <c r="E16" s="77">
        <f t="shared" si="0"/>
        <v>0.21514629948364886</v>
      </c>
      <c r="F16" s="76">
        <f>分析係数表!C19</f>
        <v>0.1185035016586804</v>
      </c>
      <c r="G16" s="77">
        <f t="shared" si="1"/>
        <v>2.5495589857719533E-2</v>
      </c>
      <c r="H16" s="77">
        <v>4.4682454902295832E-2</v>
      </c>
      <c r="I16" s="77">
        <f t="shared" si="2"/>
        <v>4.4682454902295832E-2</v>
      </c>
      <c r="J16" s="76">
        <f>分析係数表!G19</f>
        <v>5.7564057564057566E-2</v>
      </c>
      <c r="K16" s="78">
        <f t="shared" si="3"/>
        <v>2.5721034060991635E-3</v>
      </c>
      <c r="L16" s="79"/>
      <c r="M16" s="80"/>
      <c r="N16" s="81">
        <f>分析係数表!H19</f>
        <v>-1.1675671085731269E-4</v>
      </c>
      <c r="O16" s="82">
        <f t="shared" si="4"/>
        <v>-2.2269433510771481E-3</v>
      </c>
      <c r="P16" s="76">
        <f>分析係数表!C19</f>
        <v>0.1185035016586804</v>
      </c>
      <c r="Q16" s="82">
        <f t="shared" si="5"/>
        <v>-2.6390058509815809E-4</v>
      </c>
      <c r="R16" s="83">
        <v>1.5609733962144295E-3</v>
      </c>
      <c r="S16" s="84">
        <f t="shared" si="6"/>
        <v>4.6243428298510261E-2</v>
      </c>
      <c r="T16" s="85">
        <f>分析係数表!F19</f>
        <v>0.24008424008424009</v>
      </c>
      <c r="U16" s="86">
        <f t="shared" si="7"/>
        <v>1.1102318341937881E-2</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投入係数表!X17</f>
        <v>8.3907056798623071E-3</v>
      </c>
      <c r="E17" s="77">
        <f t="shared" si="0"/>
        <v>0.8390705679862307</v>
      </c>
      <c r="F17" s="76">
        <f>分析係数表!C20</f>
        <v>0.1515527950310559</v>
      </c>
      <c r="G17" s="77">
        <f t="shared" si="1"/>
        <v>0.12716348980660888</v>
      </c>
      <c r="H17" s="77">
        <v>0.14586831912253292</v>
      </c>
      <c r="I17" s="77">
        <f t="shared" si="2"/>
        <v>0.14586831912253292</v>
      </c>
      <c r="J17" s="76">
        <f>分析係数表!G20</f>
        <v>0.10025273799494525</v>
      </c>
      <c r="K17" s="78">
        <f t="shared" si="3"/>
        <v>1.4623698378754355E-2</v>
      </c>
      <c r="L17" s="79"/>
      <c r="M17" s="80"/>
      <c r="N17" s="81">
        <f>分析係数表!H20</f>
        <v>5.5194081496184183E-4</v>
      </c>
      <c r="O17" s="82">
        <f t="shared" si="4"/>
        <v>1.0527368568728337E-2</v>
      </c>
      <c r="P17" s="76">
        <f>分析係数表!C20</f>
        <v>0.1515527950310559</v>
      </c>
      <c r="Q17" s="82">
        <f t="shared" si="5"/>
        <v>1.5954521309128661E-3</v>
      </c>
      <c r="R17" s="83">
        <v>4.0668511856208822E-3</v>
      </c>
      <c r="S17" s="84">
        <f t="shared" si="6"/>
        <v>0.14993517030815381</v>
      </c>
      <c r="T17" s="85">
        <f>分析係数表!F20</f>
        <v>0.22325189553496208</v>
      </c>
      <c r="U17" s="86">
        <f t="shared" si="7"/>
        <v>3.3473310978652707E-2</v>
      </c>
      <c r="V17" s="87">
        <f>分析係数表!D20</f>
        <v>3.7910699241786015E-3</v>
      </c>
      <c r="W17" s="88">
        <f t="shared" si="8"/>
        <v>0</v>
      </c>
      <c r="X17" s="76">
        <f>分析係数表!E20</f>
        <v>3.3698399326032012E-3</v>
      </c>
      <c r="Y17" s="89">
        <f t="shared" si="9"/>
        <v>0</v>
      </c>
    </row>
    <row r="18" spans="1:25" x14ac:dyDescent="0.2">
      <c r="A18" s="6" t="s">
        <v>6</v>
      </c>
      <c r="B18" s="5" t="s">
        <v>34</v>
      </c>
      <c r="C18" s="90"/>
      <c r="D18" s="76">
        <f>投入係数表!X18</f>
        <v>6.8846815834767644E-3</v>
      </c>
      <c r="E18" s="77">
        <f t="shared" si="0"/>
        <v>0.6884681583476765</v>
      </c>
      <c r="F18" s="76">
        <f>分析係数表!C21</f>
        <v>0.26288951841359776</v>
      </c>
      <c r="G18" s="77">
        <f t="shared" si="1"/>
        <v>0.18099106259111725</v>
      </c>
      <c r="H18" s="77">
        <v>0.21994980155752791</v>
      </c>
      <c r="I18" s="77">
        <f t="shared" si="2"/>
        <v>0.21994980155752791</v>
      </c>
      <c r="J18" s="76">
        <f>分析係数表!G21</f>
        <v>0.28500292911540714</v>
      </c>
      <c r="K18" s="78">
        <f t="shared" si="3"/>
        <v>6.2686337702247991E-2</v>
      </c>
      <c r="L18" s="79"/>
      <c r="M18" s="80"/>
      <c r="N18" s="81">
        <f>分析係数表!H21</f>
        <v>9.1282519397535371E-4</v>
      </c>
      <c r="O18" s="82">
        <f t="shared" si="4"/>
        <v>1.7410648017512249E-2</v>
      </c>
      <c r="P18" s="76">
        <f>分析係数表!C21</f>
        <v>0.26288951841359776</v>
      </c>
      <c r="Q18" s="82">
        <f t="shared" si="5"/>
        <v>4.577076872592456E-3</v>
      </c>
      <c r="R18" s="83">
        <v>1.0897724303357713E-2</v>
      </c>
      <c r="S18" s="84">
        <f t="shared" si="6"/>
        <v>0.23084752586088564</v>
      </c>
      <c r="T18" s="85">
        <f>分析係数表!F21</f>
        <v>0.4257469244288225</v>
      </c>
      <c r="U18" s="86">
        <f t="shared" si="7"/>
        <v>9.8282624147275122E-2</v>
      </c>
      <c r="V18" s="87">
        <f>分析係数表!D21</f>
        <v>5.0673696543643822E-2</v>
      </c>
      <c r="W18" s="88">
        <f t="shared" si="8"/>
        <v>0</v>
      </c>
      <c r="X18" s="76">
        <f>分析係数表!E21</f>
        <v>4.5987111892208554E-2</v>
      </c>
      <c r="Y18" s="89">
        <f t="shared" si="9"/>
        <v>0</v>
      </c>
    </row>
    <row r="19" spans="1:25" x14ac:dyDescent="0.2">
      <c r="A19" s="6" t="s">
        <v>7</v>
      </c>
      <c r="B19" s="5" t="s">
        <v>269</v>
      </c>
      <c r="C19" s="90"/>
      <c r="D19" s="76">
        <f>投入係数表!X19</f>
        <v>2.1514629948364889E-4</v>
      </c>
      <c r="E19" s="77">
        <f t="shared" si="0"/>
        <v>2.151462994836489E-2</v>
      </c>
      <c r="F19" s="76">
        <f>分析係数表!C22</f>
        <v>7.7430972388955577E-2</v>
      </c>
      <c r="G19" s="77">
        <f t="shared" si="1"/>
        <v>1.6658987174904387E-3</v>
      </c>
      <c r="H19" s="77">
        <v>4.3641523341263295E-3</v>
      </c>
      <c r="I19" s="77">
        <f t="shared" si="2"/>
        <v>4.3641523341263295E-3</v>
      </c>
      <c r="J19" s="76">
        <f>分析係数表!G22</f>
        <v>0.1947935368043088</v>
      </c>
      <c r="K19" s="78">
        <f t="shared" si="3"/>
        <v>8.5010866831724738E-4</v>
      </c>
      <c r="L19" s="79"/>
      <c r="M19" s="80"/>
      <c r="N19" s="81">
        <f>分析係数表!H22</f>
        <v>4.2456985766295524E-5</v>
      </c>
      <c r="O19" s="82">
        <f t="shared" si="4"/>
        <v>8.0979758220987201E-4</v>
      </c>
      <c r="P19" s="76">
        <f>分析係数表!C22</f>
        <v>7.7430972388955577E-2</v>
      </c>
      <c r="Q19" s="82">
        <f t="shared" si="5"/>
        <v>6.2703414228735581E-5</v>
      </c>
      <c r="R19" s="83">
        <v>7.923476492126565E-4</v>
      </c>
      <c r="S19" s="84">
        <f t="shared" si="6"/>
        <v>5.1564999833389859E-3</v>
      </c>
      <c r="T19" s="85">
        <f>分析係数表!F22</f>
        <v>0.41382405745062839</v>
      </c>
      <c r="U19" s="86">
        <f t="shared" si="7"/>
        <v>2.1338837453494367E-3</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投入係数表!X20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4.0489879110493601E-4</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90"/>
      <c r="D21" s="76">
        <f>投入係数表!X21</f>
        <v>0</v>
      </c>
      <c r="E21" s="77">
        <f t="shared" si="0"/>
        <v>0</v>
      </c>
      <c r="F21" s="76">
        <f>分析係数表!C24</f>
        <v>0.63487099296325256</v>
      </c>
      <c r="G21" s="77">
        <f t="shared" si="1"/>
        <v>0</v>
      </c>
      <c r="H21" s="77">
        <v>1.1319706894688402E-2</v>
      </c>
      <c r="I21" s="77">
        <f t="shared" si="2"/>
        <v>1.1319706894688402E-2</v>
      </c>
      <c r="J21" s="76">
        <f>分析係数表!G24</f>
        <v>0.20715350223546944</v>
      </c>
      <c r="K21" s="78">
        <f t="shared" si="3"/>
        <v>2.3449169275136929E-3</v>
      </c>
      <c r="L21" s="79"/>
      <c r="M21" s="80"/>
      <c r="N21" s="81">
        <f>分析係数表!H24</f>
        <v>3.5027013257193804E-4</v>
      </c>
      <c r="O21" s="82">
        <f t="shared" si="4"/>
        <v>6.680830053231444E-3</v>
      </c>
      <c r="P21" s="76">
        <f>分析係数表!C24</f>
        <v>0.63487099296325256</v>
      </c>
      <c r="Q21" s="82">
        <f t="shared" si="5"/>
        <v>4.2414652097137861E-3</v>
      </c>
      <c r="R21" s="83">
        <v>1.4329268530183906E-2</v>
      </c>
      <c r="S21" s="84">
        <f t="shared" si="6"/>
        <v>2.5648975424872308E-2</v>
      </c>
      <c r="T21" s="85">
        <f>分析係数表!F24</f>
        <v>0.39046199701937406</v>
      </c>
      <c r="U21" s="86">
        <f t="shared" si="7"/>
        <v>1.0014950165896489E-2</v>
      </c>
      <c r="V21" s="87">
        <f>分析係数表!D24</f>
        <v>8.1222056631892692E-2</v>
      </c>
      <c r="W21" s="88">
        <f t="shared" si="8"/>
        <v>0</v>
      </c>
      <c r="X21" s="76">
        <f>分析係数表!E24</f>
        <v>8.3457526080476907E-2</v>
      </c>
      <c r="Y21" s="89">
        <f t="shared" si="9"/>
        <v>0</v>
      </c>
    </row>
    <row r="22" spans="1:25" x14ac:dyDescent="0.2">
      <c r="A22" s="6" t="s">
        <v>10</v>
      </c>
      <c r="B22" s="5" t="s">
        <v>272</v>
      </c>
      <c r="C22" s="90"/>
      <c r="D22" s="76">
        <f>投入係数表!X22</f>
        <v>4.5180722891566263E-3</v>
      </c>
      <c r="E22" s="77">
        <f t="shared" si="0"/>
        <v>0.45180722891566261</v>
      </c>
      <c r="F22" s="76">
        <f>分析係数表!C25</f>
        <v>2.5195482189400487E-2</v>
      </c>
      <c r="G22" s="77">
        <f t="shared" si="1"/>
        <v>1.1383500989186966E-2</v>
      </c>
      <c r="H22" s="77">
        <v>1.2857290353970888E-2</v>
      </c>
      <c r="I22" s="77">
        <f t="shared" si="2"/>
        <v>1.2857290353970888E-2</v>
      </c>
      <c r="J22" s="76">
        <f>分析係数表!G25</f>
        <v>0.19667590027700832</v>
      </c>
      <c r="K22" s="78">
        <f t="shared" si="3"/>
        <v>2.5287191554901195E-3</v>
      </c>
      <c r="L22" s="79"/>
      <c r="M22" s="80"/>
      <c r="N22" s="81">
        <f>分析係数表!H25</f>
        <v>5.0948382919554624E-4</v>
      </c>
      <c r="O22" s="82">
        <f t="shared" si="4"/>
        <v>9.7175709865184642E-3</v>
      </c>
      <c r="P22" s="76">
        <f>分析係数表!C25</f>
        <v>2.5195482189400487E-2</v>
      </c>
      <c r="Q22" s="82">
        <f t="shared" si="5"/>
        <v>2.448388867150609E-4</v>
      </c>
      <c r="R22" s="83">
        <v>1.0329406962286383E-3</v>
      </c>
      <c r="S22" s="84">
        <f t="shared" si="6"/>
        <v>1.3890231050199526E-2</v>
      </c>
      <c r="T22" s="85">
        <f>分析係数表!F25</f>
        <v>0.34903047091412742</v>
      </c>
      <c r="U22" s="86">
        <f t="shared" si="7"/>
        <v>4.8481138845571752E-3</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投入係数表!X23</f>
        <v>8.6058519793459555E-4</v>
      </c>
      <c r="E23" s="77">
        <f t="shared" si="0"/>
        <v>8.6058519793459562E-2</v>
      </c>
      <c r="F23" s="76">
        <f>分析係数表!C26</f>
        <v>0.4930888575458392</v>
      </c>
      <c r="G23" s="77">
        <f t="shared" si="1"/>
        <v>4.2434497207042968E-2</v>
      </c>
      <c r="H23" s="77">
        <v>5.8062869823158225E-2</v>
      </c>
      <c r="I23" s="77">
        <f t="shared" si="2"/>
        <v>5.8062869823158225E-2</v>
      </c>
      <c r="J23" s="76">
        <f>分析係数表!G26</f>
        <v>0.19639217284957194</v>
      </c>
      <c r="K23" s="78">
        <f t="shared" si="3"/>
        <v>1.1403093166451885E-2</v>
      </c>
      <c r="L23" s="79"/>
      <c r="M23" s="80"/>
      <c r="N23" s="81">
        <f>分析係数表!H26</f>
        <v>1.0815917123963785E-2</v>
      </c>
      <c r="O23" s="82">
        <f t="shared" si="4"/>
        <v>0.20629593406796493</v>
      </c>
      <c r="P23" s="76">
        <f>分析係数表!C26</f>
        <v>0.4930888575458392</v>
      </c>
      <c r="Q23" s="82">
        <f t="shared" si="5"/>
        <v>0.10172222644592459</v>
      </c>
      <c r="R23" s="83">
        <v>0.11242896090402692</v>
      </c>
      <c r="S23" s="84">
        <f t="shared" si="6"/>
        <v>0.17049183072718516</v>
      </c>
      <c r="T23" s="85">
        <f>分析係数表!F26</f>
        <v>0.33499796167957602</v>
      </c>
      <c r="U23" s="86">
        <f t="shared" si="7"/>
        <v>5.7114415776626334E-2</v>
      </c>
      <c r="V23" s="87">
        <f>分析係数表!D26</f>
        <v>2.4561761108846312E-2</v>
      </c>
      <c r="W23" s="88">
        <f t="shared" si="8"/>
        <v>0</v>
      </c>
      <c r="X23" s="76">
        <f>分析係数表!E26</f>
        <v>2.6498165511618425E-2</v>
      </c>
      <c r="Y23" s="89">
        <f t="shared" si="9"/>
        <v>0</v>
      </c>
    </row>
    <row r="24" spans="1:25" x14ac:dyDescent="0.2">
      <c r="A24" s="6" t="s">
        <v>12</v>
      </c>
      <c r="B24" s="5" t="s">
        <v>366</v>
      </c>
      <c r="C24" s="90"/>
      <c r="D24" s="76">
        <f>投入係数表!X24</f>
        <v>0</v>
      </c>
      <c r="E24" s="77">
        <f t="shared" si="0"/>
        <v>0</v>
      </c>
      <c r="F24" s="76">
        <f>分析係数表!C27</f>
        <v>2.3319615912208547E-2</v>
      </c>
      <c r="G24" s="77">
        <f t="shared" si="1"/>
        <v>0</v>
      </c>
      <c r="H24" s="77">
        <v>7.1970487550220428E-5</v>
      </c>
      <c r="I24" s="77">
        <f t="shared" si="2"/>
        <v>7.1970487550220428E-5</v>
      </c>
      <c r="J24" s="76">
        <f>分析係数表!G27</f>
        <v>0.17692307692307693</v>
      </c>
      <c r="K24" s="78">
        <f t="shared" si="3"/>
        <v>1.2733240105039E-5</v>
      </c>
      <c r="L24" s="79"/>
      <c r="M24" s="80"/>
      <c r="N24" s="81">
        <f>分析係数表!H27</f>
        <v>1.0773460138197489E-2</v>
      </c>
      <c r="O24" s="82">
        <f t="shared" si="4"/>
        <v>0.20548613648575503</v>
      </c>
      <c r="P24" s="76">
        <f>分析係数表!C27</f>
        <v>2.3319615912208547E-2</v>
      </c>
      <c r="Q24" s="82">
        <f t="shared" si="5"/>
        <v>4.7918577781314699E-3</v>
      </c>
      <c r="R24" s="83">
        <v>4.8292432490508047E-3</v>
      </c>
      <c r="S24" s="84">
        <f t="shared" si="6"/>
        <v>4.9012137366010247E-3</v>
      </c>
      <c r="T24" s="85">
        <f>分析係数表!F27</f>
        <v>0.33076923076923076</v>
      </c>
      <c r="U24" s="86">
        <f t="shared" si="7"/>
        <v>1.6211706974911082E-3</v>
      </c>
      <c r="V24" s="87">
        <f>分析係数表!D27</f>
        <v>1.5384615384615385</v>
      </c>
      <c r="W24" s="88">
        <f t="shared" si="8"/>
        <v>0</v>
      </c>
      <c r="X24" s="76">
        <f>分析係数表!E27</f>
        <v>1.823076923076923</v>
      </c>
      <c r="Y24" s="89">
        <f t="shared" si="9"/>
        <v>0</v>
      </c>
    </row>
    <row r="25" spans="1:25" x14ac:dyDescent="0.2">
      <c r="A25" s="6" t="s">
        <v>13</v>
      </c>
      <c r="B25" s="5" t="s">
        <v>192</v>
      </c>
      <c r="C25" s="90"/>
      <c r="D25" s="76">
        <f>投入係数表!X25</f>
        <v>0</v>
      </c>
      <c r="E25" s="77">
        <f t="shared" si="0"/>
        <v>0</v>
      </c>
      <c r="F25" s="76">
        <f>分析係数表!C28</f>
        <v>0.14672910458351074</v>
      </c>
      <c r="G25" s="77">
        <f t="shared" si="1"/>
        <v>0</v>
      </c>
      <c r="H25" s="77">
        <v>2.2753343543737679E-2</v>
      </c>
      <c r="I25" s="77">
        <f t="shared" si="2"/>
        <v>2.2753343543737679E-2</v>
      </c>
      <c r="J25" s="76">
        <f>分析係数表!G28</f>
        <v>0.12492997198879552</v>
      </c>
      <c r="K25" s="78">
        <f t="shared" si="3"/>
        <v>2.8425745715705895E-3</v>
      </c>
      <c r="L25" s="79"/>
      <c r="M25" s="80"/>
      <c r="N25" s="81">
        <f>分析係数表!H28</f>
        <v>2.0262596456964536E-2</v>
      </c>
      <c r="O25" s="82">
        <f t="shared" si="4"/>
        <v>0.38647589610966138</v>
      </c>
      <c r="P25" s="76">
        <f>分析係数表!C28</f>
        <v>0.14672910458351074</v>
      </c>
      <c r="Q25" s="82">
        <f t="shared" si="5"/>
        <v>5.6707262179280536E-2</v>
      </c>
      <c r="R25" s="83">
        <v>6.5751627699722523E-2</v>
      </c>
      <c r="S25" s="84">
        <f t="shared" si="6"/>
        <v>8.8504971243460198E-2</v>
      </c>
      <c r="T25" s="85">
        <f>分析係数表!F28</f>
        <v>0.21372549019607842</v>
      </c>
      <c r="U25" s="86">
        <f t="shared" si="7"/>
        <v>1.8915768363798355E-2</v>
      </c>
      <c r="V25" s="87">
        <f>分析係数表!D28</f>
        <v>3.4733893557422971E-2</v>
      </c>
      <c r="W25" s="88">
        <f t="shared" si="8"/>
        <v>0</v>
      </c>
      <c r="X25" s="76">
        <f>分析係数表!E28</f>
        <v>3.4173669467787111E-2</v>
      </c>
      <c r="Y25" s="89">
        <f t="shared" si="9"/>
        <v>0</v>
      </c>
    </row>
    <row r="26" spans="1:25" x14ac:dyDescent="0.2">
      <c r="A26" s="6" t="s">
        <v>14</v>
      </c>
      <c r="B26" s="5" t="s">
        <v>50</v>
      </c>
      <c r="C26" s="75">
        <f>最終需要_まとめ!C27</f>
        <v>100</v>
      </c>
      <c r="D26" s="76">
        <f>投入係数表!X26</f>
        <v>5.2065404475043028E-2</v>
      </c>
      <c r="E26" s="77">
        <f t="shared" si="0"/>
        <v>5.2065404475043024</v>
      </c>
      <c r="F26" s="76">
        <f>分析係数表!C29</f>
        <v>0.36751332706177486</v>
      </c>
      <c r="G26" s="77">
        <f t="shared" si="1"/>
        <v>1.9134730023440083</v>
      </c>
      <c r="H26" s="77">
        <v>1.9891260333928231</v>
      </c>
      <c r="I26" s="77">
        <f t="shared" si="2"/>
        <v>101.98912603339282</v>
      </c>
      <c r="J26" s="76">
        <f>分析係数表!G29</f>
        <v>0.26226333907056798</v>
      </c>
      <c r="K26" s="78">
        <f t="shared" si="3"/>
        <v>26.748008742406594</v>
      </c>
      <c r="L26" s="79"/>
      <c r="M26" s="80"/>
      <c r="N26" s="81">
        <f>分析係数表!H29</f>
        <v>9.6908070011569522E-3</v>
      </c>
      <c r="O26" s="82">
        <f t="shared" si="4"/>
        <v>0.18483629813940328</v>
      </c>
      <c r="P26" s="76">
        <f>分析係数表!C29</f>
        <v>0.36751332706177486</v>
      </c>
      <c r="Q26" s="82">
        <f t="shared" si="5"/>
        <v>6.7929802890994248E-2</v>
      </c>
      <c r="R26" s="83">
        <v>8.6141846819881226E-2</v>
      </c>
      <c r="S26" s="84">
        <f t="shared" si="6"/>
        <v>102.07526788021271</v>
      </c>
      <c r="T26" s="85">
        <f>分析係数表!F29</f>
        <v>0.47117039586919107</v>
      </c>
      <c r="U26" s="86">
        <f t="shared" si="7"/>
        <v>48.094844375573544</v>
      </c>
      <c r="V26" s="87">
        <f>分析係数表!D29</f>
        <v>9.2943201376936319E-2</v>
      </c>
      <c r="W26" s="88">
        <f t="shared" si="8"/>
        <v>9</v>
      </c>
      <c r="X26" s="76">
        <f>分析係数表!E29</f>
        <v>7.2289156626506021E-2</v>
      </c>
      <c r="Y26" s="89">
        <f t="shared" si="9"/>
        <v>7</v>
      </c>
    </row>
    <row r="27" spans="1:25" x14ac:dyDescent="0.2">
      <c r="A27" s="6" t="s">
        <v>15</v>
      </c>
      <c r="B27" s="5" t="s">
        <v>36</v>
      </c>
      <c r="C27" s="90"/>
      <c r="D27" s="76">
        <f>投入係数表!X27</f>
        <v>1.5060240963855422E-3</v>
      </c>
      <c r="E27" s="77">
        <f t="shared" si="0"/>
        <v>0.15060240963855423</v>
      </c>
      <c r="F27" s="76">
        <f>分析係数表!C30</f>
        <v>1</v>
      </c>
      <c r="G27" s="77">
        <f t="shared" si="1"/>
        <v>0.15060240963855423</v>
      </c>
      <c r="H27" s="77">
        <v>0.22662929306071192</v>
      </c>
      <c r="I27" s="77">
        <f t="shared" si="2"/>
        <v>0.22662929306071192</v>
      </c>
      <c r="J27" s="76">
        <f>分析係数表!G30</f>
        <v>0.34487899988530796</v>
      </c>
      <c r="K27" s="78">
        <f t="shared" si="3"/>
        <v>7.8159683935492691E-2</v>
      </c>
      <c r="L27" s="79"/>
      <c r="M27" s="80"/>
      <c r="N27" s="81">
        <f>分析係数表!H30</f>
        <v>0</v>
      </c>
      <c r="O27" s="82">
        <f t="shared" si="4"/>
        <v>0</v>
      </c>
      <c r="P27" s="76">
        <f>分析係数表!C30</f>
        <v>1</v>
      </c>
      <c r="Q27" s="82">
        <f t="shared" si="5"/>
        <v>0</v>
      </c>
      <c r="R27" s="83">
        <v>5.5866470961173163E-2</v>
      </c>
      <c r="S27" s="84">
        <f t="shared" si="6"/>
        <v>0.28249576402188509</v>
      </c>
      <c r="T27" s="85">
        <f>分析係数表!F30</f>
        <v>0.44087624727606378</v>
      </c>
      <c r="U27" s="86">
        <f t="shared" si="7"/>
        <v>0.12454567231335317</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投入係数表!X28</f>
        <v>2.1514629948364887E-2</v>
      </c>
      <c r="E28" s="77">
        <f t="shared" si="0"/>
        <v>2.1514629948364887</v>
      </c>
      <c r="F28" s="76">
        <f>分析係数表!C31</f>
        <v>0.30951028292239513</v>
      </c>
      <c r="G28" s="77">
        <f t="shared" si="1"/>
        <v>0.66589992022890521</v>
      </c>
      <c r="H28" s="77">
        <v>0.78678173121724448</v>
      </c>
      <c r="I28" s="77">
        <f t="shared" si="2"/>
        <v>0.78678173121724448</v>
      </c>
      <c r="J28" s="76">
        <f>分析係数表!G31</f>
        <v>7.0092194960809637E-2</v>
      </c>
      <c r="K28" s="78">
        <f t="shared" si="3"/>
        <v>5.5147258496082423E-2</v>
      </c>
      <c r="L28" s="79"/>
      <c r="M28" s="80"/>
      <c r="N28" s="81">
        <f>分析係数表!H31</f>
        <v>2.261895916699394E-2</v>
      </c>
      <c r="O28" s="82">
        <f t="shared" si="4"/>
        <v>0.43141966192230935</v>
      </c>
      <c r="P28" s="76">
        <f>分析係数表!C31</f>
        <v>0.30951028292239513</v>
      </c>
      <c r="Q28" s="82">
        <f t="shared" si="5"/>
        <v>0.13352882161985802</v>
      </c>
      <c r="R28" s="83">
        <v>0.17271299150725614</v>
      </c>
      <c r="S28" s="84">
        <f t="shared" si="6"/>
        <v>0.95949472272450065</v>
      </c>
      <c r="T28" s="85">
        <f>分析係数表!F31</f>
        <v>0.24334064086008589</v>
      </c>
      <c r="U28" s="86">
        <f t="shared" si="7"/>
        <v>0.23348406072965039</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投入係数表!X29</f>
        <v>6.4543889845094669E-4</v>
      </c>
      <c r="E29" s="77">
        <f t="shared" si="0"/>
        <v>6.4543889845094668E-2</v>
      </c>
      <c r="F29" s="76">
        <f>分析係数表!C32</f>
        <v>0.85225718194254441</v>
      </c>
      <c r="G29" s="77">
        <f t="shared" si="1"/>
        <v>5.5007993670990393E-2</v>
      </c>
      <c r="H29" s="77">
        <v>8.5955792167215661E-2</v>
      </c>
      <c r="I29" s="77">
        <f t="shared" si="2"/>
        <v>8.5955792167215661E-2</v>
      </c>
      <c r="J29" s="76">
        <f>分析係数表!G32</f>
        <v>0.14035087719298245</v>
      </c>
      <c r="K29" s="78">
        <f t="shared" si="3"/>
        <v>1.2063970830486407E-2</v>
      </c>
      <c r="L29" s="79"/>
      <c r="M29" s="80"/>
      <c r="N29" s="81">
        <f>分析係数表!H32</f>
        <v>6.442847590035345E-3</v>
      </c>
      <c r="O29" s="82">
        <f t="shared" si="4"/>
        <v>0.12288678310034808</v>
      </c>
      <c r="P29" s="76">
        <f>分析係数表!C32</f>
        <v>0.85225718194254441</v>
      </c>
      <c r="Q29" s="82">
        <f t="shared" si="5"/>
        <v>0.10473114346308735</v>
      </c>
      <c r="R29" s="83">
        <v>0.13695012101222895</v>
      </c>
      <c r="S29" s="84">
        <f t="shared" si="6"/>
        <v>0.22290591317944461</v>
      </c>
      <c r="T29" s="85">
        <f>分析係数表!F32</f>
        <v>0.48405103668261562</v>
      </c>
      <c r="U29" s="86">
        <f t="shared" si="7"/>
        <v>0.10789783835719527</v>
      </c>
      <c r="V29" s="87">
        <f>分析係数表!D32</f>
        <v>2.1531100478468901E-2</v>
      </c>
      <c r="W29" s="88">
        <f t="shared" si="8"/>
        <v>0</v>
      </c>
      <c r="X29" s="76">
        <f>分析係数表!E32</f>
        <v>3.1897926634768738E-2</v>
      </c>
      <c r="Y29" s="89">
        <f t="shared" si="9"/>
        <v>0</v>
      </c>
    </row>
    <row r="30" spans="1:25" x14ac:dyDescent="0.2">
      <c r="A30" s="6" t="s">
        <v>18</v>
      </c>
      <c r="B30" s="5" t="s">
        <v>274</v>
      </c>
      <c r="C30" s="90"/>
      <c r="D30" s="76">
        <f>投入係数表!X30</f>
        <v>4.3029259896729778E-4</v>
      </c>
      <c r="E30" s="77">
        <f t="shared" si="0"/>
        <v>4.3029259896729781E-2</v>
      </c>
      <c r="F30" s="76">
        <f>分析係数表!C33</f>
        <v>1</v>
      </c>
      <c r="G30" s="77">
        <f t="shared" si="1"/>
        <v>4.3029259896729781E-2</v>
      </c>
      <c r="H30" s="77">
        <v>8.7988934595003204E-2</v>
      </c>
      <c r="I30" s="77">
        <f t="shared" si="2"/>
        <v>8.7988934595003204E-2</v>
      </c>
      <c r="J30" s="76">
        <f>分析係数表!G33</f>
        <v>0.50645624103299858</v>
      </c>
      <c r="K30" s="78">
        <f t="shared" si="3"/>
        <v>4.4562545067483687E-2</v>
      </c>
      <c r="L30" s="79"/>
      <c r="M30" s="80"/>
      <c r="N30" s="81">
        <f>分析係数表!H33</f>
        <v>9.552821797416492E-4</v>
      </c>
      <c r="O30" s="82">
        <f t="shared" si="4"/>
        <v>1.8220445599722121E-2</v>
      </c>
      <c r="P30" s="76">
        <f>分析係数表!C33</f>
        <v>1</v>
      </c>
      <c r="Q30" s="82">
        <f t="shared" si="5"/>
        <v>1.8220445599722121E-2</v>
      </c>
      <c r="R30" s="83">
        <v>5.5155846153775993E-2</v>
      </c>
      <c r="S30" s="84">
        <f t="shared" si="6"/>
        <v>0.1431447807487792</v>
      </c>
      <c r="T30" s="85">
        <f>分析係数表!F33</f>
        <v>0.6449067431850789</v>
      </c>
      <c r="U30" s="86">
        <f t="shared" si="7"/>
        <v>9.2315034356637377E-2</v>
      </c>
      <c r="V30" s="87">
        <f>分析係数表!D33</f>
        <v>2.7259684361549498E-2</v>
      </c>
      <c r="W30" s="88">
        <f t="shared" si="8"/>
        <v>0</v>
      </c>
      <c r="X30" s="76">
        <f>分析係数表!E33</f>
        <v>2.4748923959827834E-2</v>
      </c>
      <c r="Y30" s="89">
        <f t="shared" si="9"/>
        <v>0</v>
      </c>
    </row>
    <row r="31" spans="1:25" x14ac:dyDescent="0.2">
      <c r="A31" s="6" t="s">
        <v>19</v>
      </c>
      <c r="B31" s="5" t="s">
        <v>275</v>
      </c>
      <c r="C31" s="90"/>
      <c r="D31" s="76">
        <f>投入係数表!X31</f>
        <v>7.4225473321858859E-2</v>
      </c>
      <c r="E31" s="77">
        <f t="shared" si="0"/>
        <v>7.4225473321858857</v>
      </c>
      <c r="F31" s="76">
        <f>分析係数表!C34</f>
        <v>0.24772063858157056</v>
      </c>
      <c r="G31" s="77">
        <f t="shared" si="1"/>
        <v>1.8387181650310205</v>
      </c>
      <c r="H31" s="77">
        <v>1.9991990683718823</v>
      </c>
      <c r="I31" s="77">
        <f t="shared" si="2"/>
        <v>1.9991990683718823</v>
      </c>
      <c r="J31" s="76">
        <f>分析係数表!G34</f>
        <v>0.4248649605950589</v>
      </c>
      <c r="K31" s="78">
        <f t="shared" si="3"/>
        <v>0.84938963340549822</v>
      </c>
      <c r="L31" s="79"/>
      <c r="M31" s="80"/>
      <c r="N31" s="81">
        <f>分析係数表!H34</f>
        <v>0.15963826648127116</v>
      </c>
      <c r="O31" s="82">
        <f t="shared" si="4"/>
        <v>3.0448389091091186</v>
      </c>
      <c r="P31" s="76">
        <f>分析係数表!C34</f>
        <v>0.24772063858157056</v>
      </c>
      <c r="Q31" s="82">
        <f t="shared" si="5"/>
        <v>0.75426943894252352</v>
      </c>
      <c r="R31" s="83">
        <v>0.81007507238718524</v>
      </c>
      <c r="S31" s="84">
        <f t="shared" si="6"/>
        <v>2.8092741407590678</v>
      </c>
      <c r="T31" s="85">
        <f>分析係数表!F34</f>
        <v>0.69972549366864434</v>
      </c>
      <c r="U31" s="86">
        <f t="shared" si="7"/>
        <v>1.9657207349931953</v>
      </c>
      <c r="V31" s="87">
        <f>分析係数表!D34</f>
        <v>0.30222261577968651</v>
      </c>
      <c r="W31" s="88">
        <f t="shared" si="8"/>
        <v>1</v>
      </c>
      <c r="X31" s="76">
        <f>分析係数表!E34</f>
        <v>0.2069423536704153</v>
      </c>
      <c r="Y31" s="89">
        <f t="shared" si="9"/>
        <v>1</v>
      </c>
    </row>
    <row r="32" spans="1:25" x14ac:dyDescent="0.2">
      <c r="A32" s="6" t="s">
        <v>20</v>
      </c>
      <c r="B32" s="5" t="s">
        <v>37</v>
      </c>
      <c r="C32" s="90"/>
      <c r="D32" s="76">
        <f>投入係数表!X32</f>
        <v>1.2908777969018933E-2</v>
      </c>
      <c r="E32" s="77">
        <f t="shared" si="0"/>
        <v>1.2908777969018932</v>
      </c>
      <c r="F32" s="76">
        <f>分析係数表!C35</f>
        <v>0.40037672666387614</v>
      </c>
      <c r="G32" s="77">
        <f t="shared" si="1"/>
        <v>0.5168374268466559</v>
      </c>
      <c r="H32" s="77">
        <v>0.61325360711046972</v>
      </c>
      <c r="I32" s="77">
        <f t="shared" si="2"/>
        <v>0.61325360711046972</v>
      </c>
      <c r="J32" s="76">
        <f>分析係数表!G35</f>
        <v>0.31413869149718204</v>
      </c>
      <c r="K32" s="78">
        <f t="shared" si="3"/>
        <v>0.19264668569360993</v>
      </c>
      <c r="L32" s="79"/>
      <c r="M32" s="80"/>
      <c r="N32" s="81">
        <f>分析係数表!H35</f>
        <v>6.0278305541698066E-2</v>
      </c>
      <c r="O32" s="82">
        <f t="shared" si="4"/>
        <v>1.1497101173424658</v>
      </c>
      <c r="P32" s="76">
        <f>分析係数表!C35</f>
        <v>0.40037672666387614</v>
      </c>
      <c r="Q32" s="82">
        <f t="shared" si="5"/>
        <v>0.46031717339391737</v>
      </c>
      <c r="R32" s="83">
        <v>0.59048652340386021</v>
      </c>
      <c r="S32" s="84">
        <f t="shared" si="6"/>
        <v>1.2037401305143298</v>
      </c>
      <c r="T32" s="85">
        <f>分析係数表!F35</f>
        <v>0.64444988973290862</v>
      </c>
      <c r="U32" s="86">
        <f t="shared" si="7"/>
        <v>0.77575019437703685</v>
      </c>
      <c r="V32" s="87">
        <f>分析係数表!D35</f>
        <v>6.3219799068855678E-2</v>
      </c>
      <c r="W32" s="88">
        <f t="shared" si="8"/>
        <v>0</v>
      </c>
      <c r="X32" s="76">
        <f>分析係数表!E35</f>
        <v>5.6848811565792697E-2</v>
      </c>
      <c r="Y32" s="89">
        <f t="shared" si="9"/>
        <v>0</v>
      </c>
    </row>
    <row r="33" spans="1:25" x14ac:dyDescent="0.2">
      <c r="A33" s="6" t="s">
        <v>21</v>
      </c>
      <c r="B33" s="5" t="s">
        <v>38</v>
      </c>
      <c r="C33" s="90"/>
      <c r="D33" s="76">
        <f>投入係数表!X33</f>
        <v>1.93631669535284E-3</v>
      </c>
      <c r="E33" s="77">
        <f t="shared" si="0"/>
        <v>0.19363166953528399</v>
      </c>
      <c r="F33" s="76">
        <f>分析係数表!C36</f>
        <v>0.81884274474653918</v>
      </c>
      <c r="G33" s="77">
        <f t="shared" si="1"/>
        <v>0.15855388775212678</v>
      </c>
      <c r="H33" s="77">
        <v>0.25233149930499849</v>
      </c>
      <c r="I33" s="77">
        <f t="shared" si="2"/>
        <v>0.25233149930499849</v>
      </c>
      <c r="J33" s="76">
        <f>分析係数表!G36</f>
        <v>1.667576253714147E-2</v>
      </c>
      <c r="K33" s="78">
        <f t="shared" si="3"/>
        <v>4.2078201630510329E-3</v>
      </c>
      <c r="L33" s="79"/>
      <c r="M33" s="80"/>
      <c r="N33" s="81">
        <f>分析係数表!H36</f>
        <v>0.19381614002313904</v>
      </c>
      <c r="O33" s="82">
        <f t="shared" si="4"/>
        <v>3.6967259627880655</v>
      </c>
      <c r="P33" s="76">
        <f>分析係数表!C36</f>
        <v>0.81884274474653918</v>
      </c>
      <c r="Q33" s="82">
        <f t="shared" si="5"/>
        <v>3.0270372339451721</v>
      </c>
      <c r="R33" s="83">
        <v>3.1169256914676988</v>
      </c>
      <c r="S33" s="84">
        <f t="shared" si="6"/>
        <v>3.3692571907726974</v>
      </c>
      <c r="T33" s="85">
        <f>分析係数表!F36</f>
        <v>0.88527075374446673</v>
      </c>
      <c r="U33" s="86">
        <f t="shared" si="7"/>
        <v>2.9827048528343103</v>
      </c>
      <c r="V33" s="87">
        <f>分析係数表!D36</f>
        <v>8.9745922018070468E-3</v>
      </c>
      <c r="W33" s="88">
        <f t="shared" si="8"/>
        <v>0</v>
      </c>
      <c r="X33" s="76">
        <f>分析係数表!E36</f>
        <v>2.2436480504517617E-3</v>
      </c>
      <c r="Y33" s="89">
        <f t="shared" si="9"/>
        <v>0</v>
      </c>
    </row>
    <row r="34" spans="1:25" x14ac:dyDescent="0.2">
      <c r="A34" s="6" t="s">
        <v>22</v>
      </c>
      <c r="B34" s="5" t="s">
        <v>378</v>
      </c>
      <c r="C34" s="90"/>
      <c r="D34" s="76">
        <f>投入係数表!X34</f>
        <v>5.3786574870912221E-2</v>
      </c>
      <c r="E34" s="77">
        <f t="shared" si="0"/>
        <v>5.378657487091222</v>
      </c>
      <c r="F34" s="76">
        <f>分析係数表!C37</f>
        <v>0.43300400097983183</v>
      </c>
      <c r="G34" s="77">
        <f t="shared" si="1"/>
        <v>2.3289802118106273</v>
      </c>
      <c r="H34" s="77">
        <v>2.5524915341265046</v>
      </c>
      <c r="I34" s="77">
        <f t="shared" si="2"/>
        <v>2.5524915341265046</v>
      </c>
      <c r="J34" s="76">
        <f>分析係数表!G37</f>
        <v>0.37467899332306109</v>
      </c>
      <c r="K34" s="78">
        <f t="shared" si="3"/>
        <v>0.95636495847215464</v>
      </c>
      <c r="L34" s="79"/>
      <c r="M34" s="80"/>
      <c r="N34" s="81">
        <f>分析係数表!H37</f>
        <v>4.7689809261991442E-2</v>
      </c>
      <c r="O34" s="82">
        <f t="shared" si="4"/>
        <v>0.90960513421723865</v>
      </c>
      <c r="P34" s="76">
        <f>分析係数表!C37</f>
        <v>0.43300400097983183</v>
      </c>
      <c r="Q34" s="82">
        <f t="shared" si="5"/>
        <v>0.39386266242786128</v>
      </c>
      <c r="R34" s="83">
        <v>0.45822364520701986</v>
      </c>
      <c r="S34" s="84">
        <f t="shared" si="6"/>
        <v>3.0107151793335243</v>
      </c>
      <c r="T34" s="85">
        <f>分析係数表!F37</f>
        <v>0.6925184043828112</v>
      </c>
      <c r="U34" s="86">
        <f t="shared" si="7"/>
        <v>2.0849756720431616</v>
      </c>
      <c r="V34" s="87">
        <f>分析係数表!D37</f>
        <v>7.24191063174114E-2</v>
      </c>
      <c r="W34" s="88">
        <f t="shared" si="8"/>
        <v>0</v>
      </c>
      <c r="X34" s="76">
        <f>分析係数表!E37</f>
        <v>6.5998972778633799E-2</v>
      </c>
      <c r="Y34" s="89">
        <f t="shared" si="9"/>
        <v>0</v>
      </c>
    </row>
    <row r="35" spans="1:25" x14ac:dyDescent="0.2">
      <c r="A35" s="6" t="s">
        <v>23</v>
      </c>
      <c r="B35" s="5" t="s">
        <v>194</v>
      </c>
      <c r="C35" s="90"/>
      <c r="D35" s="76">
        <f>投入係数表!X35</f>
        <v>5.5938037865748708E-3</v>
      </c>
      <c r="E35" s="77">
        <f t="shared" si="0"/>
        <v>0.55938037865748713</v>
      </c>
      <c r="F35" s="76">
        <f>分析係数表!C38</f>
        <v>7.9651941097724221E-2</v>
      </c>
      <c r="G35" s="77">
        <f t="shared" si="1"/>
        <v>4.4555732972048838E-2</v>
      </c>
      <c r="H35" s="77">
        <v>6.3171908300925214E-2</v>
      </c>
      <c r="I35" s="77">
        <f t="shared" si="2"/>
        <v>6.3171908300925214E-2</v>
      </c>
      <c r="J35" s="76">
        <f>分析係数表!G38</f>
        <v>0.16009852216748768</v>
      </c>
      <c r="K35" s="78">
        <f t="shared" si="3"/>
        <v>1.0113729161478175E-2</v>
      </c>
      <c r="L35" s="79"/>
      <c r="M35" s="80"/>
      <c r="N35" s="81">
        <f>分析係数表!H38</f>
        <v>4.2106715633723583E-2</v>
      </c>
      <c r="O35" s="82">
        <f t="shared" si="4"/>
        <v>0.80311675215664058</v>
      </c>
      <c r="P35" s="76">
        <f>分析係数表!C38</f>
        <v>7.9651941097724221E-2</v>
      </c>
      <c r="Q35" s="82">
        <f t="shared" si="5"/>
        <v>6.3969808237376316E-2</v>
      </c>
      <c r="R35" s="83">
        <v>7.6439259336429671E-2</v>
      </c>
      <c r="S35" s="84">
        <f t="shared" si="6"/>
        <v>0.13961116763735487</v>
      </c>
      <c r="T35" s="85">
        <f>分析係数表!F38</f>
        <v>0.48891625615763545</v>
      </c>
      <c r="U35" s="86">
        <f t="shared" si="7"/>
        <v>6.8258169399051577E-2</v>
      </c>
      <c r="V35" s="87">
        <f>分析係数表!D38</f>
        <v>6.1576354679802957E-2</v>
      </c>
      <c r="W35" s="88">
        <f t="shared" si="8"/>
        <v>0</v>
      </c>
      <c r="X35" s="76">
        <f>分析係数表!E38</f>
        <v>7.0197044334975367E-2</v>
      </c>
      <c r="Y35" s="89">
        <f t="shared" si="9"/>
        <v>0</v>
      </c>
    </row>
    <row r="36" spans="1:25" x14ac:dyDescent="0.2">
      <c r="A36" s="6" t="s">
        <v>24</v>
      </c>
      <c r="B36" s="5" t="s">
        <v>39</v>
      </c>
      <c r="C36" s="90"/>
      <c r="D36" s="76">
        <f>投入係数表!X36</f>
        <v>0</v>
      </c>
      <c r="E36" s="77">
        <f t="shared" si="0"/>
        <v>0</v>
      </c>
      <c r="F36" s="76">
        <f>分析係数表!C39</f>
        <v>1</v>
      </c>
      <c r="G36" s="77">
        <f t="shared" si="1"/>
        <v>0</v>
      </c>
      <c r="H36" s="77">
        <v>1.5154445065289296E-2</v>
      </c>
      <c r="I36" s="77">
        <f t="shared" si="2"/>
        <v>1.5154445065289296E-2</v>
      </c>
      <c r="J36" s="76">
        <f>分析係数表!G39</f>
        <v>0.35152969406118778</v>
      </c>
      <c r="K36" s="78">
        <f t="shared" si="3"/>
        <v>5.3272374374682225E-3</v>
      </c>
      <c r="L36" s="79"/>
      <c r="M36" s="80"/>
      <c r="N36" s="81">
        <f>分析係数表!H39</f>
        <v>3.7892859796418753E-3</v>
      </c>
      <c r="O36" s="82">
        <f t="shared" si="4"/>
        <v>7.2274434212231078E-2</v>
      </c>
      <c r="P36" s="76">
        <f>分析係数表!C39</f>
        <v>1</v>
      </c>
      <c r="Q36" s="82">
        <f t="shared" si="5"/>
        <v>7.2274434212231078E-2</v>
      </c>
      <c r="R36" s="83">
        <v>9.0325211730975963E-2</v>
      </c>
      <c r="S36" s="84">
        <f t="shared" si="6"/>
        <v>0.10547965679626525</v>
      </c>
      <c r="T36" s="85">
        <f>分析係数表!F39</f>
        <v>0.70235952809438107</v>
      </c>
      <c r="U36" s="86">
        <f t="shared" si="7"/>
        <v>7.4084641970982135E-2</v>
      </c>
      <c r="V36" s="87">
        <f>分析係数表!D39</f>
        <v>5.8888222355528895E-2</v>
      </c>
      <c r="W36" s="88">
        <f t="shared" si="8"/>
        <v>0</v>
      </c>
      <c r="X36" s="76">
        <f>分析係数表!E39</f>
        <v>7.4585082983403314E-2</v>
      </c>
      <c r="Y36" s="89">
        <f t="shared" si="9"/>
        <v>0</v>
      </c>
    </row>
    <row r="37" spans="1:25" x14ac:dyDescent="0.2">
      <c r="A37" s="6" t="s">
        <v>25</v>
      </c>
      <c r="B37" s="5" t="s">
        <v>40</v>
      </c>
      <c r="C37" s="90"/>
      <c r="D37" s="76">
        <f>投入係数表!X37</f>
        <v>0</v>
      </c>
      <c r="E37" s="77">
        <f t="shared" si="0"/>
        <v>0</v>
      </c>
      <c r="F37" s="76">
        <f>分析係数表!C40</f>
        <v>0.95328673803415021</v>
      </c>
      <c r="G37" s="77">
        <f t="shared" si="1"/>
        <v>0</v>
      </c>
      <c r="H37" s="77">
        <v>1.0757673022172233E-2</v>
      </c>
      <c r="I37" s="77">
        <f t="shared" si="2"/>
        <v>1.0757673022172233E-2</v>
      </c>
      <c r="J37" s="76">
        <f>分析係数表!G40</f>
        <v>0.53898804366660891</v>
      </c>
      <c r="K37" s="78">
        <f t="shared" si="3"/>
        <v>5.7982571366256685E-3</v>
      </c>
      <c r="L37" s="79"/>
      <c r="M37" s="80"/>
      <c r="N37" s="81">
        <f>分析係数表!H40</f>
        <v>2.9093649496354006E-2</v>
      </c>
      <c r="O37" s="82">
        <f t="shared" si="4"/>
        <v>0.55491379320931478</v>
      </c>
      <c r="P37" s="76">
        <f>分析係数表!C40</f>
        <v>0.95328673803415021</v>
      </c>
      <c r="Q37" s="82">
        <f t="shared" si="5"/>
        <v>0.52899195981866465</v>
      </c>
      <c r="R37" s="83">
        <v>0.53173917123254</v>
      </c>
      <c r="S37" s="84">
        <f t="shared" si="6"/>
        <v>0.54249684425471223</v>
      </c>
      <c r="T37" s="85">
        <f>分析係数表!F40</f>
        <v>0.73566106394039166</v>
      </c>
      <c r="U37" s="86">
        <f t="shared" si="7"/>
        <v>0.39909380562872654</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投入係数表!X38</f>
        <v>0</v>
      </c>
      <c r="E38" s="77">
        <f t="shared" si="0"/>
        <v>0</v>
      </c>
      <c r="F38" s="76">
        <f>分析係数表!C41</f>
        <v>0.71785008836677411</v>
      </c>
      <c r="G38" s="77">
        <f t="shared" si="1"/>
        <v>0</v>
      </c>
      <c r="H38" s="77">
        <v>5.8479758277529999E-4</v>
      </c>
      <c r="I38" s="77">
        <f t="shared" si="2"/>
        <v>5.8479758277529999E-4</v>
      </c>
      <c r="J38" s="76">
        <f>分析係数表!G41</f>
        <v>0.45415256068573073</v>
      </c>
      <c r="K38" s="78">
        <f t="shared" si="3"/>
        <v>2.6558731970022806E-4</v>
      </c>
      <c r="L38" s="79"/>
      <c r="M38" s="80"/>
      <c r="N38" s="81">
        <f>分析係数表!H41</f>
        <v>4.9982486493371406E-2</v>
      </c>
      <c r="O38" s="82">
        <f t="shared" si="4"/>
        <v>0.95333420365657184</v>
      </c>
      <c r="P38" s="76">
        <f>分析係数表!C41</f>
        <v>0.71785008836677411</v>
      </c>
      <c r="Q38" s="82">
        <f t="shared" si="5"/>
        <v>0.68435104233793831</v>
      </c>
      <c r="R38" s="83">
        <v>0.69483843661013911</v>
      </c>
      <c r="S38" s="84">
        <f t="shared" si="6"/>
        <v>0.69542323419291441</v>
      </c>
      <c r="T38" s="85">
        <f>分析係数表!F41</f>
        <v>0.55751638694806593</v>
      </c>
      <c r="U38" s="86">
        <f t="shared" si="7"/>
        <v>0.38770984892697236</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投入係数表!X39</f>
        <v>6.4543889845094669E-4</v>
      </c>
      <c r="E39" s="77">
        <f>$C$26*D39</f>
        <v>6.4543889845094668E-2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0.25569358658276709</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投入係数表!X40</f>
        <v>3.7865748709122203E-2</v>
      </c>
      <c r="E40" s="77">
        <f>$C$26*D40</f>
        <v>3.7865748709122204</v>
      </c>
      <c r="F40" s="76">
        <f>分析係数表!C43</f>
        <v>0.24416011268928273</v>
      </c>
      <c r="G40" s="77">
        <f>E40*F40</f>
        <v>0.92453054718833394</v>
      </c>
      <c r="H40" s="77">
        <v>1.1205031182273879</v>
      </c>
      <c r="I40" s="77">
        <f>C40+H40</f>
        <v>1.1205031182273879</v>
      </c>
      <c r="J40" s="76">
        <f>分析係数表!G43</f>
        <v>0.34972426470588236</v>
      </c>
      <c r="K40" s="78">
        <f>I40*J40</f>
        <v>0.39186712912272159</v>
      </c>
      <c r="L40" s="79"/>
      <c r="M40" s="80"/>
      <c r="N40" s="81">
        <f>分析係数表!H43</f>
        <v>3.6258265844416375E-2</v>
      </c>
      <c r="O40" s="82">
        <f t="shared" si="4"/>
        <v>0.69156713520723068</v>
      </c>
      <c r="P40" s="76">
        <f>分析係数表!C43</f>
        <v>0.24416011268928273</v>
      </c>
      <c r="Q40" s="82">
        <f>O40*P40</f>
        <v>0.16885310966440187</v>
      </c>
      <c r="R40" s="83">
        <v>0.26578476842186888</v>
      </c>
      <c r="S40" s="84">
        <f>I40+R40</f>
        <v>1.3862878866492567</v>
      </c>
      <c r="T40" s="85">
        <f>分析係数表!F43</f>
        <v>0.55514705882352944</v>
      </c>
      <c r="U40" s="86">
        <f>S40*T40</f>
        <v>0.76959364295602128</v>
      </c>
      <c r="V40" s="87">
        <f>分析係数表!D43</f>
        <v>0.23460477941176472</v>
      </c>
      <c r="W40" s="88">
        <f>ROUND(S40*V40,0)</f>
        <v>0</v>
      </c>
      <c r="X40" s="76">
        <f>分析係数表!E43</f>
        <v>0.17325367647058823</v>
      </c>
      <c r="Y40" s="89">
        <f>ROUND(S40*X40,0)</f>
        <v>0</v>
      </c>
    </row>
    <row r="41" spans="1:25" x14ac:dyDescent="0.2">
      <c r="A41" s="6" t="s">
        <v>341</v>
      </c>
      <c r="B41" s="5" t="s">
        <v>42</v>
      </c>
      <c r="C41" s="90"/>
      <c r="D41" s="76">
        <f>投入係数表!X41</f>
        <v>2.1514629948364889E-4</v>
      </c>
      <c r="E41" s="77">
        <f>$C$26*D41</f>
        <v>2.151462994836489E-2</v>
      </c>
      <c r="F41" s="76">
        <f>分析係数表!C44</f>
        <v>0.44352059925093634</v>
      </c>
      <c r="G41" s="77">
        <f>E41*F41</f>
        <v>9.542181567360938E-3</v>
      </c>
      <c r="H41" s="77">
        <v>1.3262836411187853E-2</v>
      </c>
      <c r="I41" s="77">
        <f>C41+H41</f>
        <v>1.3262836411187853E-2</v>
      </c>
      <c r="J41" s="76">
        <f>分析係数表!G44</f>
        <v>0.26743054804885957</v>
      </c>
      <c r="K41" s="78">
        <f>I41*J41</f>
        <v>3.5468876101263373E-3</v>
      </c>
      <c r="L41" s="79"/>
      <c r="M41" s="80"/>
      <c r="N41" s="81">
        <f>分析係数表!H44</f>
        <v>0.11044123422457623</v>
      </c>
      <c r="O41" s="82">
        <f t="shared" si="4"/>
        <v>2.1064859607234299</v>
      </c>
      <c r="P41" s="76">
        <f>分析係数表!C44</f>
        <v>0.44352059925093634</v>
      </c>
      <c r="Q41" s="82">
        <f>O41*P41</f>
        <v>0.93426991561373995</v>
      </c>
      <c r="R41" s="83">
        <v>0.94749554087601984</v>
      </c>
      <c r="S41" s="84">
        <f>I41+R41</f>
        <v>0.9607583772872077</v>
      </c>
      <c r="T41" s="85">
        <f>分析係数表!F44</f>
        <v>0.49983785536698733</v>
      </c>
      <c r="U41" s="86">
        <f>S41*T41</f>
        <v>0.48022340682910475</v>
      </c>
      <c r="V41" s="87">
        <f>分析係数表!D44</f>
        <v>0.31423629877851045</v>
      </c>
      <c r="W41" s="88">
        <f>ROUND(S41*V41,0)</f>
        <v>0</v>
      </c>
      <c r="X41" s="76">
        <f>分析係数表!E44</f>
        <v>0.23370446438222894</v>
      </c>
      <c r="Y41" s="89">
        <f>ROUND(S41*X41,0)</f>
        <v>0</v>
      </c>
    </row>
    <row r="42" spans="1:25" x14ac:dyDescent="0.2">
      <c r="A42" s="6" t="s">
        <v>342</v>
      </c>
      <c r="B42" s="5" t="s">
        <v>279</v>
      </c>
      <c r="C42" s="90"/>
      <c r="D42" s="76">
        <f>投入係数表!X42</f>
        <v>1.7211703958691911E-3</v>
      </c>
      <c r="E42" s="77">
        <f>$C$26*D42</f>
        <v>0.17211703958691912</v>
      </c>
      <c r="F42" s="76">
        <f>分析係数表!C45</f>
        <v>1</v>
      </c>
      <c r="G42" s="77">
        <f>E42*F42</f>
        <v>0.17211703958691912</v>
      </c>
      <c r="H42" s="77">
        <v>0.20385686711039114</v>
      </c>
      <c r="I42" s="77">
        <f>C42+H42</f>
        <v>0.20385686711039114</v>
      </c>
      <c r="J42" s="76">
        <f>分析係数表!G45</f>
        <v>0</v>
      </c>
      <c r="K42" s="78">
        <f>I42*J42</f>
        <v>0</v>
      </c>
      <c r="L42" s="79"/>
      <c r="M42" s="80"/>
      <c r="N42" s="81">
        <f>分析係数表!H45</f>
        <v>0</v>
      </c>
      <c r="O42" s="82">
        <f t="shared" si="4"/>
        <v>0</v>
      </c>
      <c r="P42" s="76">
        <f>分析係数表!C45</f>
        <v>1</v>
      </c>
      <c r="Q42" s="82">
        <f>O42*P42</f>
        <v>0</v>
      </c>
      <c r="R42" s="83">
        <v>1.8684920612062422E-2</v>
      </c>
      <c r="S42" s="84">
        <f>I42+R42</f>
        <v>0.22254178772245356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投入係数表!X43</f>
        <v>3.0120481927710845E-3</v>
      </c>
      <c r="E43" s="77">
        <f>$C$26*D43</f>
        <v>0.30120481927710846</v>
      </c>
      <c r="F43" s="76">
        <f>分析係数表!C46</f>
        <v>0.20394173093401891</v>
      </c>
      <c r="G43" s="77">
        <f>E43*F43</f>
        <v>6.1428232209041846E-2</v>
      </c>
      <c r="H43" s="77">
        <v>7.9783696079023053E-2</v>
      </c>
      <c r="I43" s="77">
        <f>C43+H43</f>
        <v>7.9783696079023053E-2</v>
      </c>
      <c r="J43" s="76">
        <f>分析係数表!G46</f>
        <v>9.7765363128491621E-3</v>
      </c>
      <c r="K43" s="78">
        <f>I43*J43</f>
        <v>7.8000820188989023E-4</v>
      </c>
      <c r="L43" s="79"/>
      <c r="M43" s="80"/>
      <c r="N43" s="81">
        <f>分析係数表!H46</f>
        <v>2.207763259847367E-2</v>
      </c>
      <c r="O43" s="82">
        <f t="shared" si="4"/>
        <v>0.42109474274913344</v>
      </c>
      <c r="P43" s="76">
        <f>分析係数表!C46</f>
        <v>0.20394173093401891</v>
      </c>
      <c r="Q43" s="82">
        <f>O43*P43</f>
        <v>8.587879072347368E-2</v>
      </c>
      <c r="R43" s="83">
        <v>9.5032034583980407E-2</v>
      </c>
      <c r="S43" s="84">
        <f>I43+R43</f>
        <v>0.17481573066300346</v>
      </c>
      <c r="T43" s="85">
        <f>分析係数表!F46</f>
        <v>0.31424581005586594</v>
      </c>
      <c r="U43" s="86">
        <f>S43*T43</f>
        <v>5.4935110892703601E-2</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92">
        <f>投入係数表!X44</f>
        <v>0.50989672977624789</v>
      </c>
      <c r="E44" s="91">
        <f>SUM(E5:E43)</f>
        <v>50.989672977624799</v>
      </c>
      <c r="F44" s="92">
        <f>分析係数表!C47</f>
        <v>0.3565882023489878</v>
      </c>
      <c r="G44" s="91">
        <f>SUM(G5:G43)</f>
        <v>13.420393596401352</v>
      </c>
      <c r="H44" s="91">
        <f>SUM(H5:H43)</f>
        <v>15.292477816130603</v>
      </c>
      <c r="I44" s="91">
        <f>SUM(I5:I43)</f>
        <v>115.2924778161306</v>
      </c>
      <c r="J44" s="92">
        <f>分析係数表!G47</f>
        <v>0.20702938758024061</v>
      </c>
      <c r="K44" s="93">
        <f>SUM(K5:K43)</f>
        <v>30.403876041208289</v>
      </c>
      <c r="L44" s="94">
        <f>最終需要_まとめ!$L$33</f>
        <v>0.62733333333333341</v>
      </c>
      <c r="M44" s="91">
        <f>K44*L44</f>
        <v>19.073364903184668</v>
      </c>
      <c r="N44" s="95">
        <f>分析係数表!H47</f>
        <v>1</v>
      </c>
      <c r="O44" s="96">
        <f>SUM(O5:O43)</f>
        <v>19.073364903184665</v>
      </c>
      <c r="P44" s="92">
        <f>分析係数表!C47</f>
        <v>0.3565882023489878</v>
      </c>
      <c r="Q44" s="96">
        <f>SUM(Q5:Q43)</f>
        <v>8.0072328133308019</v>
      </c>
      <c r="R44" s="91">
        <f>SUM(R5:R43)</f>
        <v>8.8547151302929059</v>
      </c>
      <c r="S44" s="97">
        <f>SUM(S5:S43)</f>
        <v>124.14719294642353</v>
      </c>
      <c r="T44" s="98">
        <f>分析係数表!F47</f>
        <v>0.44699801687384694</v>
      </c>
      <c r="U44" s="99">
        <f>SUM(U5:U43)</f>
        <v>60.720886919157621</v>
      </c>
      <c r="V44" s="100">
        <f>分析係数表!D47</f>
        <v>7.3973369448801493E-2</v>
      </c>
      <c r="W44" s="101">
        <f>SUM(W5:W43)</f>
        <v>10</v>
      </c>
      <c r="X44" s="92">
        <f>分析係数表!E47</f>
        <v>5.841930334920295E-2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294</v>
      </c>
      <c r="S2" s="3" t="s">
        <v>153</v>
      </c>
      <c r="U2" s="64" t="s">
        <v>210</v>
      </c>
      <c r="W2" s="3" t="s">
        <v>130</v>
      </c>
      <c r="Y2" s="3" t="s">
        <v>154</v>
      </c>
    </row>
    <row r="3" spans="1:25" ht="44" x14ac:dyDescent="0.2">
      <c r="B3" s="65"/>
      <c r="C3" s="66" t="s">
        <v>228</v>
      </c>
      <c r="D3" s="66" t="s">
        <v>236</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1.0322284665672669E-3</v>
      </c>
      <c r="E5" s="77">
        <f t="shared" ref="E5:E38" si="0">$C$27*D5</f>
        <v>0.10322284665672668</v>
      </c>
      <c r="F5" s="76">
        <f>分析係数表!C8</f>
        <v>0.65037929495760816</v>
      </c>
      <c r="G5" s="77">
        <f t="shared" ref="G5:G38" si="1">E5*F5</f>
        <v>6.7134002232119197E-2</v>
      </c>
      <c r="H5" s="77">
        <f t="array" ref="H5:H43">MMULT(逆行列係数!C5:AO43,'23'!G5:G43)</f>
        <v>7.6831419746668808E-2</v>
      </c>
      <c r="I5" s="77">
        <f t="shared" ref="I5:I38" si="2">C5+H5</f>
        <v>7.6831419746668808E-2</v>
      </c>
      <c r="J5" s="76">
        <f>分析係数表!G8</f>
        <v>0.11973575557390587</v>
      </c>
      <c r="K5" s="78">
        <f t="shared" ref="K5:K38" si="3">I5*J5</f>
        <v>9.1994680951833011E-3</v>
      </c>
      <c r="L5" s="79" t="s">
        <v>184</v>
      </c>
      <c r="M5" s="80" t="s">
        <v>184</v>
      </c>
      <c r="N5" s="81">
        <f>分析係数表!H8</f>
        <v>1.170751382505599E-2</v>
      </c>
      <c r="O5" s="82">
        <f t="shared" ref="O5:O43" si="4">$M$44*N5</f>
        <v>0.28295650614741741</v>
      </c>
      <c r="P5" s="76">
        <f>分析係数表!C8</f>
        <v>0.65037929495760816</v>
      </c>
      <c r="Q5" s="82">
        <f t="shared" ref="Q5:Q38" si="5">O5*P5</f>
        <v>0.18402905297182545</v>
      </c>
      <c r="R5" s="83">
        <f t="array" ref="R5:R43">MMULT(逆行列係数!C5:AO43,'23'!Q5:Q43)</f>
        <v>0.2427497306613394</v>
      </c>
      <c r="S5" s="84">
        <f t="shared" ref="S5:S38" si="6">I5+R5</f>
        <v>0.31958115040800822</v>
      </c>
      <c r="T5" s="85">
        <f>分析係数表!F8</f>
        <v>0.45169281585466559</v>
      </c>
      <c r="U5" s="86">
        <f t="shared" ref="U5:U38" si="7">S5*T5</f>
        <v>0.14435250972186664</v>
      </c>
      <c r="V5" s="87">
        <f>分析係数表!D8</f>
        <v>0.495458298926507</v>
      </c>
      <c r="W5" s="167">
        <f t="shared" ref="W5:W38" si="8">ROUND(S5*V5,0)</f>
        <v>0</v>
      </c>
      <c r="X5" s="76">
        <f>分析係数表!E8</f>
        <v>0.32782824112303882</v>
      </c>
      <c r="Y5" s="166">
        <f t="shared" ref="Y5:Y38" si="9">ROUND(S5*X5,0)</f>
        <v>0</v>
      </c>
    </row>
    <row r="6" spans="1:25" x14ac:dyDescent="0.2">
      <c r="A6" s="6" t="s">
        <v>220</v>
      </c>
      <c r="B6" s="5" t="s">
        <v>266</v>
      </c>
      <c r="C6" s="90"/>
      <c r="D6" s="76">
        <f>投入係数表!Y6</f>
        <v>0</v>
      </c>
      <c r="E6" s="77">
        <f t="shared" si="0"/>
        <v>0</v>
      </c>
      <c r="F6" s="76">
        <f>分析係数表!C9</f>
        <v>0.72894736842105257</v>
      </c>
      <c r="G6" s="77">
        <f t="shared" si="1"/>
        <v>0</v>
      </c>
      <c r="H6" s="77">
        <v>2.413980495498835E-2</v>
      </c>
      <c r="I6" s="77">
        <f t="shared" si="2"/>
        <v>2.413980495498835E-2</v>
      </c>
      <c r="J6" s="76">
        <f>分析係数表!G9</f>
        <v>0.24749163879598662</v>
      </c>
      <c r="K6" s="78">
        <f t="shared" si="3"/>
        <v>5.9743998885255448E-3</v>
      </c>
      <c r="L6" s="79"/>
      <c r="M6" s="80"/>
      <c r="N6" s="81">
        <f>分析係数表!H9</f>
        <v>6.0501204716971121E-4</v>
      </c>
      <c r="O6" s="82">
        <f t="shared" si="4"/>
        <v>1.4622412375705163E-2</v>
      </c>
      <c r="P6" s="76">
        <f>分析係数表!C9</f>
        <v>0.72894736842105257</v>
      </c>
      <c r="Q6" s="82">
        <f t="shared" si="5"/>
        <v>1.065896902123771E-2</v>
      </c>
      <c r="R6" s="83">
        <v>1.3605766219166754E-2</v>
      </c>
      <c r="S6" s="84">
        <f t="shared" si="6"/>
        <v>3.7745571174155106E-2</v>
      </c>
      <c r="T6" s="85">
        <f>分析係数表!F9</f>
        <v>0.67892976588628762</v>
      </c>
      <c r="U6" s="86">
        <f t="shared" si="7"/>
        <v>2.5626591800513333E-2</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投入係数表!Y7</f>
        <v>0</v>
      </c>
      <c r="E7" s="77">
        <f t="shared" si="0"/>
        <v>0</v>
      </c>
      <c r="F7" s="76">
        <f>分析係数表!C10</f>
        <v>1.0504201680672232E-2</v>
      </c>
      <c r="G7" s="77">
        <f t="shared" si="1"/>
        <v>0</v>
      </c>
      <c r="H7" s="77">
        <v>6.0723523518344089E-6</v>
      </c>
      <c r="I7" s="77">
        <f t="shared" si="2"/>
        <v>6.0723523518344089E-6</v>
      </c>
      <c r="J7" s="76">
        <f>分析係数表!G10</f>
        <v>0.2857142857142857</v>
      </c>
      <c r="K7" s="78">
        <f t="shared" si="3"/>
        <v>1.734957814809831E-6</v>
      </c>
      <c r="L7" s="79"/>
      <c r="M7" s="80"/>
      <c r="N7" s="81">
        <f>分析係数表!H10</f>
        <v>1.1887956014562746E-3</v>
      </c>
      <c r="O7" s="82">
        <f t="shared" si="4"/>
        <v>2.873175765050839E-2</v>
      </c>
      <c r="P7" s="76">
        <f>分析係数表!C10</f>
        <v>1.0504201680672232E-2</v>
      </c>
      <c r="Q7" s="82">
        <f t="shared" si="5"/>
        <v>3.0180417700113746E-4</v>
      </c>
      <c r="R7" s="83">
        <v>4.0509438534264321E-4</v>
      </c>
      <c r="S7" s="84">
        <f t="shared" si="6"/>
        <v>4.1116673769447763E-4</v>
      </c>
      <c r="T7" s="85">
        <f>分析係数表!F10</f>
        <v>0.5714285714285714</v>
      </c>
      <c r="U7" s="86">
        <f t="shared" si="7"/>
        <v>2.349524215397015E-4</v>
      </c>
      <c r="V7" s="87">
        <f>分析係数表!D10</f>
        <v>0</v>
      </c>
      <c r="W7" s="167">
        <f t="shared" si="8"/>
        <v>0</v>
      </c>
      <c r="X7" s="76">
        <f>分析係数表!E10</f>
        <v>0</v>
      </c>
      <c r="Y7" s="166">
        <f t="shared" si="9"/>
        <v>0</v>
      </c>
    </row>
    <row r="8" spans="1:25" x14ac:dyDescent="0.2">
      <c r="A8" s="6" t="s">
        <v>222</v>
      </c>
      <c r="B8" s="5" t="s">
        <v>27</v>
      </c>
      <c r="C8" s="90"/>
      <c r="D8" s="76">
        <f>投入係数表!Y8</f>
        <v>6.6521390067668306E-3</v>
      </c>
      <c r="E8" s="77">
        <f t="shared" si="0"/>
        <v>0.66521390067668307</v>
      </c>
      <c r="F8" s="76">
        <f>分析係数表!C11</f>
        <v>1.4320902789711765E-3</v>
      </c>
      <c r="G8" s="77">
        <f t="shared" si="1"/>
        <v>9.5264636059557556E-4</v>
      </c>
      <c r="H8" s="77">
        <v>1.3298495228831939E-3</v>
      </c>
      <c r="I8" s="77">
        <f t="shared" si="2"/>
        <v>1.3298495228831939E-3</v>
      </c>
      <c r="J8" s="76">
        <f>分析係数表!G11</f>
        <v>0.36842105263157893</v>
      </c>
      <c r="K8" s="78">
        <f t="shared" si="3"/>
        <v>4.8994456106222931E-4</v>
      </c>
      <c r="L8" s="79"/>
      <c r="M8" s="80"/>
      <c r="N8" s="81">
        <f>分析係数表!H11</f>
        <v>-2.1228492883147762E-5</v>
      </c>
      <c r="O8" s="82">
        <f t="shared" si="4"/>
        <v>-5.1306710090193554E-4</v>
      </c>
      <c r="P8" s="76">
        <f>分析係数表!C11</f>
        <v>1.4320902789711765E-3</v>
      </c>
      <c r="Q8" s="82">
        <f t="shared" si="5"/>
        <v>-7.3475840766158561E-7</v>
      </c>
      <c r="R8" s="83">
        <v>1.710071940080506E-4</v>
      </c>
      <c r="S8" s="84">
        <f t="shared" si="6"/>
        <v>1.5008567168912446E-3</v>
      </c>
      <c r="T8" s="85">
        <f>分析係数表!F11</f>
        <v>0.57894736842105265</v>
      </c>
      <c r="U8" s="86">
        <f t="shared" si="7"/>
        <v>8.6891704662124688E-4</v>
      </c>
      <c r="V8" s="87">
        <f>分析係数表!D11</f>
        <v>2.6315789473684209E-2</v>
      </c>
      <c r="W8" s="167">
        <f t="shared" si="8"/>
        <v>0</v>
      </c>
      <c r="X8" s="76">
        <f>分析係数表!E11</f>
        <v>0</v>
      </c>
      <c r="Y8" s="166">
        <f t="shared" si="9"/>
        <v>0</v>
      </c>
    </row>
    <row r="9" spans="1:25" x14ac:dyDescent="0.2">
      <c r="A9" s="6" t="s">
        <v>223</v>
      </c>
      <c r="B9" s="5" t="s">
        <v>191</v>
      </c>
      <c r="C9" s="90"/>
      <c r="D9" s="76">
        <f>投入係数表!Y9</f>
        <v>0</v>
      </c>
      <c r="E9" s="77">
        <f t="shared" si="0"/>
        <v>0</v>
      </c>
      <c r="F9" s="76">
        <f>分析係数表!C12</f>
        <v>8.2314002014678422E-2</v>
      </c>
      <c r="G9" s="77">
        <f t="shared" si="1"/>
        <v>0</v>
      </c>
      <c r="H9" s="77">
        <v>1.3170638731770251E-3</v>
      </c>
      <c r="I9" s="77">
        <f t="shared" si="2"/>
        <v>1.3170638731770251E-3</v>
      </c>
      <c r="J9" s="76">
        <f>分析係数表!G12</f>
        <v>0.12801312223648553</v>
      </c>
      <c r="K9" s="78">
        <f t="shared" si="3"/>
        <v>1.6860145859026959E-4</v>
      </c>
      <c r="L9" s="79"/>
      <c r="M9" s="80"/>
      <c r="N9" s="81">
        <f>分析係数表!H12</f>
        <v>9.0942863511405014E-2</v>
      </c>
      <c r="O9" s="82">
        <f t="shared" si="4"/>
        <v>2.197979460263892</v>
      </c>
      <c r="P9" s="76">
        <f>分析係数表!C12</f>
        <v>8.2314002014678422E-2</v>
      </c>
      <c r="Q9" s="82">
        <f t="shared" si="5"/>
        <v>0.1809244857203838</v>
      </c>
      <c r="R9" s="83">
        <v>0.20157287187938977</v>
      </c>
      <c r="S9" s="84">
        <f t="shared" si="6"/>
        <v>0.20288993575256681</v>
      </c>
      <c r="T9" s="85">
        <f>分析係数表!F12</f>
        <v>0.39723291969761804</v>
      </c>
      <c r="U9" s="86">
        <f t="shared" si="7"/>
        <v>8.059456155625426E-2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投入係数表!Y10</f>
        <v>3.3260695033834153E-3</v>
      </c>
      <c r="E10" s="77">
        <f t="shared" si="0"/>
        <v>0.33260695033834153</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0.33580241754031681</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投入係数表!Y11</f>
        <v>4.9891042550751233E-2</v>
      </c>
      <c r="E11" s="77">
        <f t="shared" si="0"/>
        <v>4.989104255075123</v>
      </c>
      <c r="F11" s="76">
        <f>分析係数表!C14</f>
        <v>0.20214395099540583</v>
      </c>
      <c r="G11" s="77">
        <f t="shared" si="1"/>
        <v>1.0085172460488763</v>
      </c>
      <c r="H11" s="77">
        <v>1.1102219795764103</v>
      </c>
      <c r="I11" s="77">
        <f t="shared" si="2"/>
        <v>1.1102219795764103</v>
      </c>
      <c r="J11" s="76">
        <f>分析係数表!G14</f>
        <v>0.19479400103430444</v>
      </c>
      <c r="K11" s="78">
        <f t="shared" si="3"/>
        <v>0.2162645814379148</v>
      </c>
      <c r="L11" s="79"/>
      <c r="M11" s="80"/>
      <c r="N11" s="81">
        <f>分析係数表!H14</f>
        <v>1.146338615689979E-3</v>
      </c>
      <c r="O11" s="82">
        <f t="shared" si="4"/>
        <v>2.7705623448704517E-2</v>
      </c>
      <c r="P11" s="76">
        <f>分析係数表!C14</f>
        <v>0.20214395099540583</v>
      </c>
      <c r="Q11" s="82">
        <f t="shared" si="5"/>
        <v>5.6005241887120928E-3</v>
      </c>
      <c r="R11" s="83">
        <v>2.3753997268248103E-2</v>
      </c>
      <c r="S11" s="84">
        <f t="shared" si="6"/>
        <v>1.1339759768446585</v>
      </c>
      <c r="T11" s="85">
        <f>分析係数表!F14</f>
        <v>0.33787278055507669</v>
      </c>
      <c r="U11" s="86">
        <f t="shared" si="7"/>
        <v>0.38313961637916399</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投入係数表!Y12</f>
        <v>5.7346025920403717E-3</v>
      </c>
      <c r="E12" s="77">
        <f t="shared" si="0"/>
        <v>0.5734602592040372</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0.20317457195716648</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投入係数表!Y13</f>
        <v>1.2845509806170432E-2</v>
      </c>
      <c r="E13" s="77">
        <f t="shared" si="0"/>
        <v>1.2845509806170432</v>
      </c>
      <c r="F13" s="76">
        <f>分析係数表!C16</f>
        <v>5.244101845363236E-2</v>
      </c>
      <c r="G13" s="77">
        <f t="shared" si="1"/>
        <v>6.7363161679169906E-2</v>
      </c>
      <c r="H13" s="77">
        <v>7.3514345350072188E-2</v>
      </c>
      <c r="I13" s="77">
        <f t="shared" si="2"/>
        <v>7.3514345350072188E-2</v>
      </c>
      <c r="J13" s="76">
        <f>分析係数表!G16</f>
        <v>3.3400809716599193E-2</v>
      </c>
      <c r="K13" s="78">
        <f t="shared" si="3"/>
        <v>2.45543866047812E-3</v>
      </c>
      <c r="L13" s="79"/>
      <c r="M13" s="80"/>
      <c r="N13" s="81">
        <f>分析係数表!H16</f>
        <v>1.6473310477322662E-2</v>
      </c>
      <c r="O13" s="82">
        <f t="shared" si="4"/>
        <v>0.39814007029990195</v>
      </c>
      <c r="P13" s="76">
        <f>分析係数表!C16</f>
        <v>5.244101845363236E-2</v>
      </c>
      <c r="Q13" s="82">
        <f t="shared" si="5"/>
        <v>2.0878870773727642E-2</v>
      </c>
      <c r="R13" s="83">
        <v>2.3475108842253581E-2</v>
      </c>
      <c r="S13" s="84">
        <f t="shared" si="6"/>
        <v>9.6989454192325769E-2</v>
      </c>
      <c r="T13" s="85">
        <f>分析係数表!F16</f>
        <v>0.2874493927125506</v>
      </c>
      <c r="U13" s="86">
        <f t="shared" si="7"/>
        <v>2.7879559707105789E-2</v>
      </c>
      <c r="V13" s="87">
        <f>分析係数表!D16</f>
        <v>0</v>
      </c>
      <c r="W13" s="167">
        <f t="shared" si="8"/>
        <v>0</v>
      </c>
      <c r="X13" s="76">
        <f>分析係数表!E16</f>
        <v>0</v>
      </c>
      <c r="Y13" s="166">
        <f t="shared" si="9"/>
        <v>0</v>
      </c>
    </row>
    <row r="14" spans="1:25" x14ac:dyDescent="0.2">
      <c r="A14" s="6" t="s">
        <v>2</v>
      </c>
      <c r="B14" s="5" t="s">
        <v>365</v>
      </c>
      <c r="C14" s="90"/>
      <c r="D14" s="76">
        <f>投入係数表!Y14</f>
        <v>1.4336506480100928E-2</v>
      </c>
      <c r="E14" s="77">
        <f t="shared" si="0"/>
        <v>1.4336506480100928</v>
      </c>
      <c r="F14" s="76">
        <f>分析係数表!C17</f>
        <v>0.30047739399045215</v>
      </c>
      <c r="G14" s="77">
        <f t="shared" si="1"/>
        <v>0.4307796106067957</v>
      </c>
      <c r="H14" s="77">
        <v>0.52773254962743388</v>
      </c>
      <c r="I14" s="77">
        <f t="shared" si="2"/>
        <v>0.52773254962743388</v>
      </c>
      <c r="J14" s="76">
        <f>分析係数表!G17</f>
        <v>0.21582733812949639</v>
      </c>
      <c r="K14" s="78">
        <f t="shared" si="3"/>
        <v>0.11389911143038141</v>
      </c>
      <c r="L14" s="79"/>
      <c r="M14" s="80"/>
      <c r="N14" s="81">
        <f>分析係数表!H17</f>
        <v>2.8021610605755043E-3</v>
      </c>
      <c r="O14" s="82">
        <f t="shared" si="4"/>
        <v>6.772485731905549E-2</v>
      </c>
      <c r="P14" s="76">
        <f>分析係数表!C17</f>
        <v>0.30047739399045215</v>
      </c>
      <c r="Q14" s="82">
        <f t="shared" si="5"/>
        <v>2.0349788635604993E-2</v>
      </c>
      <c r="R14" s="83">
        <v>4.2490694348385136E-2</v>
      </c>
      <c r="S14" s="84">
        <f t="shared" si="6"/>
        <v>0.57022324397581903</v>
      </c>
      <c r="T14" s="85">
        <f>分析係数表!F17</f>
        <v>0.33413269384492406</v>
      </c>
      <c r="U14" s="86">
        <f t="shared" si="7"/>
        <v>0.19053022860263177</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投入係数表!Y15</f>
        <v>5.7001949764881293E-2</v>
      </c>
      <c r="E15" s="77">
        <f t="shared" si="0"/>
        <v>5.7001949764881292</v>
      </c>
      <c r="F15" s="76">
        <f>分析係数表!C18</f>
        <v>0.17062500000000003</v>
      </c>
      <c r="G15" s="77">
        <f t="shared" si="1"/>
        <v>0.97259576786328716</v>
      </c>
      <c r="H15" s="77">
        <v>0.9951112540152568</v>
      </c>
      <c r="I15" s="77">
        <f t="shared" si="2"/>
        <v>0.9951112540152568</v>
      </c>
      <c r="J15" s="76">
        <f>分析係数表!G18</f>
        <v>0.21515892420537897</v>
      </c>
      <c r="K15" s="78">
        <f t="shared" si="3"/>
        <v>0.21410706687858824</v>
      </c>
      <c r="L15" s="79"/>
      <c r="M15" s="80"/>
      <c r="N15" s="81">
        <f>分析係数表!H18</f>
        <v>4.4579835054610296E-4</v>
      </c>
      <c r="O15" s="82">
        <f t="shared" si="4"/>
        <v>1.0774409118940646E-2</v>
      </c>
      <c r="P15" s="76">
        <f>分析係数表!C18</f>
        <v>0.17062500000000003</v>
      </c>
      <c r="Q15" s="82">
        <f t="shared" si="5"/>
        <v>1.838383555919248E-3</v>
      </c>
      <c r="R15" s="83">
        <v>4.4397783870968746E-3</v>
      </c>
      <c r="S15" s="84">
        <f t="shared" si="6"/>
        <v>0.99955103240235366</v>
      </c>
      <c r="T15" s="85">
        <f>分析係数表!F18</f>
        <v>0.45904645476772615</v>
      </c>
      <c r="U15" s="86">
        <f t="shared" si="7"/>
        <v>0.45884035778372101</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投入係数表!Y16</f>
        <v>2.4888175249455212E-2</v>
      </c>
      <c r="E16" s="77">
        <f t="shared" si="0"/>
        <v>2.4888175249455213</v>
      </c>
      <c r="F16" s="76">
        <f>分析係数表!C19</f>
        <v>0.1185035016586804</v>
      </c>
      <c r="G16" s="77">
        <f t="shared" si="1"/>
        <v>0.29493359169553446</v>
      </c>
      <c r="H16" s="77">
        <v>0.40691959605653966</v>
      </c>
      <c r="I16" s="77">
        <f t="shared" si="2"/>
        <v>0.40691959605653966</v>
      </c>
      <c r="J16" s="76">
        <f>分析係数表!G19</f>
        <v>5.7564057564057566E-2</v>
      </c>
      <c r="K16" s="78">
        <f t="shared" si="3"/>
        <v>2.3423943051341701E-2</v>
      </c>
      <c r="L16" s="79"/>
      <c r="M16" s="80"/>
      <c r="N16" s="81">
        <f>分析係数表!H19</f>
        <v>-1.1675671085731269E-4</v>
      </c>
      <c r="O16" s="82">
        <f t="shared" si="4"/>
        <v>-2.8218690549606457E-3</v>
      </c>
      <c r="P16" s="76">
        <f>分析係数表!C19</f>
        <v>0.1185035016586804</v>
      </c>
      <c r="Q16" s="82">
        <f t="shared" si="5"/>
        <v>-3.3440136423510774E-4</v>
      </c>
      <c r="R16" s="83">
        <v>1.9779858882641704E-3</v>
      </c>
      <c r="S16" s="84">
        <f t="shared" si="6"/>
        <v>0.4088975819448038</v>
      </c>
      <c r="T16" s="85">
        <f>分析係数表!F19</f>
        <v>0.24008424008424009</v>
      </c>
      <c r="U16" s="86">
        <f t="shared" si="7"/>
        <v>9.8169865233501519E-2</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投入係数表!Y17</f>
        <v>9.5194403027870165E-3</v>
      </c>
      <c r="E17" s="77">
        <f t="shared" si="0"/>
        <v>0.95194403027870167</v>
      </c>
      <c r="F17" s="76">
        <f>分析係数表!C20</f>
        <v>0.1515527950310559</v>
      </c>
      <c r="G17" s="77">
        <f t="shared" si="1"/>
        <v>0.14426977850186534</v>
      </c>
      <c r="H17" s="77">
        <v>0.19500229397965041</v>
      </c>
      <c r="I17" s="77">
        <f t="shared" si="2"/>
        <v>0.19500229397965041</v>
      </c>
      <c r="J17" s="76">
        <f>分析係数表!G20</f>
        <v>0.10025273799494525</v>
      </c>
      <c r="K17" s="78">
        <f t="shared" si="3"/>
        <v>1.9549513886755181E-2</v>
      </c>
      <c r="L17" s="79"/>
      <c r="M17" s="80"/>
      <c r="N17" s="81">
        <f>分析係数表!H20</f>
        <v>5.5194081496184183E-4</v>
      </c>
      <c r="O17" s="82">
        <f t="shared" si="4"/>
        <v>1.3339744623450325E-2</v>
      </c>
      <c r="P17" s="76">
        <f>分析係数表!C20</f>
        <v>0.1515527950310559</v>
      </c>
      <c r="Q17" s="82">
        <f t="shared" si="5"/>
        <v>2.0216755826843969E-3</v>
      </c>
      <c r="R17" s="83">
        <v>5.1533064396463912E-3</v>
      </c>
      <c r="S17" s="84">
        <f t="shared" si="6"/>
        <v>0.20015560041929681</v>
      </c>
      <c r="T17" s="85">
        <f>分析係数表!F20</f>
        <v>0.22325189553496208</v>
      </c>
      <c r="U17" s="86">
        <f t="shared" si="7"/>
        <v>4.4685117195546464E-2</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投入係数表!Y18</f>
        <v>0.10207592613831862</v>
      </c>
      <c r="E18" s="77">
        <f t="shared" si="0"/>
        <v>10.207592613831862</v>
      </c>
      <c r="F18" s="76">
        <f>分析係数表!C21</f>
        <v>0.26288951841359776</v>
      </c>
      <c r="G18" s="77">
        <f t="shared" si="1"/>
        <v>2.6834691064124558</v>
      </c>
      <c r="H18" s="77">
        <v>2.7604776588104936</v>
      </c>
      <c r="I18" s="77">
        <f t="shared" si="2"/>
        <v>2.7604776588104936</v>
      </c>
      <c r="J18" s="76">
        <f>分析係数表!G21</f>
        <v>0.28500292911540714</v>
      </c>
      <c r="K18" s="78">
        <f t="shared" si="3"/>
        <v>0.78674421851863219</v>
      </c>
      <c r="L18" s="79"/>
      <c r="M18" s="80"/>
      <c r="N18" s="81">
        <f>分析係数表!H21</f>
        <v>9.1282519397535371E-4</v>
      </c>
      <c r="O18" s="82">
        <f t="shared" si="4"/>
        <v>2.2061885338783227E-2</v>
      </c>
      <c r="P18" s="76">
        <f>分析係数表!C21</f>
        <v>0.26288951841359776</v>
      </c>
      <c r="Q18" s="82">
        <f t="shared" si="5"/>
        <v>5.7998384120087352E-3</v>
      </c>
      <c r="R18" s="83">
        <v>1.3809040524656051E-2</v>
      </c>
      <c r="S18" s="84">
        <f t="shared" si="6"/>
        <v>2.7742866993351498</v>
      </c>
      <c r="T18" s="85">
        <f>分析係数表!F21</f>
        <v>0.4257469244288225</v>
      </c>
      <c r="U18" s="86">
        <f t="shared" si="7"/>
        <v>1.1811440297257294</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投入係数表!Y19</f>
        <v>6.881523110448446E-3</v>
      </c>
      <c r="E19" s="77">
        <f t="shared" si="0"/>
        <v>0.68815231104484464</v>
      </c>
      <c r="F19" s="76">
        <f>分析係数表!C22</f>
        <v>7.7430972388955577E-2</v>
      </c>
      <c r="G19" s="77">
        <f t="shared" si="1"/>
        <v>5.3284302595909334E-2</v>
      </c>
      <c r="H19" s="77">
        <v>5.91619186826099E-2</v>
      </c>
      <c r="I19" s="77">
        <f t="shared" si="2"/>
        <v>5.91619186826099E-2</v>
      </c>
      <c r="J19" s="76">
        <f>分析係数表!G22</f>
        <v>0.1947935368043088</v>
      </c>
      <c r="K19" s="78">
        <f t="shared" si="3"/>
        <v>1.1524359384314497E-2</v>
      </c>
      <c r="L19" s="79"/>
      <c r="M19" s="80"/>
      <c r="N19" s="81">
        <f>分析係数表!H22</f>
        <v>4.2456985766295524E-5</v>
      </c>
      <c r="O19" s="82">
        <f t="shared" si="4"/>
        <v>1.0261342018038711E-3</v>
      </c>
      <c r="P19" s="76">
        <f>分析係数表!C22</f>
        <v>7.7430972388955577E-2</v>
      </c>
      <c r="Q19" s="82">
        <f t="shared" si="5"/>
        <v>7.9454569047238518E-5</v>
      </c>
      <c r="R19" s="83">
        <v>1.0040225365420842E-3</v>
      </c>
      <c r="S19" s="84">
        <f t="shared" si="6"/>
        <v>6.0165941219151982E-2</v>
      </c>
      <c r="T19" s="85">
        <f>分析係数表!F22</f>
        <v>0.41382405745062839</v>
      </c>
      <c r="U19" s="86">
        <f t="shared" si="7"/>
        <v>2.4898113915645479E-2</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投入係数表!Y20</f>
        <v>1.1469205184080744E-4</v>
      </c>
      <c r="E20" s="77">
        <f t="shared" si="0"/>
        <v>1.1469205184080743E-2</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5.1306710090193554E-4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投入係数表!Y21</f>
        <v>2.2938410368161487E-4</v>
      </c>
      <c r="E21" s="77">
        <f t="shared" si="0"/>
        <v>2.2938410368161487E-2</v>
      </c>
      <c r="F21" s="76">
        <f>分析係数表!C24</f>
        <v>0.63487099296325256</v>
      </c>
      <c r="G21" s="77">
        <f t="shared" si="1"/>
        <v>1.456293136743325E-2</v>
      </c>
      <c r="H21" s="77">
        <v>3.6348905889108572E-2</v>
      </c>
      <c r="I21" s="77">
        <f t="shared" si="2"/>
        <v>3.6348905889108572E-2</v>
      </c>
      <c r="J21" s="76">
        <f>分析係数表!G24</f>
        <v>0.20715350223546944</v>
      </c>
      <c r="K21" s="78">
        <f t="shared" si="3"/>
        <v>7.5298031573563205E-3</v>
      </c>
      <c r="L21" s="79"/>
      <c r="M21" s="80"/>
      <c r="N21" s="81">
        <f>分析係数表!H24</f>
        <v>3.5027013257193804E-4</v>
      </c>
      <c r="O21" s="82">
        <f t="shared" si="4"/>
        <v>8.4656071648819362E-3</v>
      </c>
      <c r="P21" s="76">
        <f>分析係数表!C24</f>
        <v>0.63487099296325256</v>
      </c>
      <c r="Q21" s="82">
        <f t="shared" si="5"/>
        <v>5.3745684268054206E-3</v>
      </c>
      <c r="R21" s="83">
        <v>1.8157318382611417E-2</v>
      </c>
      <c r="S21" s="84">
        <f t="shared" si="6"/>
        <v>5.4506224271719986E-2</v>
      </c>
      <c r="T21" s="85">
        <f>分析係数表!F24</f>
        <v>0.39046199701937406</v>
      </c>
      <c r="U21" s="86">
        <f t="shared" si="7"/>
        <v>2.1282609179121663E-2</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投入係数表!Y22</f>
        <v>3.4407615552242232E-4</v>
      </c>
      <c r="E22" s="77">
        <f t="shared" si="0"/>
        <v>3.4407615552242234E-2</v>
      </c>
      <c r="F22" s="76">
        <f>分析係数表!C25</f>
        <v>2.5195482189400487E-2</v>
      </c>
      <c r="G22" s="77">
        <f t="shared" si="1"/>
        <v>8.6691646482625834E-4</v>
      </c>
      <c r="H22" s="77">
        <v>5.008125564835768E-3</v>
      </c>
      <c r="I22" s="77">
        <f t="shared" si="2"/>
        <v>5.008125564835768E-3</v>
      </c>
      <c r="J22" s="76">
        <f>分析係数表!G25</f>
        <v>0.19667590027700832</v>
      </c>
      <c r="K22" s="78">
        <f t="shared" si="3"/>
        <v>9.8497760416437537E-4</v>
      </c>
      <c r="L22" s="79"/>
      <c r="M22" s="80"/>
      <c r="N22" s="81">
        <f>分析係数表!H25</f>
        <v>5.0948382919554624E-4</v>
      </c>
      <c r="O22" s="82">
        <f t="shared" si="4"/>
        <v>1.2313610421646451E-2</v>
      </c>
      <c r="P22" s="76">
        <f>分析係数表!C25</f>
        <v>2.5195482189400487E-2</v>
      </c>
      <c r="Q22" s="82">
        <f t="shared" si="5"/>
        <v>3.1024735206580938E-4</v>
      </c>
      <c r="R22" s="83">
        <v>1.3088897770512347E-3</v>
      </c>
      <c r="S22" s="84">
        <f t="shared" si="6"/>
        <v>6.3170153418870027E-3</v>
      </c>
      <c r="T22" s="85">
        <f>分析係数表!F25</f>
        <v>0.34903047091412742</v>
      </c>
      <c r="U22" s="86">
        <f t="shared" si="7"/>
        <v>2.204830839550588E-3</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投入係数表!Y23</f>
        <v>8.4872118362197494E-3</v>
      </c>
      <c r="E23" s="77">
        <f t="shared" si="0"/>
        <v>0.84872118362197491</v>
      </c>
      <c r="F23" s="76">
        <f>分析係数表!C26</f>
        <v>0.4930888575458392</v>
      </c>
      <c r="G23" s="77">
        <f t="shared" si="1"/>
        <v>0.41849495880711202</v>
      </c>
      <c r="H23" s="77">
        <v>0.47019455871719179</v>
      </c>
      <c r="I23" s="77">
        <f t="shared" si="2"/>
        <v>0.47019455871719179</v>
      </c>
      <c r="J23" s="76">
        <f>分析係数表!G26</f>
        <v>0.19639217284957194</v>
      </c>
      <c r="K23" s="78">
        <f t="shared" si="3"/>
        <v>9.2342531048514934E-2</v>
      </c>
      <c r="L23" s="79"/>
      <c r="M23" s="80"/>
      <c r="N23" s="81">
        <f>分析係数表!H26</f>
        <v>1.0815917123963785E-2</v>
      </c>
      <c r="O23" s="82">
        <f t="shared" si="4"/>
        <v>0.26140768790953617</v>
      </c>
      <c r="P23" s="76">
        <f>分析係数表!C26</f>
        <v>0.4930888575458392</v>
      </c>
      <c r="Q23" s="82">
        <f t="shared" si="5"/>
        <v>0.12889721818501249</v>
      </c>
      <c r="R23" s="83">
        <v>0.14246424611699196</v>
      </c>
      <c r="S23" s="84">
        <f t="shared" si="6"/>
        <v>0.61265880483418378</v>
      </c>
      <c r="T23" s="85">
        <f>分析係数表!F26</f>
        <v>0.33499796167957602</v>
      </c>
      <c r="U23" s="86">
        <f t="shared" si="7"/>
        <v>0.20523945082449674</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投入係数表!Y24</f>
        <v>1.7203807776121115E-3</v>
      </c>
      <c r="E24" s="77">
        <f t="shared" si="0"/>
        <v>0.17203807776121116</v>
      </c>
      <c r="F24" s="76">
        <f>分析係数表!C27</f>
        <v>2.3319615912208547E-2</v>
      </c>
      <c r="G24" s="77">
        <f t="shared" si="1"/>
        <v>4.011861895666111E-3</v>
      </c>
      <c r="H24" s="77">
        <v>4.1248822937177019E-3</v>
      </c>
      <c r="I24" s="77">
        <f t="shared" si="2"/>
        <v>4.1248822937177019E-3</v>
      </c>
      <c r="J24" s="76">
        <f>分析係数表!G27</f>
        <v>0.17692307692307693</v>
      </c>
      <c r="K24" s="78">
        <f t="shared" si="3"/>
        <v>7.2978686735005501E-4</v>
      </c>
      <c r="L24" s="79"/>
      <c r="M24" s="80"/>
      <c r="N24" s="81">
        <f>分析係数表!H27</f>
        <v>1.0773460138197489E-2</v>
      </c>
      <c r="O24" s="82">
        <f t="shared" si="4"/>
        <v>0.26038155370773225</v>
      </c>
      <c r="P24" s="76">
        <f>分析係数表!C27</f>
        <v>2.3319615912208547E-2</v>
      </c>
      <c r="Q24" s="82">
        <f t="shared" si="5"/>
        <v>6.0719978230884169E-3</v>
      </c>
      <c r="R24" s="83">
        <v>6.1193707854232601E-3</v>
      </c>
      <c r="S24" s="84">
        <f t="shared" si="6"/>
        <v>1.0244253079140963E-2</v>
      </c>
      <c r="T24" s="85">
        <f>分析係数表!F27</f>
        <v>0.33076923076923076</v>
      </c>
      <c r="U24" s="86">
        <f t="shared" si="7"/>
        <v>3.38848371079278E-3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投入係数表!Y25</f>
        <v>0</v>
      </c>
      <c r="E25" s="77">
        <f t="shared" si="0"/>
        <v>0</v>
      </c>
      <c r="F25" s="76">
        <f>分析係数表!C28</f>
        <v>0.14672910458351074</v>
      </c>
      <c r="G25" s="77">
        <f t="shared" si="1"/>
        <v>0</v>
      </c>
      <c r="H25" s="77">
        <v>3.3126171014376697E-2</v>
      </c>
      <c r="I25" s="77">
        <f t="shared" si="2"/>
        <v>3.3126171014376697E-2</v>
      </c>
      <c r="J25" s="76">
        <f>分析係数表!G28</f>
        <v>0.12492997198879552</v>
      </c>
      <c r="K25" s="78">
        <f t="shared" si="3"/>
        <v>4.138451616922131E-3</v>
      </c>
      <c r="L25" s="79"/>
      <c r="M25" s="80"/>
      <c r="N25" s="81">
        <f>分析係数表!H28</f>
        <v>2.0262596456964536E-2</v>
      </c>
      <c r="O25" s="82">
        <f t="shared" si="4"/>
        <v>0.48972254781089741</v>
      </c>
      <c r="P25" s="76">
        <f>分析係数表!C28</f>
        <v>0.14672910458351074</v>
      </c>
      <c r="Q25" s="82">
        <f t="shared" si="5"/>
        <v>7.1856550934648503E-2</v>
      </c>
      <c r="R25" s="83">
        <v>8.3317109718752072E-2</v>
      </c>
      <c r="S25" s="84">
        <f t="shared" si="6"/>
        <v>0.11644328073312876</v>
      </c>
      <c r="T25" s="85">
        <f>分析係数表!F28</f>
        <v>0.21372549019607842</v>
      </c>
      <c r="U25" s="86">
        <f t="shared" si="7"/>
        <v>2.4886897254727518E-2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投入係数表!Y26</f>
        <v>3.3260695033834153E-3</v>
      </c>
      <c r="E26" s="77">
        <f t="shared" si="0"/>
        <v>0.33260695033834153</v>
      </c>
      <c r="F26" s="76">
        <f>分析係数表!C29</f>
        <v>0.36751332706177486</v>
      </c>
      <c r="G26" s="77">
        <f t="shared" si="1"/>
        <v>0.12223748692271443</v>
      </c>
      <c r="H26" s="77">
        <v>0.16419629266251207</v>
      </c>
      <c r="I26" s="77">
        <f t="shared" si="2"/>
        <v>0.16419629266251207</v>
      </c>
      <c r="J26" s="76">
        <f>分析係数表!G29</f>
        <v>0.26226333907056798</v>
      </c>
      <c r="K26" s="78">
        <f t="shared" si="3"/>
        <v>4.3062667976678619E-2</v>
      </c>
      <c r="L26" s="79"/>
      <c r="M26" s="80"/>
      <c r="N26" s="81">
        <f>分析係数表!H29</f>
        <v>9.6908070011569522E-3</v>
      </c>
      <c r="O26" s="82">
        <f t="shared" si="4"/>
        <v>0.23421513156173354</v>
      </c>
      <c r="P26" s="76">
        <f>分析係数表!C29</f>
        <v>0.36751332706177486</v>
      </c>
      <c r="Q26" s="82">
        <f t="shared" si="5"/>
        <v>8.6077182248464001E-2</v>
      </c>
      <c r="R26" s="83">
        <v>0.10915455562019899</v>
      </c>
      <c r="S26" s="84">
        <f t="shared" si="6"/>
        <v>0.27335084828271106</v>
      </c>
      <c r="T26" s="85">
        <f>分析係数表!F29</f>
        <v>0.47117039586919107</v>
      </c>
      <c r="U26" s="86">
        <f t="shared" si="7"/>
        <v>0.12879482739654416</v>
      </c>
      <c r="V26" s="87">
        <f>分析係数表!D29</f>
        <v>9.2943201376936319E-2</v>
      </c>
      <c r="W26" s="167">
        <f t="shared" si="8"/>
        <v>0</v>
      </c>
      <c r="X26" s="76">
        <f>分析係数表!E29</f>
        <v>7.2289156626506021E-2</v>
      </c>
      <c r="Y26" s="166">
        <f t="shared" si="9"/>
        <v>0</v>
      </c>
    </row>
    <row r="27" spans="1:25" x14ac:dyDescent="0.2">
      <c r="A27" s="6" t="s">
        <v>15</v>
      </c>
      <c r="B27" s="5" t="s">
        <v>36</v>
      </c>
      <c r="C27" s="75">
        <f>最終需要_まとめ!C28</f>
        <v>100</v>
      </c>
      <c r="D27" s="76">
        <f>投入係数表!Y27</f>
        <v>6.8815231104484465E-4</v>
      </c>
      <c r="E27" s="77">
        <f t="shared" si="0"/>
        <v>6.8815231104484467E-2</v>
      </c>
      <c r="F27" s="76">
        <f>分析係数表!C30</f>
        <v>1</v>
      </c>
      <c r="G27" s="77">
        <f t="shared" si="1"/>
        <v>6.8815231104484467E-2</v>
      </c>
      <c r="H27" s="77">
        <v>0.12741438160458174</v>
      </c>
      <c r="I27" s="77">
        <f t="shared" si="2"/>
        <v>100.12741438160458</v>
      </c>
      <c r="J27" s="76">
        <f>分析係数表!G30</f>
        <v>0.34487899988530796</v>
      </c>
      <c r="K27" s="78">
        <f t="shared" si="3"/>
        <v>34.53184253302959</v>
      </c>
      <c r="L27" s="79"/>
      <c r="M27" s="80"/>
      <c r="N27" s="81">
        <f>分析係数表!H30</f>
        <v>0</v>
      </c>
      <c r="O27" s="82">
        <f t="shared" si="4"/>
        <v>0</v>
      </c>
      <c r="P27" s="76">
        <f>分析係数表!C30</f>
        <v>1</v>
      </c>
      <c r="Q27" s="82">
        <f t="shared" si="5"/>
        <v>0</v>
      </c>
      <c r="R27" s="83">
        <v>7.0791143177907745E-2</v>
      </c>
      <c r="S27" s="84">
        <f t="shared" si="6"/>
        <v>100.19820552478249</v>
      </c>
      <c r="T27" s="85">
        <f>分析係数表!F30</f>
        <v>0.44087624727606378</v>
      </c>
      <c r="U27" s="86">
        <f t="shared" si="7"/>
        <v>44.175008835561869</v>
      </c>
      <c r="V27" s="87">
        <f>分析係数表!D30</f>
        <v>0.11905034981075811</v>
      </c>
      <c r="W27" s="167">
        <f t="shared" si="8"/>
        <v>12</v>
      </c>
      <c r="X27" s="76">
        <f>分析係数表!E30</f>
        <v>6.6292005963986697E-2</v>
      </c>
      <c r="Y27" s="166">
        <f t="shared" si="9"/>
        <v>7</v>
      </c>
    </row>
    <row r="28" spans="1:25" x14ac:dyDescent="0.2">
      <c r="A28" s="6" t="s">
        <v>16</v>
      </c>
      <c r="B28" s="5" t="s">
        <v>193</v>
      </c>
      <c r="C28" s="90"/>
      <c r="D28" s="76">
        <f>投入係数表!Y28</f>
        <v>3.0966853997018008E-3</v>
      </c>
      <c r="E28" s="77">
        <f t="shared" si="0"/>
        <v>0.30966853997018007</v>
      </c>
      <c r="F28" s="76">
        <f>分析係数表!C31</f>
        <v>0.30951028292239513</v>
      </c>
      <c r="G28" s="77">
        <f t="shared" si="1"/>
        <v>9.5845597418335454E-2</v>
      </c>
      <c r="H28" s="77">
        <v>0.20241537719225464</v>
      </c>
      <c r="I28" s="77">
        <f t="shared" si="2"/>
        <v>0.20241537719225464</v>
      </c>
      <c r="J28" s="76">
        <f>分析係数表!G31</f>
        <v>7.0092194960809637E-2</v>
      </c>
      <c r="K28" s="78">
        <f t="shared" si="3"/>
        <v>1.4187738081225332E-2</v>
      </c>
      <c r="L28" s="79"/>
      <c r="M28" s="80"/>
      <c r="N28" s="81">
        <f>分析係数表!H31</f>
        <v>2.261895916699394E-2</v>
      </c>
      <c r="O28" s="82">
        <f t="shared" si="4"/>
        <v>0.54667299601101238</v>
      </c>
      <c r="P28" s="76">
        <f>分析係数表!C31</f>
        <v>0.30951028292239513</v>
      </c>
      <c r="Q28" s="82">
        <f t="shared" si="5"/>
        <v>0.16920091366140183</v>
      </c>
      <c r="R28" s="83">
        <v>0.21885309560670665</v>
      </c>
      <c r="S28" s="84">
        <f t="shared" si="6"/>
        <v>0.42126847279896129</v>
      </c>
      <c r="T28" s="85">
        <f>分析係数表!F31</f>
        <v>0.24334064086008589</v>
      </c>
      <c r="U28" s="86">
        <f t="shared" si="7"/>
        <v>0.10251174014504891</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投入係数表!Y29</f>
        <v>6.8815231104484465E-4</v>
      </c>
      <c r="E29" s="77">
        <f t="shared" si="0"/>
        <v>6.8815231104484467E-2</v>
      </c>
      <c r="F29" s="76">
        <f>分析係数表!C32</f>
        <v>0.85225718194254441</v>
      </c>
      <c r="G29" s="77">
        <f t="shared" si="1"/>
        <v>5.8648274935832863E-2</v>
      </c>
      <c r="H29" s="77">
        <v>8.4690145365776098E-2</v>
      </c>
      <c r="I29" s="77">
        <f t="shared" si="2"/>
        <v>8.4690145365776098E-2</v>
      </c>
      <c r="J29" s="76">
        <f>分析係数表!G32</f>
        <v>0.14035087719298245</v>
      </c>
      <c r="K29" s="78">
        <f t="shared" si="3"/>
        <v>1.1886336191687873E-2</v>
      </c>
      <c r="L29" s="79"/>
      <c r="M29" s="80"/>
      <c r="N29" s="81">
        <f>分析係数表!H32</f>
        <v>6.442847590035345E-3</v>
      </c>
      <c r="O29" s="82">
        <f t="shared" si="4"/>
        <v>0.15571586512373742</v>
      </c>
      <c r="P29" s="76">
        <f>分析係数表!C32</f>
        <v>0.85225718194254441</v>
      </c>
      <c r="Q29" s="82">
        <f t="shared" si="5"/>
        <v>0.13270996439410179</v>
      </c>
      <c r="R29" s="83">
        <v>0.17353620978755488</v>
      </c>
      <c r="S29" s="84">
        <f t="shared" si="6"/>
        <v>0.25822635515333098</v>
      </c>
      <c r="T29" s="85">
        <f>分析係数表!F32</f>
        <v>0.48405103668261562</v>
      </c>
      <c r="U29" s="86">
        <f t="shared" si="7"/>
        <v>0.12499473491074314</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投入係数表!Y30</f>
        <v>1.9497648812937262E-3</v>
      </c>
      <c r="E30" s="77">
        <f t="shared" si="0"/>
        <v>0.19497648812937263</v>
      </c>
      <c r="F30" s="76">
        <f>分析係数表!C33</f>
        <v>1</v>
      </c>
      <c r="G30" s="77">
        <f t="shared" si="1"/>
        <v>0.19497648812937263</v>
      </c>
      <c r="H30" s="77">
        <v>0.22753391908138149</v>
      </c>
      <c r="I30" s="77">
        <f t="shared" si="2"/>
        <v>0.22753391908138149</v>
      </c>
      <c r="J30" s="76">
        <f>分析係数表!G33</f>
        <v>0.50645624103299858</v>
      </c>
      <c r="K30" s="78">
        <f t="shared" si="3"/>
        <v>0.11523597336546293</v>
      </c>
      <c r="L30" s="79"/>
      <c r="M30" s="80"/>
      <c r="N30" s="81">
        <f>分析係数表!H33</f>
        <v>9.552821797416492E-4</v>
      </c>
      <c r="O30" s="82">
        <f t="shared" si="4"/>
        <v>2.3088019540587097E-2</v>
      </c>
      <c r="P30" s="76">
        <f>分析係数表!C33</f>
        <v>1</v>
      </c>
      <c r="Q30" s="82">
        <f t="shared" si="5"/>
        <v>2.3088019540587097E-2</v>
      </c>
      <c r="R30" s="83">
        <v>6.9890675659184595E-2</v>
      </c>
      <c r="S30" s="84">
        <f t="shared" si="6"/>
        <v>0.2974245947405661</v>
      </c>
      <c r="T30" s="85">
        <f>分析係数表!F33</f>
        <v>0.6449067431850789</v>
      </c>
      <c r="U30" s="86">
        <f t="shared" si="7"/>
        <v>0.19181112673728043</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投入係数表!Y31</f>
        <v>5.8951714646175019E-2</v>
      </c>
      <c r="E31" s="77">
        <f t="shared" si="0"/>
        <v>5.8951714646175022</v>
      </c>
      <c r="F31" s="76">
        <f>分析係数表!C34</f>
        <v>0.24772063858157056</v>
      </c>
      <c r="G31" s="77">
        <f t="shared" si="1"/>
        <v>1.4603556397629003</v>
      </c>
      <c r="H31" s="77">
        <v>1.5920740381267595</v>
      </c>
      <c r="I31" s="77">
        <f t="shared" si="2"/>
        <v>1.5920740381267595</v>
      </c>
      <c r="J31" s="76">
        <f>分析係数表!G34</f>
        <v>0.4248649605950589</v>
      </c>
      <c r="K31" s="78">
        <f t="shared" si="3"/>
        <v>0.67641647347314204</v>
      </c>
      <c r="L31" s="79"/>
      <c r="M31" s="80"/>
      <c r="N31" s="81">
        <f>分析係数表!H34</f>
        <v>0.15963826648127116</v>
      </c>
      <c r="O31" s="82">
        <f t="shared" si="4"/>
        <v>3.8582645987825552</v>
      </c>
      <c r="P31" s="76">
        <f>分析係数表!C34</f>
        <v>0.24772063858157056</v>
      </c>
      <c r="Q31" s="82">
        <f t="shared" si="5"/>
        <v>0.95577177022708171</v>
      </c>
      <c r="R31" s="83">
        <v>1.0264858232063809</v>
      </c>
      <c r="S31" s="84">
        <f t="shared" si="6"/>
        <v>2.6185598613331402</v>
      </c>
      <c r="T31" s="85">
        <f>分析係数表!F34</f>
        <v>0.69972549366864434</v>
      </c>
      <c r="U31" s="86">
        <f t="shared" si="7"/>
        <v>1.8322730916722285</v>
      </c>
      <c r="V31" s="87">
        <f>分析係数表!D34</f>
        <v>0.30222261577968651</v>
      </c>
      <c r="W31" s="167">
        <f t="shared" si="8"/>
        <v>1</v>
      </c>
      <c r="X31" s="76">
        <f>分析係数表!E34</f>
        <v>0.2069423536704153</v>
      </c>
      <c r="Y31" s="166">
        <f t="shared" si="9"/>
        <v>1</v>
      </c>
    </row>
    <row r="32" spans="1:25" x14ac:dyDescent="0.2">
      <c r="A32" s="6" t="s">
        <v>20</v>
      </c>
      <c r="B32" s="5" t="s">
        <v>37</v>
      </c>
      <c r="C32" s="90"/>
      <c r="D32" s="76">
        <f>投入係数表!Y32</f>
        <v>1.2616125702488818E-2</v>
      </c>
      <c r="E32" s="77">
        <f t="shared" si="0"/>
        <v>1.2616125702488818</v>
      </c>
      <c r="F32" s="76">
        <f>分析係数表!C35</f>
        <v>0.40037672666387614</v>
      </c>
      <c r="G32" s="77">
        <f t="shared" si="1"/>
        <v>0.50512031119424683</v>
      </c>
      <c r="H32" s="77">
        <v>0.5916798579900604</v>
      </c>
      <c r="I32" s="77">
        <f t="shared" si="2"/>
        <v>0.5916798579900604</v>
      </c>
      <c r="J32" s="76">
        <f>分析係数表!G35</f>
        <v>0.31413869149718204</v>
      </c>
      <c r="K32" s="78">
        <f t="shared" si="3"/>
        <v>0.18586953637423606</v>
      </c>
      <c r="L32" s="79"/>
      <c r="M32" s="80"/>
      <c r="N32" s="81">
        <f>分析係数表!H35</f>
        <v>6.0278305541698066E-2</v>
      </c>
      <c r="O32" s="82">
        <f t="shared" si="4"/>
        <v>1.456854033011046</v>
      </c>
      <c r="P32" s="76">
        <f>分析係数表!C35</f>
        <v>0.40037672666387614</v>
      </c>
      <c r="Q32" s="82">
        <f t="shared" si="5"/>
        <v>0.58329044896402915</v>
      </c>
      <c r="R32" s="83">
        <v>0.74823441151239389</v>
      </c>
      <c r="S32" s="84">
        <f t="shared" si="6"/>
        <v>1.3399142695024544</v>
      </c>
      <c r="T32" s="85">
        <f>分析係数表!F35</f>
        <v>0.64444988973290862</v>
      </c>
      <c r="U32" s="86">
        <f t="shared" si="7"/>
        <v>0.86350760323240749</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投入係数表!Y33</f>
        <v>3.5554536070650303E-3</v>
      </c>
      <c r="E33" s="77">
        <f t="shared" si="0"/>
        <v>0.355545360706503</v>
      </c>
      <c r="F33" s="76">
        <f>分析係数表!C36</f>
        <v>0.81884274474653918</v>
      </c>
      <c r="G33" s="77">
        <f t="shared" si="1"/>
        <v>0.29113573904281126</v>
      </c>
      <c r="H33" s="77">
        <v>0.37905738439312758</v>
      </c>
      <c r="I33" s="77">
        <f t="shared" si="2"/>
        <v>0.37905738439312758</v>
      </c>
      <c r="J33" s="76">
        <f>分析係数表!G36</f>
        <v>1.667576253714147E-2</v>
      </c>
      <c r="K33" s="78">
        <f t="shared" si="3"/>
        <v>6.3210709300897507E-3</v>
      </c>
      <c r="L33" s="79"/>
      <c r="M33" s="80"/>
      <c r="N33" s="81">
        <f>分析係数表!H36</f>
        <v>0.19381614002313904</v>
      </c>
      <c r="O33" s="82">
        <f t="shared" si="4"/>
        <v>4.6843026312346714</v>
      </c>
      <c r="P33" s="76">
        <f>分析係数表!C36</f>
        <v>0.81884274474653918</v>
      </c>
      <c r="Q33" s="82">
        <f t="shared" si="5"/>
        <v>3.835707223783634</v>
      </c>
      <c r="R33" s="83">
        <v>3.9496092934336198</v>
      </c>
      <c r="S33" s="84">
        <f t="shared" si="6"/>
        <v>4.3286666778267477</v>
      </c>
      <c r="T33" s="85">
        <f>分析係数表!F36</f>
        <v>0.88527075374446673</v>
      </c>
      <c r="U33" s="86">
        <f t="shared" si="7"/>
        <v>3.8320420125882415</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投入係数表!Y34</f>
        <v>2.6264479871544903E-2</v>
      </c>
      <c r="E34" s="77">
        <f t="shared" si="0"/>
        <v>2.6264479871544903</v>
      </c>
      <c r="F34" s="76">
        <f>分析係数表!C37</f>
        <v>0.43300400097983183</v>
      </c>
      <c r="G34" s="77">
        <f t="shared" si="1"/>
        <v>1.1372624868033203</v>
      </c>
      <c r="H34" s="77">
        <v>1.3060019508425835</v>
      </c>
      <c r="I34" s="77">
        <f t="shared" si="2"/>
        <v>1.3060019508425835</v>
      </c>
      <c r="J34" s="76">
        <f>分析係数表!G37</f>
        <v>0.37467899332306109</v>
      </c>
      <c r="K34" s="78">
        <f t="shared" si="3"/>
        <v>0.48933149621965311</v>
      </c>
      <c r="L34" s="79"/>
      <c r="M34" s="80"/>
      <c r="N34" s="81">
        <f>分析係数表!H37</f>
        <v>4.7689809261991442E-2</v>
      </c>
      <c r="O34" s="82">
        <f t="shared" si="4"/>
        <v>1.1526052421761981</v>
      </c>
      <c r="P34" s="76">
        <f>分析係数表!C37</f>
        <v>0.43300400097983183</v>
      </c>
      <c r="Q34" s="82">
        <f t="shared" si="5"/>
        <v>0.4990826814126218</v>
      </c>
      <c r="R34" s="83">
        <v>0.58063763680181746</v>
      </c>
      <c r="S34" s="84">
        <f t="shared" si="6"/>
        <v>1.8866395876444009</v>
      </c>
      <c r="T34" s="85">
        <f>分析係数表!F37</f>
        <v>0.6925184043828112</v>
      </c>
      <c r="U34" s="86">
        <f t="shared" si="7"/>
        <v>1.3065326368809453</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投入係数表!Y35</f>
        <v>8.4872118362197494E-3</v>
      </c>
      <c r="E35" s="77">
        <f t="shared" si="0"/>
        <v>0.84872118362197491</v>
      </c>
      <c r="F35" s="76">
        <f>分析係数表!C38</f>
        <v>7.9651941097724221E-2</v>
      </c>
      <c r="G35" s="77">
        <f t="shared" si="1"/>
        <v>6.7602289726248335E-2</v>
      </c>
      <c r="H35" s="77">
        <v>8.8719852863111764E-2</v>
      </c>
      <c r="I35" s="77">
        <f t="shared" si="2"/>
        <v>8.8719852863111764E-2</v>
      </c>
      <c r="J35" s="76">
        <f>分析係数表!G38</f>
        <v>0.16009852216748768</v>
      </c>
      <c r="K35" s="78">
        <f t="shared" si="3"/>
        <v>1.4203917330301144E-2</v>
      </c>
      <c r="L35" s="79"/>
      <c r="M35" s="80"/>
      <c r="N35" s="81">
        <f>分析係数表!H38</f>
        <v>4.2106715633723583E-2</v>
      </c>
      <c r="O35" s="82">
        <f t="shared" si="4"/>
        <v>1.0176685946389892</v>
      </c>
      <c r="P35" s="76">
        <f>分析係数表!C38</f>
        <v>7.9651941097724221E-2</v>
      </c>
      <c r="Q35" s="82">
        <f t="shared" si="5"/>
        <v>8.1059278957188549E-2</v>
      </c>
      <c r="R35" s="83">
        <v>9.6859931529578489E-2</v>
      </c>
      <c r="S35" s="84">
        <f t="shared" si="6"/>
        <v>0.18557978439269024</v>
      </c>
      <c r="T35" s="85">
        <f>分析係数表!F38</f>
        <v>0.48891625615763545</v>
      </c>
      <c r="U35" s="86">
        <f t="shared" si="7"/>
        <v>9.0732973403815295E-2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投入係数表!Y36</f>
        <v>0</v>
      </c>
      <c r="E36" s="77">
        <f t="shared" si="0"/>
        <v>0</v>
      </c>
      <c r="F36" s="76">
        <f>分析係数表!C39</f>
        <v>1</v>
      </c>
      <c r="G36" s="77">
        <f t="shared" si="1"/>
        <v>0</v>
      </c>
      <c r="H36" s="77">
        <v>6.3840644739427854E-2</v>
      </c>
      <c r="I36" s="77">
        <f t="shared" si="2"/>
        <v>6.3840644739427854E-2</v>
      </c>
      <c r="J36" s="76">
        <f>分析係数表!G39</f>
        <v>0.35152969406118778</v>
      </c>
      <c r="K36" s="78">
        <f t="shared" si="3"/>
        <v>2.2441882313920049E-2</v>
      </c>
      <c r="L36" s="79"/>
      <c r="M36" s="80"/>
      <c r="N36" s="81">
        <f>分析係数表!H39</f>
        <v>3.7892859796418753E-3</v>
      </c>
      <c r="O36" s="82">
        <f t="shared" si="4"/>
        <v>9.1582477510995491E-2</v>
      </c>
      <c r="P36" s="76">
        <f>分析係数表!C39</f>
        <v>1</v>
      </c>
      <c r="Q36" s="82">
        <f t="shared" si="5"/>
        <v>9.1582477510995491E-2</v>
      </c>
      <c r="R36" s="83">
        <v>0.11445550231132903</v>
      </c>
      <c r="S36" s="84">
        <f t="shared" si="6"/>
        <v>0.17829614705075689</v>
      </c>
      <c r="T36" s="85">
        <f>分析係数表!F39</f>
        <v>0.70235952809438107</v>
      </c>
      <c r="U36" s="86">
        <f t="shared" si="7"/>
        <v>0.12522799770361598</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投入係数表!Y37</f>
        <v>1.1469205184080744E-4</v>
      </c>
      <c r="E37" s="77">
        <f t="shared" si="0"/>
        <v>1.1469205184080743E-2</v>
      </c>
      <c r="F37" s="76">
        <f>分析係数表!C40</f>
        <v>0.95328673803415021</v>
      </c>
      <c r="G37" s="77">
        <f t="shared" si="1"/>
        <v>1.0933441197776696E-2</v>
      </c>
      <c r="H37" s="77">
        <v>1.8941335850525282E-2</v>
      </c>
      <c r="I37" s="77">
        <f t="shared" si="2"/>
        <v>1.8941335850525282E-2</v>
      </c>
      <c r="J37" s="76">
        <f>分析係数表!G40</f>
        <v>0.53898804366660891</v>
      </c>
      <c r="K37" s="78">
        <f t="shared" si="3"/>
        <v>1.0209153554506826E-2</v>
      </c>
      <c r="L37" s="79"/>
      <c r="M37" s="80"/>
      <c r="N37" s="81">
        <f>分析係数表!H40</f>
        <v>2.9093649496354006E-2</v>
      </c>
      <c r="O37" s="82">
        <f t="shared" si="4"/>
        <v>0.70315846178610264</v>
      </c>
      <c r="P37" s="76">
        <f>分析係数表!C40</f>
        <v>0.95328673803415021</v>
      </c>
      <c r="Q37" s="82">
        <f t="shared" si="5"/>
        <v>0.67031163635718449</v>
      </c>
      <c r="R37" s="83">
        <v>0.6737927625710598</v>
      </c>
      <c r="S37" s="84">
        <f t="shared" si="6"/>
        <v>0.69273409842158506</v>
      </c>
      <c r="T37" s="85">
        <f>分析係数表!F40</f>
        <v>0.73566106394039166</v>
      </c>
      <c r="U37" s="86">
        <f t="shared" si="7"/>
        <v>0.50961750387261129</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投入係数表!Y38</f>
        <v>0</v>
      </c>
      <c r="E38" s="77">
        <f t="shared" si="0"/>
        <v>0</v>
      </c>
      <c r="F38" s="76">
        <f>分析係数表!C41</f>
        <v>0.71785008836677411</v>
      </c>
      <c r="G38" s="77">
        <f t="shared" si="1"/>
        <v>0</v>
      </c>
      <c r="H38" s="77">
        <v>6.1410519543821161E-4</v>
      </c>
      <c r="I38" s="77">
        <f t="shared" si="2"/>
        <v>6.1410519543821161E-4</v>
      </c>
      <c r="J38" s="76">
        <f>分析係数表!G41</f>
        <v>0.45415256068573073</v>
      </c>
      <c r="K38" s="78">
        <f t="shared" si="3"/>
        <v>2.7889744703867491E-4</v>
      </c>
      <c r="L38" s="79"/>
      <c r="M38" s="80"/>
      <c r="N38" s="81">
        <f>分析係数表!H41</f>
        <v>4.9982486493371406E-2</v>
      </c>
      <c r="O38" s="82">
        <f t="shared" si="4"/>
        <v>1.2080164890736074</v>
      </c>
      <c r="P38" s="76">
        <f>分析係数表!C41</f>
        <v>0.71785008836677411</v>
      </c>
      <c r="Q38" s="82">
        <f t="shared" si="5"/>
        <v>0.86717474343000922</v>
      </c>
      <c r="R38" s="83">
        <v>0.88046383466332701</v>
      </c>
      <c r="S38" s="84">
        <f t="shared" si="6"/>
        <v>0.88107793985876526</v>
      </c>
      <c r="T38" s="85">
        <f>分析係数表!F41</f>
        <v>0.55751638694806593</v>
      </c>
      <c r="U38" s="86">
        <f t="shared" si="7"/>
        <v>0.49121538964970413</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投入係数表!Y39</f>
        <v>6.8815231104484465E-4</v>
      </c>
      <c r="E39" s="77">
        <f>$C$27*D39</f>
        <v>6.8815231104484467E-2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0.32400187421957233</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76">
        <f>投入係数表!Y40</f>
        <v>9.5538479183392588E-2</v>
      </c>
      <c r="E40" s="77">
        <f>$C$27*D40</f>
        <v>9.5538479183392582</v>
      </c>
      <c r="F40" s="76">
        <f>分析係数表!C43</f>
        <v>0.24416011268928273</v>
      </c>
      <c r="G40" s="77">
        <f>E40*F40</f>
        <v>2.3326685843579824</v>
      </c>
      <c r="H40" s="77">
        <v>2.5407734943788922</v>
      </c>
      <c r="I40" s="77">
        <f>C40+H40</f>
        <v>2.5407734943788922</v>
      </c>
      <c r="J40" s="76">
        <f>分析係数表!G43</f>
        <v>0.34972426470588236</v>
      </c>
      <c r="K40" s="78">
        <f>I40*J40</f>
        <v>0.88857014210585339</v>
      </c>
      <c r="L40" s="79"/>
      <c r="M40" s="80"/>
      <c r="N40" s="81">
        <f>分析係数表!H43</f>
        <v>3.6258265844416375E-2</v>
      </c>
      <c r="O40" s="82">
        <f t="shared" si="4"/>
        <v>0.8763186083405059</v>
      </c>
      <c r="P40" s="76">
        <f>分析係数表!C43</f>
        <v>0.24416011268928273</v>
      </c>
      <c r="Q40" s="82">
        <f>O40*P40</f>
        <v>0.21396205016413333</v>
      </c>
      <c r="R40" s="83">
        <v>0.33678890526190591</v>
      </c>
      <c r="S40" s="84">
        <f>I40+R40</f>
        <v>2.877562399640798</v>
      </c>
      <c r="T40" s="85">
        <f>分析係数表!F43</f>
        <v>0.55514705882352944</v>
      </c>
      <c r="U40" s="86">
        <f>S40*T40</f>
        <v>1.5974703027417665</v>
      </c>
      <c r="V40" s="87">
        <f>分析係数表!D43</f>
        <v>0.23460477941176472</v>
      </c>
      <c r="W40" s="167">
        <f>ROUND(S40*V40,0)</f>
        <v>1</v>
      </c>
      <c r="X40" s="76">
        <f>分析係数表!E43</f>
        <v>0.17325367647058823</v>
      </c>
      <c r="Y40" s="166">
        <f>ROUND(S40*X40,0)</f>
        <v>0</v>
      </c>
    </row>
    <row r="41" spans="1:25" x14ac:dyDescent="0.2">
      <c r="A41" s="6" t="s">
        <v>341</v>
      </c>
      <c r="B41" s="5" t="s">
        <v>42</v>
      </c>
      <c r="C41" s="90"/>
      <c r="D41" s="76">
        <f>投入係数表!Y41</f>
        <v>2.2938410368161487E-4</v>
      </c>
      <c r="E41" s="77">
        <f>$C$27*D41</f>
        <v>2.2938410368161487E-2</v>
      </c>
      <c r="F41" s="76">
        <f>分析係数表!C44</f>
        <v>0.44352059925093634</v>
      </c>
      <c r="G41" s="77">
        <f>E41*F41</f>
        <v>1.0173657512350874E-2</v>
      </c>
      <c r="H41" s="77">
        <v>1.3347968205691894E-2</v>
      </c>
      <c r="I41" s="77">
        <f>C41+H41</f>
        <v>1.3347968205691894E-2</v>
      </c>
      <c r="J41" s="76">
        <f>分析係数表!G44</f>
        <v>0.26743054804885957</v>
      </c>
      <c r="K41" s="78">
        <f>I41*J41</f>
        <v>3.569654452586936E-3</v>
      </c>
      <c r="L41" s="79"/>
      <c r="M41" s="80"/>
      <c r="N41" s="81">
        <f>分析係数表!H44</f>
        <v>0.11044123422457623</v>
      </c>
      <c r="O41" s="82">
        <f t="shared" si="4"/>
        <v>2.6692315924423196</v>
      </c>
      <c r="P41" s="76">
        <f>分析係数表!C44</f>
        <v>0.44352059925093634</v>
      </c>
      <c r="Q41" s="82">
        <f>O41*P41</f>
        <v>1.1838591954195488</v>
      </c>
      <c r="R41" s="83">
        <v>1.2006180333316498</v>
      </c>
      <c r="S41" s="84">
        <f>I41+R41</f>
        <v>1.2139660015373417</v>
      </c>
      <c r="T41" s="85">
        <f>分析係数表!F44</f>
        <v>0.49983785536698733</v>
      </c>
      <c r="U41" s="86">
        <f>S41*T41</f>
        <v>0.6067861626968617</v>
      </c>
      <c r="V41" s="87">
        <f>分析係数表!D44</f>
        <v>0.31423629877851045</v>
      </c>
      <c r="W41" s="167">
        <f>ROUND(S41*V41,0)</f>
        <v>0</v>
      </c>
      <c r="X41" s="76">
        <f>分析係数表!E44</f>
        <v>0.23370446438222894</v>
      </c>
      <c r="Y41" s="166">
        <f>ROUND(S41*X41,0)</f>
        <v>0</v>
      </c>
    </row>
    <row r="42" spans="1:25" x14ac:dyDescent="0.2">
      <c r="A42" s="6" t="s">
        <v>342</v>
      </c>
      <c r="B42" s="5" t="s">
        <v>279</v>
      </c>
      <c r="C42" s="90"/>
      <c r="D42" s="76">
        <f>投入係数表!Y42</f>
        <v>1.4909966739304966E-3</v>
      </c>
      <c r="E42" s="77">
        <f>$C$27*D42</f>
        <v>0.14909966739304967</v>
      </c>
      <c r="F42" s="76">
        <f>分析係数表!C45</f>
        <v>1</v>
      </c>
      <c r="G42" s="77">
        <f>E42*F42</f>
        <v>0.14909966739304967</v>
      </c>
      <c r="H42" s="77">
        <v>0.17843612975848891</v>
      </c>
      <c r="I42" s="77">
        <f>C42+H42</f>
        <v>0.17843612975848891</v>
      </c>
      <c r="J42" s="76">
        <f>分析係数表!G45</f>
        <v>0</v>
      </c>
      <c r="K42" s="78">
        <f>I42*J42</f>
        <v>0</v>
      </c>
      <c r="L42" s="79"/>
      <c r="M42" s="80"/>
      <c r="N42" s="81">
        <f>分析係数表!H45</f>
        <v>0</v>
      </c>
      <c r="O42" s="82">
        <f t="shared" si="4"/>
        <v>0</v>
      </c>
      <c r="P42" s="76">
        <f>分析係数表!C45</f>
        <v>1</v>
      </c>
      <c r="Q42" s="82">
        <f>O42*P42</f>
        <v>0</v>
      </c>
      <c r="R42" s="83">
        <v>2.3676578591041435E-2</v>
      </c>
      <c r="S42" s="84">
        <f>I42+R42</f>
        <v>0.20211270834953035</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投入係数表!Y43</f>
        <v>1.559811905034981E-2</v>
      </c>
      <c r="E43" s="77">
        <f>$C$27*D43</f>
        <v>1.559811905034981</v>
      </c>
      <c r="F43" s="76">
        <f>分析係数表!C46</f>
        <v>0.20394173093401891</v>
      </c>
      <c r="G43" s="77">
        <f>E43*F43</f>
        <v>0.31811073984432353</v>
      </c>
      <c r="H43" s="77">
        <v>0.3361022178928702</v>
      </c>
      <c r="I43" s="77">
        <f>C43+H43</f>
        <v>0.3361022178928702</v>
      </c>
      <c r="J43" s="76">
        <f>分析係数表!G46</f>
        <v>9.7765363128491621E-3</v>
      </c>
      <c r="K43" s="78">
        <f>I43*J43</f>
        <v>3.2859155380587871E-3</v>
      </c>
      <c r="L43" s="79"/>
      <c r="M43" s="80"/>
      <c r="N43" s="81">
        <f>分析係数表!H46</f>
        <v>2.207763259847367E-2</v>
      </c>
      <c r="O43" s="82">
        <f t="shared" si="4"/>
        <v>0.5335897849380129</v>
      </c>
      <c r="P43" s="76">
        <f>分析係数表!C46</f>
        <v>0.20394173093401891</v>
      </c>
      <c r="Q43" s="82">
        <f>O43*P43</f>
        <v>0.10882122434896924</v>
      </c>
      <c r="R43" s="83">
        <v>0.12041974821352067</v>
      </c>
      <c r="S43" s="84">
        <f>I43+R43</f>
        <v>0.45652196610639084</v>
      </c>
      <c r="T43" s="85">
        <f>分析係数表!F46</f>
        <v>0.31424581005586594</v>
      </c>
      <c r="U43" s="86">
        <f>S43*T43</f>
        <v>0.14346011504739936</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92">
        <f>投入係数表!Y44</f>
        <v>0.53836449134075004</v>
      </c>
      <c r="E44" s="91">
        <f>SUM(E5:E43)</f>
        <v>53.836449134075018</v>
      </c>
      <c r="F44" s="92">
        <f>分析係数表!C47</f>
        <v>0.3565882023489878</v>
      </c>
      <c r="G44" s="91">
        <f>SUM(G5:G43)</f>
        <v>12.984221517877399</v>
      </c>
      <c r="H44" s="91">
        <f>SUM(H5:H43)</f>
        <v>14.696407546171253</v>
      </c>
      <c r="I44" s="91">
        <f>SUM(I5:I43)</f>
        <v>114.69640754617124</v>
      </c>
      <c r="J44" s="92">
        <f>分析係数表!G47</f>
        <v>0.20702938758024061</v>
      </c>
      <c r="K44" s="93">
        <f>SUM(K5:K43)</f>
        <v>38.52624132088792</v>
      </c>
      <c r="L44" s="94">
        <f>最終需要_まとめ!$L$33</f>
        <v>0.62733333333333341</v>
      </c>
      <c r="M44" s="91">
        <f>K44*L44</f>
        <v>24.168795388637026</v>
      </c>
      <c r="N44" s="95">
        <f>分析係数表!H47</f>
        <v>1</v>
      </c>
      <c r="O44" s="96">
        <f>SUM(O5:O43)</f>
        <v>24.168795388637026</v>
      </c>
      <c r="P44" s="92">
        <f>分析係数表!C47</f>
        <v>0.3565882023489878</v>
      </c>
      <c r="Q44" s="96">
        <f>SUM(Q5:Q43)</f>
        <v>10.14635710462708</v>
      </c>
      <c r="R44" s="91">
        <f>SUM(R5:R43)</f>
        <v>11.220243480634347</v>
      </c>
      <c r="S44" s="97">
        <f>SUM(S5:S43)</f>
        <v>125.91665102680558</v>
      </c>
      <c r="T44" s="98">
        <f>分析係数表!F47</f>
        <v>0.44699801687384694</v>
      </c>
      <c r="U44" s="99">
        <f>SUM(U5:U43)</f>
        <v>59.039953747139606</v>
      </c>
      <c r="V44" s="100">
        <f>分析係数表!D47</f>
        <v>7.3973369448801493E-2</v>
      </c>
      <c r="W44" s="164">
        <f>SUM(W5:W43)</f>
        <v>14</v>
      </c>
      <c r="X44" s="92">
        <f>分析係数表!E47</f>
        <v>5.841930334920295E-2</v>
      </c>
      <c r="Y44" s="165">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
        <v>488</v>
      </c>
      <c r="H1" s="404"/>
      <c r="I1" s="404"/>
    </row>
    <row r="2" spans="1:25" x14ac:dyDescent="0.2">
      <c r="B2" s="3" t="s">
        <v>293</v>
      </c>
      <c r="S2" s="3" t="s">
        <v>153</v>
      </c>
      <c r="U2" s="64" t="s">
        <v>210</v>
      </c>
      <c r="W2" s="3" t="s">
        <v>130</v>
      </c>
      <c r="Y2" s="3" t="s">
        <v>154</v>
      </c>
    </row>
    <row r="3" spans="1:25" ht="44" x14ac:dyDescent="0.2">
      <c r="B3" s="65"/>
      <c r="C3" s="66" t="s">
        <v>228</v>
      </c>
      <c r="D3" s="66" t="s">
        <v>315</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0.65037929495760816</v>
      </c>
      <c r="G5" s="77">
        <f t="shared" ref="G5:G38" si="1">E5*F5</f>
        <v>0</v>
      </c>
      <c r="H5" s="77">
        <f t="array" ref="H5:H43">MMULT(逆行列係数!C5:AO43,'24'!G5:G43)</f>
        <v>2.7602212663638014E-3</v>
      </c>
      <c r="I5" s="77">
        <f t="shared" ref="I5:I38" si="2">C5+H5</f>
        <v>2.7602212663638014E-3</v>
      </c>
      <c r="J5" s="76">
        <f>分析係数表!G8</f>
        <v>0.11973575557390587</v>
      </c>
      <c r="K5" s="78">
        <f t="shared" ref="K5:K38" si="3">I5*J5</f>
        <v>3.3049717887923306E-4</v>
      </c>
      <c r="L5" s="79" t="s">
        <v>184</v>
      </c>
      <c r="M5" s="80" t="s">
        <v>184</v>
      </c>
      <c r="N5" s="81">
        <f>分析係数表!H8</f>
        <v>1.170751382505599E-2</v>
      </c>
      <c r="O5" s="82">
        <f t="shared" ref="O5:O43" si="4">$M$44*N5</f>
        <v>7.5905376611960146E-2</v>
      </c>
      <c r="P5" s="76">
        <f>分析係数表!C8</f>
        <v>0.65037929495760816</v>
      </c>
      <c r="Q5" s="82">
        <f t="shared" ref="Q5:Q38" si="5">O5*P5</f>
        <v>4.9367285324378361E-2</v>
      </c>
      <c r="R5" s="83">
        <f t="array" ref="R5:R43">MMULT(逆行列係数!C5:AO43,'24'!Q5:Q43)</f>
        <v>6.5119583144347612E-2</v>
      </c>
      <c r="S5" s="84">
        <f t="shared" ref="S5:S38" si="6">I5+R5</f>
        <v>6.7879804410711411E-2</v>
      </c>
      <c r="T5" s="85">
        <f>分析係数表!F8</f>
        <v>0.45169281585466559</v>
      </c>
      <c r="U5" s="86">
        <f t="shared" ref="U5:U38" si="7">S5*T5</f>
        <v>3.0660819993938188E-2</v>
      </c>
      <c r="V5" s="87">
        <f>分析係数表!D8</f>
        <v>0.495458298926507</v>
      </c>
      <c r="W5" s="167">
        <f t="shared" ref="W5:W38" si="8">ROUND(S5*V5,0)</f>
        <v>0</v>
      </c>
      <c r="X5" s="76">
        <f>分析係数表!E8</f>
        <v>0.32782824112303882</v>
      </c>
      <c r="Y5" s="166">
        <f t="shared" ref="Y5:Y38" si="9">ROUND(S5*X5,0)</f>
        <v>0</v>
      </c>
    </row>
    <row r="6" spans="1:25" x14ac:dyDescent="0.2">
      <c r="A6" s="6" t="s">
        <v>220</v>
      </c>
      <c r="B6" s="5" t="s">
        <v>266</v>
      </c>
      <c r="C6" s="90"/>
      <c r="D6" s="76">
        <f>投入係数表!Z6</f>
        <v>0</v>
      </c>
      <c r="E6" s="77">
        <f t="shared" si="0"/>
        <v>0</v>
      </c>
      <c r="F6" s="76">
        <f>分析係数表!C9</f>
        <v>0.72894736842105257</v>
      </c>
      <c r="G6" s="77">
        <f t="shared" si="1"/>
        <v>0</v>
      </c>
      <c r="H6" s="77">
        <v>1.3410710511002435E-3</v>
      </c>
      <c r="I6" s="77">
        <f t="shared" si="2"/>
        <v>1.3410710511002435E-3</v>
      </c>
      <c r="J6" s="76">
        <f>分析係数表!G9</f>
        <v>0.24749163879598662</v>
      </c>
      <c r="K6" s="78">
        <f t="shared" si="3"/>
        <v>3.3190387217865556E-4</v>
      </c>
      <c r="L6" s="79"/>
      <c r="M6" s="80"/>
      <c r="N6" s="81">
        <f>分析係数表!H9</f>
        <v>6.0501204716971121E-4</v>
      </c>
      <c r="O6" s="82">
        <f t="shared" si="4"/>
        <v>3.9225806590042871E-3</v>
      </c>
      <c r="P6" s="76">
        <f>分析係数表!C9</f>
        <v>0.72894736842105257</v>
      </c>
      <c r="Q6" s="82">
        <f t="shared" si="5"/>
        <v>2.8593548488004931E-3</v>
      </c>
      <c r="R6" s="83">
        <v>3.6498570858875582E-3</v>
      </c>
      <c r="S6" s="84">
        <f t="shared" si="6"/>
        <v>4.9909281369878017E-3</v>
      </c>
      <c r="T6" s="85">
        <f>分析係数表!F9</f>
        <v>0.67892976588628762</v>
      </c>
      <c r="U6" s="86">
        <f t="shared" si="7"/>
        <v>3.3884896716004139E-3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投入係数表!Z7</f>
        <v>0</v>
      </c>
      <c r="E7" s="77">
        <f t="shared" si="0"/>
        <v>0</v>
      </c>
      <c r="F7" s="76">
        <f>分析係数表!C10</f>
        <v>1.0504201680672232E-2</v>
      </c>
      <c r="G7" s="77">
        <f t="shared" si="1"/>
        <v>0</v>
      </c>
      <c r="H7" s="77">
        <v>1.7418561315405921E-5</v>
      </c>
      <c r="I7" s="77">
        <f t="shared" si="2"/>
        <v>1.7418561315405921E-5</v>
      </c>
      <c r="J7" s="76">
        <f>分析係数表!G10</f>
        <v>0.2857142857142857</v>
      </c>
      <c r="K7" s="78">
        <f t="shared" si="3"/>
        <v>4.9767318044016917E-6</v>
      </c>
      <c r="L7" s="79"/>
      <c r="M7" s="80"/>
      <c r="N7" s="81">
        <f>分析係数表!H10</f>
        <v>1.1887956014562746E-3</v>
      </c>
      <c r="O7" s="82">
        <f t="shared" si="4"/>
        <v>7.7075269089207045E-3</v>
      </c>
      <c r="P7" s="76">
        <f>分析係数表!C10</f>
        <v>1.0504201680672232E-2</v>
      </c>
      <c r="Q7" s="82">
        <f t="shared" si="5"/>
        <v>8.0961417110511318E-5</v>
      </c>
      <c r="R7" s="83">
        <v>1.0866985283881053E-4</v>
      </c>
      <c r="S7" s="84">
        <f t="shared" si="6"/>
        <v>1.2608841415421646E-4</v>
      </c>
      <c r="T7" s="85">
        <f>分析係数表!F10</f>
        <v>0.5714285714285714</v>
      </c>
      <c r="U7" s="86">
        <f t="shared" si="7"/>
        <v>7.2050522373837968E-5</v>
      </c>
      <c r="V7" s="87">
        <f>分析係数表!D10</f>
        <v>0</v>
      </c>
      <c r="W7" s="167">
        <f t="shared" si="8"/>
        <v>0</v>
      </c>
      <c r="X7" s="76">
        <f>分析係数表!E10</f>
        <v>0</v>
      </c>
      <c r="Y7" s="166">
        <f t="shared" si="9"/>
        <v>0</v>
      </c>
    </row>
    <row r="8" spans="1:25" x14ac:dyDescent="0.2">
      <c r="A8" s="6" t="s">
        <v>222</v>
      </c>
      <c r="B8" s="5" t="s">
        <v>27</v>
      </c>
      <c r="C8" s="90"/>
      <c r="D8" s="76">
        <f>投入係数表!Z8</f>
        <v>0.47662091954713354</v>
      </c>
      <c r="E8" s="77">
        <f t="shared" si="0"/>
        <v>47.662091954713354</v>
      </c>
      <c r="F8" s="76">
        <f>分析係数表!C11</f>
        <v>1.4320902789711765E-3</v>
      </c>
      <c r="G8" s="77">
        <f t="shared" si="1"/>
        <v>6.8256418563775317E-2</v>
      </c>
      <c r="H8" s="77">
        <v>6.9214097628766041E-2</v>
      </c>
      <c r="I8" s="77">
        <f t="shared" si="2"/>
        <v>6.9214097628766041E-2</v>
      </c>
      <c r="J8" s="76">
        <f>分析係数表!G11</f>
        <v>0.36842105263157893</v>
      </c>
      <c r="K8" s="78">
        <f t="shared" si="3"/>
        <v>2.5499930705334857E-2</v>
      </c>
      <c r="L8" s="79"/>
      <c r="M8" s="80"/>
      <c r="N8" s="81">
        <f>分析係数表!H11</f>
        <v>-2.1228492883147762E-5</v>
      </c>
      <c r="O8" s="82">
        <f t="shared" si="4"/>
        <v>-1.3763440908786973E-4</v>
      </c>
      <c r="P8" s="76">
        <f>分析係数表!C11</f>
        <v>1.4320902789711765E-3</v>
      </c>
      <c r="Q8" s="82">
        <f t="shared" si="5"/>
        <v>-1.971048993066804E-7</v>
      </c>
      <c r="R8" s="83">
        <v>4.5874066093299089E-5</v>
      </c>
      <c r="S8" s="84">
        <f t="shared" si="6"/>
        <v>6.925997169485934E-2</v>
      </c>
      <c r="T8" s="85">
        <f>分析係数表!F11</f>
        <v>0.57894736842105265</v>
      </c>
      <c r="U8" s="86">
        <f t="shared" si="7"/>
        <v>4.0097878349655412E-2</v>
      </c>
      <c r="V8" s="87">
        <f>分析係数表!D11</f>
        <v>2.6315789473684209E-2</v>
      </c>
      <c r="W8" s="167">
        <f t="shared" si="8"/>
        <v>0</v>
      </c>
      <c r="X8" s="76">
        <f>分析係数表!E11</f>
        <v>0</v>
      </c>
      <c r="Y8" s="166">
        <f t="shared" si="9"/>
        <v>0</v>
      </c>
    </row>
    <row r="9" spans="1:25" x14ac:dyDescent="0.2">
      <c r="A9" s="6" t="s">
        <v>223</v>
      </c>
      <c r="B9" s="5" t="s">
        <v>191</v>
      </c>
      <c r="C9" s="90"/>
      <c r="D9" s="76">
        <f>投入係数表!Z9</f>
        <v>0</v>
      </c>
      <c r="E9" s="77">
        <f t="shared" si="0"/>
        <v>0</v>
      </c>
      <c r="F9" s="76">
        <f>分析係数表!C12</f>
        <v>8.2314002014678422E-2</v>
      </c>
      <c r="G9" s="77">
        <f t="shared" si="1"/>
        <v>0</v>
      </c>
      <c r="H9" s="77">
        <v>1.6418763815049755E-4</v>
      </c>
      <c r="I9" s="77">
        <f t="shared" si="2"/>
        <v>1.6418763815049755E-4</v>
      </c>
      <c r="J9" s="76">
        <f>分析係数表!G12</f>
        <v>0.12801312223648553</v>
      </c>
      <c r="K9" s="78">
        <f t="shared" si="3"/>
        <v>2.1018172192279499E-5</v>
      </c>
      <c r="L9" s="79"/>
      <c r="M9" s="80"/>
      <c r="N9" s="81">
        <f>分析係数表!H12</f>
        <v>9.0942863511405014E-2</v>
      </c>
      <c r="O9" s="82">
        <f t="shared" si="4"/>
        <v>0.58962580853243385</v>
      </c>
      <c r="P9" s="76">
        <f>分析係数表!C12</f>
        <v>8.2314002014678422E-2</v>
      </c>
      <c r="Q9" s="82">
        <f t="shared" si="5"/>
        <v>4.853445999144515E-2</v>
      </c>
      <c r="R9" s="83">
        <v>5.407355696846243E-2</v>
      </c>
      <c r="S9" s="84">
        <f t="shared" si="6"/>
        <v>5.4237744606612931E-2</v>
      </c>
      <c r="T9" s="85">
        <f>分析係数表!F12</f>
        <v>0.39723291969761804</v>
      </c>
      <c r="U9" s="86">
        <f t="shared" si="7"/>
        <v>2.1545017647898589E-2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投入係数表!Z10</f>
        <v>3.6037118231778734E-4</v>
      </c>
      <c r="E10" s="77">
        <f t="shared" si="0"/>
        <v>3.6037118231778735E-2</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9.0081720748010727E-2</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投入係数表!Z11</f>
        <v>4.2043304603741857E-4</v>
      </c>
      <c r="E11" s="77">
        <f t="shared" si="0"/>
        <v>4.2043304603741859E-2</v>
      </c>
      <c r="F11" s="76">
        <f>分析係数表!C14</f>
        <v>0.20214395099540583</v>
      </c>
      <c r="G11" s="77">
        <f t="shared" si="1"/>
        <v>8.4987997055037141E-3</v>
      </c>
      <c r="H11" s="77">
        <v>6.138165563993022E-2</v>
      </c>
      <c r="I11" s="77">
        <f t="shared" si="2"/>
        <v>6.138165563993022E-2</v>
      </c>
      <c r="J11" s="76">
        <f>分析係数表!G14</f>
        <v>0.19479400103430444</v>
      </c>
      <c r="K11" s="78">
        <f t="shared" si="3"/>
        <v>1.1956778292211886E-2</v>
      </c>
      <c r="L11" s="79"/>
      <c r="M11" s="80"/>
      <c r="N11" s="81">
        <f>分析係数表!H14</f>
        <v>1.146338615689979E-3</v>
      </c>
      <c r="O11" s="82">
        <f t="shared" si="4"/>
        <v>7.4322580907449642E-3</v>
      </c>
      <c r="P11" s="76">
        <f>分析係数表!C14</f>
        <v>0.20214395099540583</v>
      </c>
      <c r="Q11" s="82">
        <f t="shared" si="5"/>
        <v>1.5023860152807585E-3</v>
      </c>
      <c r="R11" s="83">
        <v>6.3722023332676821E-3</v>
      </c>
      <c r="S11" s="84">
        <f t="shared" si="6"/>
        <v>6.7753857973197898E-2</v>
      </c>
      <c r="T11" s="85">
        <f>分析係数表!F14</f>
        <v>0.33787278055507669</v>
      </c>
      <c r="U11" s="86">
        <f t="shared" si="7"/>
        <v>2.2892184386738127E-2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投入係数表!Z12</f>
        <v>3.1232169134208236E-3</v>
      </c>
      <c r="E12" s="77">
        <f t="shared" si="0"/>
        <v>0.31232169134208237</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5.4503225998796409E-2</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投入係数表!Z13</f>
        <v>3.3364365296255145E-2</v>
      </c>
      <c r="E13" s="77">
        <f t="shared" si="0"/>
        <v>3.3364365296255145</v>
      </c>
      <c r="F13" s="76">
        <f>分析係数表!C16</f>
        <v>5.244101845363236E-2</v>
      </c>
      <c r="G13" s="77">
        <f t="shared" si="1"/>
        <v>0.17496612961946473</v>
      </c>
      <c r="H13" s="77">
        <v>0.18430707788331799</v>
      </c>
      <c r="I13" s="77">
        <f t="shared" si="2"/>
        <v>0.18430707788331799</v>
      </c>
      <c r="J13" s="76">
        <f>分析係数表!G16</f>
        <v>3.3400809716599193E-2</v>
      </c>
      <c r="K13" s="78">
        <f t="shared" si="3"/>
        <v>6.1560056378031315E-3</v>
      </c>
      <c r="L13" s="79"/>
      <c r="M13" s="80"/>
      <c r="N13" s="81">
        <f>分析係数表!H16</f>
        <v>1.6473310477322662E-2</v>
      </c>
      <c r="O13" s="82">
        <f t="shared" si="4"/>
        <v>0.10680430145218689</v>
      </c>
      <c r="P13" s="76">
        <f>分析係数表!C16</f>
        <v>5.244101845363236E-2</v>
      </c>
      <c r="Q13" s="82">
        <f t="shared" si="5"/>
        <v>5.6009263433814465E-3</v>
      </c>
      <c r="R13" s="83">
        <v>6.2973882521353587E-3</v>
      </c>
      <c r="S13" s="84">
        <f t="shared" si="6"/>
        <v>0.19060446613545334</v>
      </c>
      <c r="T13" s="85">
        <f>分析係数表!F16</f>
        <v>0.2874493927125506</v>
      </c>
      <c r="U13" s="86">
        <f t="shared" si="7"/>
        <v>5.4789138038935981E-2</v>
      </c>
      <c r="V13" s="87">
        <f>分析係数表!D16</f>
        <v>0</v>
      </c>
      <c r="W13" s="167">
        <f t="shared" si="8"/>
        <v>0</v>
      </c>
      <c r="X13" s="76">
        <f>分析係数表!E16</f>
        <v>0</v>
      </c>
      <c r="Y13" s="166">
        <f t="shared" si="9"/>
        <v>0</v>
      </c>
    </row>
    <row r="14" spans="1:25" x14ac:dyDescent="0.2">
      <c r="A14" s="6" t="s">
        <v>2</v>
      </c>
      <c r="B14" s="5" t="s">
        <v>365</v>
      </c>
      <c r="C14" s="90"/>
      <c r="D14" s="76">
        <f>投入係数表!Z14</f>
        <v>0</v>
      </c>
      <c r="E14" s="77">
        <f t="shared" si="0"/>
        <v>0</v>
      </c>
      <c r="F14" s="76">
        <f>分析係数表!C17</f>
        <v>0.30047739399045215</v>
      </c>
      <c r="G14" s="77">
        <f t="shared" si="1"/>
        <v>0</v>
      </c>
      <c r="H14" s="77">
        <v>4.2514711153831083E-2</v>
      </c>
      <c r="I14" s="77">
        <f t="shared" si="2"/>
        <v>4.2514711153831083E-2</v>
      </c>
      <c r="J14" s="76">
        <f>分析係数表!G17</f>
        <v>0.21582733812949639</v>
      </c>
      <c r="K14" s="78">
        <f t="shared" si="3"/>
        <v>9.1758369396757727E-3</v>
      </c>
      <c r="L14" s="79"/>
      <c r="M14" s="80"/>
      <c r="N14" s="81">
        <f>分析係数表!H17</f>
        <v>2.8021610605755043E-3</v>
      </c>
      <c r="O14" s="82">
        <f t="shared" si="4"/>
        <v>1.8167741999598801E-2</v>
      </c>
      <c r="P14" s="76">
        <f>分析係数表!C17</f>
        <v>0.30047739399045215</v>
      </c>
      <c r="Q14" s="82">
        <f t="shared" si="5"/>
        <v>5.4589957707303341E-3</v>
      </c>
      <c r="R14" s="83">
        <v>1.1398473217426305E-2</v>
      </c>
      <c r="S14" s="84">
        <f t="shared" si="6"/>
        <v>5.3913184371257389E-2</v>
      </c>
      <c r="T14" s="85">
        <f>分析係数表!F17</f>
        <v>0.33413269384492406</v>
      </c>
      <c r="U14" s="86">
        <f t="shared" si="7"/>
        <v>1.8014157527726289E-2</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投入係数表!Z15</f>
        <v>6.0061863719631217E-5</v>
      </c>
      <c r="E15" s="77">
        <f t="shared" si="0"/>
        <v>6.0061863719631219E-3</v>
      </c>
      <c r="F15" s="76">
        <f>分析係数表!C18</f>
        <v>0.17062500000000003</v>
      </c>
      <c r="G15" s="77">
        <f t="shared" si="1"/>
        <v>1.0248055497162078E-3</v>
      </c>
      <c r="H15" s="77">
        <v>2.9774304288479818E-2</v>
      </c>
      <c r="I15" s="77">
        <f t="shared" si="2"/>
        <v>2.9774304288479818E-2</v>
      </c>
      <c r="J15" s="76">
        <f>分析係数表!G18</f>
        <v>0.21515892420537897</v>
      </c>
      <c r="K15" s="78">
        <f t="shared" si="3"/>
        <v>6.4062072796729191E-3</v>
      </c>
      <c r="L15" s="79"/>
      <c r="M15" s="80"/>
      <c r="N15" s="81">
        <f>分析係数表!H18</f>
        <v>4.4579835054610296E-4</v>
      </c>
      <c r="O15" s="82">
        <f t="shared" si="4"/>
        <v>2.8903225908452641E-3</v>
      </c>
      <c r="P15" s="76">
        <f>分析係数表!C18</f>
        <v>0.17062500000000003</v>
      </c>
      <c r="Q15" s="82">
        <f t="shared" si="5"/>
        <v>4.931612920629733E-4</v>
      </c>
      <c r="R15" s="83">
        <v>1.19100654420243E-3</v>
      </c>
      <c r="S15" s="84">
        <f t="shared" si="6"/>
        <v>3.0965310832682249E-2</v>
      </c>
      <c r="T15" s="85">
        <f>分析係数表!F18</f>
        <v>0.45904645476772615</v>
      </c>
      <c r="U15" s="86">
        <f t="shared" si="7"/>
        <v>1.4214516158523453E-2</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投入係数表!Z16</f>
        <v>0</v>
      </c>
      <c r="E16" s="77">
        <f t="shared" si="0"/>
        <v>0</v>
      </c>
      <c r="F16" s="76">
        <f>分析係数表!C19</f>
        <v>0.1185035016586804</v>
      </c>
      <c r="G16" s="77">
        <f t="shared" si="1"/>
        <v>0</v>
      </c>
      <c r="H16" s="77">
        <v>1.3135928746279255E-2</v>
      </c>
      <c r="I16" s="77">
        <f t="shared" si="2"/>
        <v>1.3135928746279255E-2</v>
      </c>
      <c r="J16" s="76">
        <f>分析係数表!G19</f>
        <v>5.7564057564057566E-2</v>
      </c>
      <c r="K16" s="78">
        <f t="shared" si="3"/>
        <v>7.561573585081776E-4</v>
      </c>
      <c r="L16" s="79"/>
      <c r="M16" s="80"/>
      <c r="N16" s="81">
        <f>分析係数表!H19</f>
        <v>-1.1675671085731269E-4</v>
      </c>
      <c r="O16" s="82">
        <f t="shared" si="4"/>
        <v>-7.5698924998328344E-4</v>
      </c>
      <c r="P16" s="76">
        <f>分析係数表!C19</f>
        <v>0.1185035016586804</v>
      </c>
      <c r="Q16" s="82">
        <f t="shared" si="5"/>
        <v>-8.9705876840997254E-5</v>
      </c>
      <c r="R16" s="83">
        <v>5.3061074942596686E-4</v>
      </c>
      <c r="S16" s="84">
        <f t="shared" si="6"/>
        <v>1.3666539495705222E-2</v>
      </c>
      <c r="T16" s="85">
        <f>分析係数表!F19</f>
        <v>0.24008424008424009</v>
      </c>
      <c r="U16" s="86">
        <f t="shared" si="7"/>
        <v>3.2811207494076421E-3</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投入係数表!Z17</f>
        <v>0</v>
      </c>
      <c r="E17" s="77">
        <f t="shared" si="0"/>
        <v>0</v>
      </c>
      <c r="F17" s="76">
        <f>分析係数表!C20</f>
        <v>0.1515527950310559</v>
      </c>
      <c r="G17" s="77">
        <f t="shared" si="1"/>
        <v>0</v>
      </c>
      <c r="H17" s="77">
        <v>7.1467507939609286E-3</v>
      </c>
      <c r="I17" s="77">
        <f t="shared" si="2"/>
        <v>7.1467507939609286E-3</v>
      </c>
      <c r="J17" s="76">
        <f>分析係数表!G20</f>
        <v>0.10025273799494525</v>
      </c>
      <c r="K17" s="78">
        <f t="shared" si="3"/>
        <v>7.1648133486213188E-4</v>
      </c>
      <c r="L17" s="79"/>
      <c r="M17" s="80"/>
      <c r="N17" s="81">
        <f>分析係数表!H20</f>
        <v>5.5194081496184183E-4</v>
      </c>
      <c r="O17" s="82">
        <f t="shared" si="4"/>
        <v>3.5784946362846129E-3</v>
      </c>
      <c r="P17" s="76">
        <f>分析係数表!C20</f>
        <v>0.1515527950310559</v>
      </c>
      <c r="Q17" s="82">
        <f t="shared" si="5"/>
        <v>5.423308641325749E-4</v>
      </c>
      <c r="R17" s="83">
        <v>1.3824162286425977E-3</v>
      </c>
      <c r="S17" s="84">
        <f t="shared" si="6"/>
        <v>8.5291670226035256E-3</v>
      </c>
      <c r="T17" s="85">
        <f>分析係数表!F20</f>
        <v>0.22325189553496208</v>
      </c>
      <c r="U17" s="86">
        <f t="shared" si="7"/>
        <v>1.9041527051305259E-3</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投入係数表!Z18</f>
        <v>1.381422865551518E-3</v>
      </c>
      <c r="E18" s="77">
        <f t="shared" si="0"/>
        <v>0.13814228655515182</v>
      </c>
      <c r="F18" s="76">
        <f>分析係数表!C21</f>
        <v>0.26288951841359776</v>
      </c>
      <c r="G18" s="77">
        <f t="shared" si="1"/>
        <v>3.6316159185037084E-2</v>
      </c>
      <c r="H18" s="77">
        <v>0.11792806977398572</v>
      </c>
      <c r="I18" s="77">
        <f t="shared" si="2"/>
        <v>0.11792806977398572</v>
      </c>
      <c r="J18" s="76">
        <f>分析係数表!G21</f>
        <v>0.28500292911540714</v>
      </c>
      <c r="K18" s="78">
        <f t="shared" si="3"/>
        <v>3.3609845310512039E-2</v>
      </c>
      <c r="L18" s="79"/>
      <c r="M18" s="80"/>
      <c r="N18" s="81">
        <f>分析係数表!H21</f>
        <v>9.1282519397535371E-4</v>
      </c>
      <c r="O18" s="82">
        <f t="shared" si="4"/>
        <v>5.9182795907783978E-3</v>
      </c>
      <c r="P18" s="76">
        <f>分析係数表!C21</f>
        <v>0.26288951841359776</v>
      </c>
      <c r="Q18" s="82">
        <f t="shared" si="5"/>
        <v>1.5558536714567574E-3</v>
      </c>
      <c r="R18" s="83">
        <v>3.704387066214856E-3</v>
      </c>
      <c r="S18" s="84">
        <f t="shared" si="6"/>
        <v>0.12163245684020058</v>
      </c>
      <c r="T18" s="85">
        <f>分析係数表!F21</f>
        <v>0.4257469244288225</v>
      </c>
      <c r="U18" s="86">
        <f t="shared" si="7"/>
        <v>5.1784644410436891E-2</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投入係数表!Z19</f>
        <v>0</v>
      </c>
      <c r="E19" s="77">
        <f t="shared" si="0"/>
        <v>0</v>
      </c>
      <c r="F19" s="76">
        <f>分析係数表!C22</f>
        <v>7.7430972388955577E-2</v>
      </c>
      <c r="G19" s="77">
        <f t="shared" si="1"/>
        <v>0</v>
      </c>
      <c r="H19" s="77">
        <v>3.5889386369760074E-3</v>
      </c>
      <c r="I19" s="77">
        <f t="shared" si="2"/>
        <v>3.5889386369760074E-3</v>
      </c>
      <c r="J19" s="76">
        <f>分析係数表!G22</f>
        <v>0.1947935368043088</v>
      </c>
      <c r="K19" s="78">
        <f t="shared" si="3"/>
        <v>6.9910205047019178E-4</v>
      </c>
      <c r="L19" s="79"/>
      <c r="M19" s="80"/>
      <c r="N19" s="81">
        <f>分析係数表!H22</f>
        <v>4.2456985766295524E-5</v>
      </c>
      <c r="O19" s="82">
        <f t="shared" si="4"/>
        <v>2.7526881817573946E-4</v>
      </c>
      <c r="P19" s="76">
        <f>分析係数表!C22</f>
        <v>7.7430972388955577E-2</v>
      </c>
      <c r="Q19" s="82">
        <f t="shared" si="5"/>
        <v>2.1314332259706117E-5</v>
      </c>
      <c r="R19" s="83">
        <v>2.693371847170654E-4</v>
      </c>
      <c r="S19" s="84">
        <f t="shared" si="6"/>
        <v>3.8582758216930729E-3</v>
      </c>
      <c r="T19" s="85">
        <f>分析係数表!F22</f>
        <v>0.41382405745062839</v>
      </c>
      <c r="U19" s="86">
        <f t="shared" si="7"/>
        <v>1.5966473552966847E-3</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投入係数表!Z20</f>
        <v>3.0030931859815608E-5</v>
      </c>
      <c r="E20" s="77">
        <f t="shared" si="0"/>
        <v>3.003093185981561E-3</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1.3763440908786973E-4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投入係数表!Z21</f>
        <v>0</v>
      </c>
      <c r="E21" s="77">
        <f t="shared" si="0"/>
        <v>0</v>
      </c>
      <c r="F21" s="76">
        <f>分析係数表!C24</f>
        <v>0.63487099296325256</v>
      </c>
      <c r="G21" s="77">
        <f t="shared" si="1"/>
        <v>0</v>
      </c>
      <c r="H21" s="77">
        <v>9.1436553284107956E-3</v>
      </c>
      <c r="I21" s="77">
        <f t="shared" si="2"/>
        <v>9.1436553284107956E-3</v>
      </c>
      <c r="J21" s="76">
        <f>分析係数表!G24</f>
        <v>0.20715350223546944</v>
      </c>
      <c r="K21" s="78">
        <f t="shared" si="3"/>
        <v>1.8941402245143079E-3</v>
      </c>
      <c r="L21" s="79"/>
      <c r="M21" s="80"/>
      <c r="N21" s="81">
        <f>分析係数表!H24</f>
        <v>3.5027013257193804E-4</v>
      </c>
      <c r="O21" s="82">
        <f t="shared" si="4"/>
        <v>2.2709677499498501E-3</v>
      </c>
      <c r="P21" s="76">
        <f>分析係数表!C24</f>
        <v>0.63487099296325256</v>
      </c>
      <c r="Q21" s="82">
        <f t="shared" si="5"/>
        <v>1.4417715503981848E-3</v>
      </c>
      <c r="R21" s="83">
        <v>4.8708478517095451E-3</v>
      </c>
      <c r="S21" s="84">
        <f t="shared" si="6"/>
        <v>1.401450318012034E-2</v>
      </c>
      <c r="T21" s="85">
        <f>分析係数表!F24</f>
        <v>0.39046199701937406</v>
      </c>
      <c r="U21" s="86">
        <f t="shared" si="7"/>
        <v>5.4721308989441565E-3</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投入係数表!Z22</f>
        <v>0</v>
      </c>
      <c r="E22" s="77">
        <f t="shared" si="0"/>
        <v>0</v>
      </c>
      <c r="F22" s="76">
        <f>分析係数表!C25</f>
        <v>2.5195482189400487E-2</v>
      </c>
      <c r="G22" s="77">
        <f t="shared" si="1"/>
        <v>0</v>
      </c>
      <c r="H22" s="77">
        <v>1.1038623948399194E-3</v>
      </c>
      <c r="I22" s="77">
        <f t="shared" si="2"/>
        <v>1.1038623948399194E-3</v>
      </c>
      <c r="J22" s="76">
        <f>分析係数表!G25</f>
        <v>0.19667590027700832</v>
      </c>
      <c r="K22" s="78">
        <f t="shared" si="3"/>
        <v>2.1710313028707557E-4</v>
      </c>
      <c r="L22" s="79"/>
      <c r="M22" s="80"/>
      <c r="N22" s="81">
        <f>分析係数表!H25</f>
        <v>5.0948382919554624E-4</v>
      </c>
      <c r="O22" s="82">
        <f t="shared" si="4"/>
        <v>3.3032258181088731E-3</v>
      </c>
      <c r="P22" s="76">
        <f>分析係数表!C25</f>
        <v>2.5195482189400487E-2</v>
      </c>
      <c r="Q22" s="82">
        <f t="shared" si="5"/>
        <v>8.322636726772996E-5</v>
      </c>
      <c r="R22" s="83">
        <v>3.5112029344487757E-4</v>
      </c>
      <c r="S22" s="84">
        <f t="shared" si="6"/>
        <v>1.4549826882847968E-3</v>
      </c>
      <c r="T22" s="85">
        <f>分析係数表!F25</f>
        <v>0.34903047091412742</v>
      </c>
      <c r="U22" s="86">
        <f t="shared" si="7"/>
        <v>5.0783329286394573E-4</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投入係数表!Z23</f>
        <v>0</v>
      </c>
      <c r="E23" s="77">
        <f t="shared" si="0"/>
        <v>0</v>
      </c>
      <c r="F23" s="76">
        <f>分析係数表!C26</f>
        <v>0.4930888575458392</v>
      </c>
      <c r="G23" s="77">
        <f t="shared" si="1"/>
        <v>0</v>
      </c>
      <c r="H23" s="77">
        <v>2.3459920019909635E-2</v>
      </c>
      <c r="I23" s="77">
        <f t="shared" si="2"/>
        <v>2.3459920019909635E-2</v>
      </c>
      <c r="J23" s="76">
        <f>分析係数表!G26</f>
        <v>0.19639217284957194</v>
      </c>
      <c r="K23" s="78">
        <f t="shared" si="3"/>
        <v>4.6073446675872261E-3</v>
      </c>
      <c r="L23" s="79"/>
      <c r="M23" s="80"/>
      <c r="N23" s="81">
        <f>分析係数表!H26</f>
        <v>1.0815917123963785E-2</v>
      </c>
      <c r="O23" s="82">
        <f t="shared" si="4"/>
        <v>7.0124731430269621E-2</v>
      </c>
      <c r="P23" s="76">
        <f>分析係数表!C26</f>
        <v>0.4930888575458392</v>
      </c>
      <c r="Q23" s="82">
        <f t="shared" si="5"/>
        <v>3.457772370666045E-2</v>
      </c>
      <c r="R23" s="83">
        <v>3.8217188932971137E-2</v>
      </c>
      <c r="S23" s="84">
        <f t="shared" si="6"/>
        <v>6.1677108952880769E-2</v>
      </c>
      <c r="T23" s="85">
        <f>分析係数表!F26</f>
        <v>0.33499796167957602</v>
      </c>
      <c r="U23" s="86">
        <f t="shared" si="7"/>
        <v>2.0661705781504187E-2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投入係数表!Z24</f>
        <v>0</v>
      </c>
      <c r="E24" s="77">
        <f t="shared" si="0"/>
        <v>0</v>
      </c>
      <c r="F24" s="76">
        <f>分析係数表!C27</f>
        <v>2.3319615912208547E-2</v>
      </c>
      <c r="G24" s="77">
        <f t="shared" si="1"/>
        <v>0</v>
      </c>
      <c r="H24" s="77">
        <v>1.6923633763731081E-4</v>
      </c>
      <c r="I24" s="77">
        <f t="shared" si="2"/>
        <v>1.6923633763731081E-4</v>
      </c>
      <c r="J24" s="76">
        <f>分析係数表!G27</f>
        <v>0.17692307692307693</v>
      </c>
      <c r="K24" s="78">
        <f t="shared" si="3"/>
        <v>2.9941813581985761E-5</v>
      </c>
      <c r="L24" s="79"/>
      <c r="M24" s="80"/>
      <c r="N24" s="81">
        <f>分析係数表!H27</f>
        <v>1.0773460138197489E-2</v>
      </c>
      <c r="O24" s="82">
        <f t="shared" si="4"/>
        <v>6.9849462612093877E-2</v>
      </c>
      <c r="P24" s="76">
        <f>分析係数表!C27</f>
        <v>2.3319615912208547E-2</v>
      </c>
      <c r="Q24" s="82">
        <f t="shared" si="5"/>
        <v>1.6288626397882003E-3</v>
      </c>
      <c r="R24" s="83">
        <v>1.6415708209719789E-3</v>
      </c>
      <c r="S24" s="84">
        <f t="shared" si="6"/>
        <v>1.8108071586092898E-3</v>
      </c>
      <c r="T24" s="85">
        <f>分析係数表!F27</f>
        <v>0.33076923076923076</v>
      </c>
      <c r="U24" s="86">
        <f t="shared" si="7"/>
        <v>5.9895929092461126E-4</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投入係数表!Z25</f>
        <v>0</v>
      </c>
      <c r="E25" s="77">
        <f t="shared" si="0"/>
        <v>0</v>
      </c>
      <c r="F25" s="76">
        <f>分析係数表!C28</f>
        <v>0.14672910458351074</v>
      </c>
      <c r="G25" s="77">
        <f t="shared" si="1"/>
        <v>0</v>
      </c>
      <c r="H25" s="77">
        <v>2.3957216460722793E-2</v>
      </c>
      <c r="I25" s="77">
        <f t="shared" si="2"/>
        <v>2.3957216460722793E-2</v>
      </c>
      <c r="J25" s="76">
        <f>分析係数表!G28</f>
        <v>0.12492997198879552</v>
      </c>
      <c r="K25" s="78">
        <f t="shared" si="3"/>
        <v>2.9929743813676096E-3</v>
      </c>
      <c r="L25" s="79"/>
      <c r="M25" s="80"/>
      <c r="N25" s="81">
        <f>分析係数表!H28</f>
        <v>2.0262596456964536E-2</v>
      </c>
      <c r="O25" s="82">
        <f t="shared" si="4"/>
        <v>0.13137204347437165</v>
      </c>
      <c r="P25" s="76">
        <f>分析係数表!C28</f>
        <v>0.14672910458351074</v>
      </c>
      <c r="Q25" s="82">
        <f t="shared" si="5"/>
        <v>1.9276102306300596E-2</v>
      </c>
      <c r="R25" s="83">
        <v>2.2350490107221753E-2</v>
      </c>
      <c r="S25" s="84">
        <f t="shared" si="6"/>
        <v>4.6307706567944543E-2</v>
      </c>
      <c r="T25" s="85">
        <f>分析係数表!F28</f>
        <v>0.21372549019607842</v>
      </c>
      <c r="U25" s="86">
        <f t="shared" si="7"/>
        <v>9.8971372860901085E-3</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投入係数表!Z26</f>
        <v>1.3904321451094628E-2</v>
      </c>
      <c r="E26" s="77">
        <f t="shared" si="0"/>
        <v>1.3904321451094628</v>
      </c>
      <c r="F26" s="76">
        <f>分析係数表!C29</f>
        <v>0.36751332706177486</v>
      </c>
      <c r="G26" s="77">
        <f t="shared" si="1"/>
        <v>0.51100234370281916</v>
      </c>
      <c r="H26" s="77">
        <v>0.54175437516019176</v>
      </c>
      <c r="I26" s="77">
        <f t="shared" si="2"/>
        <v>0.54175437516019176</v>
      </c>
      <c r="J26" s="76">
        <f>分析係数表!G29</f>
        <v>0.26226333907056798</v>
      </c>
      <c r="K26" s="78">
        <f t="shared" si="3"/>
        <v>0.14208231138560107</v>
      </c>
      <c r="L26" s="79"/>
      <c r="M26" s="80"/>
      <c r="N26" s="81">
        <f>分析係数表!H29</f>
        <v>9.6908070011569522E-3</v>
      </c>
      <c r="O26" s="82">
        <f t="shared" si="4"/>
        <v>6.2830107748612515E-2</v>
      </c>
      <c r="P26" s="76">
        <f>分析係数表!C29</f>
        <v>0.36751332706177486</v>
      </c>
      <c r="Q26" s="82">
        <f t="shared" si="5"/>
        <v>2.3090901938342387E-2</v>
      </c>
      <c r="R26" s="83">
        <v>2.928159442619686E-2</v>
      </c>
      <c r="S26" s="84">
        <f t="shared" si="6"/>
        <v>0.57103596958638858</v>
      </c>
      <c r="T26" s="85">
        <f>分析係数表!F29</f>
        <v>0.47117039586919107</v>
      </c>
      <c r="U26" s="86">
        <f t="shared" si="7"/>
        <v>0.26905524384556606</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投入係数表!Z27</f>
        <v>2.6967776810114419E-2</v>
      </c>
      <c r="E27" s="77">
        <f t="shared" si="0"/>
        <v>2.6967776810114419</v>
      </c>
      <c r="F27" s="76">
        <f>分析係数表!C30</f>
        <v>1</v>
      </c>
      <c r="G27" s="77">
        <f t="shared" si="1"/>
        <v>2.6967776810114419</v>
      </c>
      <c r="H27" s="77">
        <v>2.7734363519413541</v>
      </c>
      <c r="I27" s="77">
        <f t="shared" si="2"/>
        <v>2.7734363519413541</v>
      </c>
      <c r="J27" s="76">
        <f>分析係数表!G30</f>
        <v>0.34487899988530796</v>
      </c>
      <c r="K27" s="78">
        <f t="shared" si="3"/>
        <v>0.95649995530309118</v>
      </c>
      <c r="L27" s="79"/>
      <c r="M27" s="80"/>
      <c r="N27" s="81">
        <f>分析係数表!H30</f>
        <v>0</v>
      </c>
      <c r="O27" s="82">
        <f t="shared" si="4"/>
        <v>0</v>
      </c>
      <c r="P27" s="76">
        <f>分析係数表!C30</f>
        <v>1</v>
      </c>
      <c r="Q27" s="82">
        <f t="shared" si="5"/>
        <v>0</v>
      </c>
      <c r="R27" s="83">
        <v>1.899029803863489E-2</v>
      </c>
      <c r="S27" s="84">
        <f t="shared" si="6"/>
        <v>2.7924266499799888</v>
      </c>
      <c r="T27" s="85">
        <f>分析係数表!F30</f>
        <v>0.44087624727606378</v>
      </c>
      <c r="U27" s="86">
        <f t="shared" si="7"/>
        <v>1.2311145822368479</v>
      </c>
      <c r="V27" s="87">
        <f>分析係数表!D30</f>
        <v>0.11905034981075811</v>
      </c>
      <c r="W27" s="167">
        <f t="shared" si="8"/>
        <v>0</v>
      </c>
      <c r="X27" s="76">
        <f>分析係数表!E30</f>
        <v>6.6292005963986697E-2</v>
      </c>
      <c r="Y27" s="166">
        <f t="shared" si="9"/>
        <v>0</v>
      </c>
    </row>
    <row r="28" spans="1:25" x14ac:dyDescent="0.2">
      <c r="A28" s="6" t="s">
        <v>16</v>
      </c>
      <c r="B28" s="5" t="s">
        <v>193</v>
      </c>
      <c r="C28" s="75">
        <f>最終需要_まとめ!C29</f>
        <v>100</v>
      </c>
      <c r="D28" s="76">
        <f>投入係数表!Z28</f>
        <v>3.4295324183909424E-2</v>
      </c>
      <c r="E28" s="77">
        <f t="shared" si="0"/>
        <v>3.4295324183909424</v>
      </c>
      <c r="F28" s="76">
        <f>分析係数表!C31</f>
        <v>0.30951028292239513</v>
      </c>
      <c r="G28" s="77">
        <f t="shared" si="1"/>
        <v>1.0614755491077066</v>
      </c>
      <c r="H28" s="77">
        <v>1.1286578523157911</v>
      </c>
      <c r="I28" s="77">
        <f t="shared" si="2"/>
        <v>101.1286578523158</v>
      </c>
      <c r="J28" s="76">
        <f>分析係数表!G31</f>
        <v>7.0092194960809637E-2</v>
      </c>
      <c r="K28" s="78">
        <f t="shared" si="3"/>
        <v>7.088329602309531</v>
      </c>
      <c r="L28" s="79"/>
      <c r="M28" s="80"/>
      <c r="N28" s="81">
        <f>分析係数表!H31</f>
        <v>2.261895916699394E-2</v>
      </c>
      <c r="O28" s="82">
        <f t="shared" si="4"/>
        <v>0.14664946288312519</v>
      </c>
      <c r="P28" s="76">
        <f>分析係数表!C31</f>
        <v>0.30951028292239513</v>
      </c>
      <c r="Q28" s="82">
        <f t="shared" si="5"/>
        <v>4.5389516747373362E-2</v>
      </c>
      <c r="R28" s="83">
        <v>5.8709117068563334E-2</v>
      </c>
      <c r="S28" s="84">
        <f t="shared" si="6"/>
        <v>101.18736696938436</v>
      </c>
      <c r="T28" s="85">
        <f>分析係数表!F31</f>
        <v>0.24334064086008589</v>
      </c>
      <c r="U28" s="86">
        <f t="shared" si="7"/>
        <v>24.622998725274677</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投入係数表!Z29</f>
        <v>2.7628457311030361E-3</v>
      </c>
      <c r="E29" s="77">
        <f t="shared" si="0"/>
        <v>0.27628457311030363</v>
      </c>
      <c r="F29" s="76">
        <f>分析係数表!C32</f>
        <v>0.85225718194254441</v>
      </c>
      <c r="G29" s="77">
        <f t="shared" si="1"/>
        <v>0.23546551169318625</v>
      </c>
      <c r="H29" s="77">
        <v>0.2764142118811323</v>
      </c>
      <c r="I29" s="77">
        <f t="shared" si="2"/>
        <v>0.2764142118811323</v>
      </c>
      <c r="J29" s="76">
        <f>分析係数表!G32</f>
        <v>0.14035087719298245</v>
      </c>
      <c r="K29" s="78">
        <f t="shared" si="3"/>
        <v>3.8794977106123826E-2</v>
      </c>
      <c r="L29" s="79"/>
      <c r="M29" s="80"/>
      <c r="N29" s="81">
        <f>分析係数表!H32</f>
        <v>6.442847590035345E-3</v>
      </c>
      <c r="O29" s="82">
        <f t="shared" si="4"/>
        <v>4.1772043158168459E-2</v>
      </c>
      <c r="P29" s="76">
        <f>分析係数表!C32</f>
        <v>0.85225718194254441</v>
      </c>
      <c r="Q29" s="82">
        <f t="shared" si="5"/>
        <v>3.5600523785962991E-2</v>
      </c>
      <c r="R29" s="83">
        <v>4.6552495078073353E-2</v>
      </c>
      <c r="S29" s="84">
        <f t="shared" si="6"/>
        <v>0.32296670695920565</v>
      </c>
      <c r="T29" s="85">
        <f>分析係数表!F32</f>
        <v>0.48405103668261562</v>
      </c>
      <c r="U29" s="86">
        <f t="shared" si="7"/>
        <v>0.15633236931757402</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投入係数表!Z30</f>
        <v>1.7718249797291209E-3</v>
      </c>
      <c r="E30" s="77">
        <f t="shared" si="0"/>
        <v>0.17718249797291211</v>
      </c>
      <c r="F30" s="76">
        <f>分析係数表!C33</f>
        <v>1</v>
      </c>
      <c r="G30" s="77">
        <f t="shared" si="1"/>
        <v>0.17718249797291211</v>
      </c>
      <c r="H30" s="77">
        <v>0.22433922863373312</v>
      </c>
      <c r="I30" s="77">
        <f t="shared" si="2"/>
        <v>0.22433922863373312</v>
      </c>
      <c r="J30" s="76">
        <f>分析係数表!G33</f>
        <v>0.50645624103299858</v>
      </c>
      <c r="K30" s="78">
        <f t="shared" si="3"/>
        <v>0.11361800245008292</v>
      </c>
      <c r="L30" s="79"/>
      <c r="M30" s="80"/>
      <c r="N30" s="81">
        <f>分析係数表!H33</f>
        <v>9.552821797416492E-4</v>
      </c>
      <c r="O30" s="82">
        <f t="shared" si="4"/>
        <v>6.1935484089541372E-3</v>
      </c>
      <c r="P30" s="76">
        <f>分析係数表!C33</f>
        <v>1</v>
      </c>
      <c r="Q30" s="82">
        <f t="shared" si="5"/>
        <v>6.1935484089541372E-3</v>
      </c>
      <c r="R30" s="83">
        <v>1.8748740326935166E-2</v>
      </c>
      <c r="S30" s="84">
        <f t="shared" si="6"/>
        <v>0.24308796896066828</v>
      </c>
      <c r="T30" s="85">
        <f>分析係数表!F33</f>
        <v>0.6449067431850789</v>
      </c>
      <c r="U30" s="86">
        <f t="shared" si="7"/>
        <v>0.15676907036990012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投入係数表!Z31</f>
        <v>2.7117931469413496E-2</v>
      </c>
      <c r="E31" s="77">
        <f t="shared" si="0"/>
        <v>2.7117931469413494</v>
      </c>
      <c r="F31" s="76">
        <f>分析係数表!C34</f>
        <v>0.24772063858157056</v>
      </c>
      <c r="G31" s="77">
        <f t="shared" si="1"/>
        <v>0.67176713006143784</v>
      </c>
      <c r="H31" s="77">
        <v>0.75733323531106311</v>
      </c>
      <c r="I31" s="77">
        <f t="shared" si="2"/>
        <v>0.75733323531106311</v>
      </c>
      <c r="J31" s="76">
        <f>分析係数表!G34</f>
        <v>0.4248649605950589</v>
      </c>
      <c r="K31" s="78">
        <f t="shared" si="3"/>
        <v>0.32176435517776331</v>
      </c>
      <c r="L31" s="79"/>
      <c r="M31" s="80"/>
      <c r="N31" s="81">
        <f>分析係数表!H34</f>
        <v>0.15963826648127116</v>
      </c>
      <c r="O31" s="82">
        <f t="shared" si="4"/>
        <v>1.0350107563407802</v>
      </c>
      <c r="P31" s="76">
        <f>分析係数表!C34</f>
        <v>0.24772063858157056</v>
      </c>
      <c r="Q31" s="82">
        <f t="shared" si="5"/>
        <v>0.25639352549953243</v>
      </c>
      <c r="R31" s="83">
        <v>0.27536314346744489</v>
      </c>
      <c r="S31" s="84">
        <f t="shared" si="6"/>
        <v>1.032696378778508</v>
      </c>
      <c r="T31" s="85">
        <f>分析係数表!F34</f>
        <v>0.69972549366864434</v>
      </c>
      <c r="U31" s="86">
        <f t="shared" si="7"/>
        <v>0.72260398345061283</v>
      </c>
      <c r="V31" s="87">
        <f>分析係数表!D34</f>
        <v>0.30222261577968651</v>
      </c>
      <c r="W31" s="167">
        <f t="shared" si="8"/>
        <v>0</v>
      </c>
      <c r="X31" s="76">
        <f>分析係数表!E34</f>
        <v>0.2069423536704153</v>
      </c>
      <c r="Y31" s="166">
        <f t="shared" si="9"/>
        <v>0</v>
      </c>
    </row>
    <row r="32" spans="1:25" x14ac:dyDescent="0.2">
      <c r="A32" s="6" t="s">
        <v>20</v>
      </c>
      <c r="B32" s="5" t="s">
        <v>37</v>
      </c>
      <c r="C32" s="90"/>
      <c r="D32" s="76">
        <f>投入係数表!Z32</f>
        <v>5.9761554401033066E-3</v>
      </c>
      <c r="E32" s="77">
        <f t="shared" si="0"/>
        <v>0.59761554401033068</v>
      </c>
      <c r="F32" s="76">
        <f>分析係数表!C35</f>
        <v>0.40037672666387614</v>
      </c>
      <c r="G32" s="77">
        <f t="shared" si="1"/>
        <v>0.23927135531430779</v>
      </c>
      <c r="H32" s="77">
        <v>0.33244490209536953</v>
      </c>
      <c r="I32" s="77">
        <f t="shared" si="2"/>
        <v>0.33244490209536953</v>
      </c>
      <c r="J32" s="76">
        <f>分析係数表!G35</f>
        <v>0.31413869149718204</v>
      </c>
      <c r="K32" s="78">
        <f t="shared" si="3"/>
        <v>0.10443380653914817</v>
      </c>
      <c r="L32" s="79"/>
      <c r="M32" s="80"/>
      <c r="N32" s="81">
        <f>分析係数表!H35</f>
        <v>6.0278305541698066E-2</v>
      </c>
      <c r="O32" s="82">
        <f t="shared" si="4"/>
        <v>0.39081290460500606</v>
      </c>
      <c r="P32" s="76">
        <f>分析係数表!C35</f>
        <v>0.40037672666387614</v>
      </c>
      <c r="Q32" s="82">
        <f t="shared" si="5"/>
        <v>0.15647239148375403</v>
      </c>
      <c r="R32" s="83">
        <v>0.2007199465853137</v>
      </c>
      <c r="S32" s="84">
        <f t="shared" si="6"/>
        <v>0.53316484868068326</v>
      </c>
      <c r="T32" s="85">
        <f>分析係数表!F35</f>
        <v>0.64444988973290862</v>
      </c>
      <c r="U32" s="86">
        <f t="shared" si="7"/>
        <v>0.34359802794172922</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投入係数表!Z33</f>
        <v>6.90711432775759E-3</v>
      </c>
      <c r="E33" s="77">
        <f t="shared" si="0"/>
        <v>0.69071143277575897</v>
      </c>
      <c r="F33" s="76">
        <f>分析係数表!C36</f>
        <v>0.81884274474653918</v>
      </c>
      <c r="G33" s="77">
        <f t="shared" si="1"/>
        <v>0.5655840454419172</v>
      </c>
      <c r="H33" s="77">
        <v>0.63506198982014561</v>
      </c>
      <c r="I33" s="77">
        <f t="shared" si="2"/>
        <v>0.63506198982014561</v>
      </c>
      <c r="J33" s="76">
        <f>分析係数表!G36</f>
        <v>1.667576253714147E-2</v>
      </c>
      <c r="K33" s="78">
        <f t="shared" si="3"/>
        <v>1.0590142938605301E-2</v>
      </c>
      <c r="L33" s="79"/>
      <c r="M33" s="80"/>
      <c r="N33" s="81">
        <f>分析係数表!H36</f>
        <v>0.19381614002313904</v>
      </c>
      <c r="O33" s="82">
        <f t="shared" si="4"/>
        <v>1.2566021549722504</v>
      </c>
      <c r="P33" s="76">
        <f>分析係数表!C36</f>
        <v>0.81884274474653918</v>
      </c>
      <c r="Q33" s="82">
        <f t="shared" si="5"/>
        <v>1.0289595576318935</v>
      </c>
      <c r="R33" s="83">
        <v>1.0595147111831589</v>
      </c>
      <c r="S33" s="84">
        <f t="shared" si="6"/>
        <v>1.6945767010033044</v>
      </c>
      <c r="T33" s="85">
        <f>分析係数表!F36</f>
        <v>0.88527075374446673</v>
      </c>
      <c r="U33" s="86">
        <f t="shared" si="7"/>
        <v>1.5001591933750071</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投入係数表!Z34</f>
        <v>5.7809543830145048E-2</v>
      </c>
      <c r="E34" s="77">
        <f t="shared" si="0"/>
        <v>5.7809543830145049</v>
      </c>
      <c r="F34" s="76">
        <f>分析係数表!C37</f>
        <v>0.43300400097983183</v>
      </c>
      <c r="G34" s="77">
        <f t="shared" si="1"/>
        <v>2.5031763773271756</v>
      </c>
      <c r="H34" s="77">
        <v>2.665474999200836</v>
      </c>
      <c r="I34" s="77">
        <f t="shared" si="2"/>
        <v>2.665474999200836</v>
      </c>
      <c r="J34" s="76">
        <f>分析係数表!G37</f>
        <v>0.37467899332306109</v>
      </c>
      <c r="K34" s="78">
        <f t="shared" si="3"/>
        <v>0.99869748942835634</v>
      </c>
      <c r="L34" s="79"/>
      <c r="M34" s="80"/>
      <c r="N34" s="81">
        <f>分析係数表!H37</f>
        <v>4.7689809261991442E-2</v>
      </c>
      <c r="O34" s="82">
        <f t="shared" si="4"/>
        <v>0.3091957000158993</v>
      </c>
      <c r="P34" s="76">
        <f>分析係数表!C37</f>
        <v>0.43300400097983183</v>
      </c>
      <c r="Q34" s="82">
        <f t="shared" si="5"/>
        <v>0.13388297519264425</v>
      </c>
      <c r="R34" s="83">
        <v>0.15576075311574078</v>
      </c>
      <c r="S34" s="84">
        <f t="shared" si="6"/>
        <v>2.8212357523165768</v>
      </c>
      <c r="T34" s="85">
        <f>分析係数表!F37</f>
        <v>0.6925184043828112</v>
      </c>
      <c r="U34" s="86">
        <f t="shared" si="7"/>
        <v>1.9537576815820157</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投入係数表!Z35</f>
        <v>7.1473617826361153E-3</v>
      </c>
      <c r="E35" s="77">
        <f t="shared" si="0"/>
        <v>0.71473617826361158</v>
      </c>
      <c r="F35" s="76">
        <f>分析係数表!C38</f>
        <v>7.9651941097724221E-2</v>
      </c>
      <c r="G35" s="77">
        <f t="shared" si="1"/>
        <v>5.6930123971465706E-2</v>
      </c>
      <c r="H35" s="77">
        <v>7.0830969000338639E-2</v>
      </c>
      <c r="I35" s="77">
        <f t="shared" si="2"/>
        <v>7.0830969000338639E-2</v>
      </c>
      <c r="J35" s="76">
        <f>分析係数表!G38</f>
        <v>0.16009852216748768</v>
      </c>
      <c r="K35" s="78">
        <f t="shared" si="3"/>
        <v>1.1339933460645348E-2</v>
      </c>
      <c r="L35" s="79"/>
      <c r="M35" s="80"/>
      <c r="N35" s="81">
        <f>分析係数表!H38</f>
        <v>4.2106715633723583E-2</v>
      </c>
      <c r="O35" s="82">
        <f t="shared" si="4"/>
        <v>0.27299785042578956</v>
      </c>
      <c r="P35" s="76">
        <f>分析係数表!C38</f>
        <v>7.9651941097724221E-2</v>
      </c>
      <c r="Q35" s="82">
        <f t="shared" si="5"/>
        <v>2.1744808701920318E-2</v>
      </c>
      <c r="R35" s="83">
        <v>2.5983461845301804E-2</v>
      </c>
      <c r="S35" s="84">
        <f t="shared" si="6"/>
        <v>9.681443084564044E-2</v>
      </c>
      <c r="T35" s="85">
        <f>分析係数表!F38</f>
        <v>0.48891625615763545</v>
      </c>
      <c r="U35" s="86">
        <f t="shared" si="7"/>
        <v>4.7334149071082826E-2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投入係数表!Z36</f>
        <v>0</v>
      </c>
      <c r="E36" s="77">
        <f t="shared" si="0"/>
        <v>0</v>
      </c>
      <c r="F36" s="76">
        <f>分析係数表!C39</f>
        <v>1</v>
      </c>
      <c r="G36" s="77">
        <f t="shared" si="1"/>
        <v>0</v>
      </c>
      <c r="H36" s="77">
        <v>1.2468677623453099E-2</v>
      </c>
      <c r="I36" s="77">
        <f t="shared" si="2"/>
        <v>1.2468677623453099E-2</v>
      </c>
      <c r="J36" s="76">
        <f>分析係数表!G39</f>
        <v>0.35152969406118778</v>
      </c>
      <c r="K36" s="78">
        <f t="shared" si="3"/>
        <v>4.383110430320046E-3</v>
      </c>
      <c r="L36" s="79"/>
      <c r="M36" s="80"/>
      <c r="N36" s="81">
        <f>分析係数表!H39</f>
        <v>3.7892859796418753E-3</v>
      </c>
      <c r="O36" s="82">
        <f t="shared" si="4"/>
        <v>2.4567742022184744E-2</v>
      </c>
      <c r="P36" s="76">
        <f>分析係数表!C39</f>
        <v>1</v>
      </c>
      <c r="Q36" s="82">
        <f t="shared" si="5"/>
        <v>2.4567742022184744E-2</v>
      </c>
      <c r="R36" s="83">
        <v>3.070361634917225E-2</v>
      </c>
      <c r="S36" s="84">
        <f t="shared" si="6"/>
        <v>4.3172293972625349E-2</v>
      </c>
      <c r="T36" s="85">
        <f>分析係数表!F39</f>
        <v>0.70235952809438107</v>
      </c>
      <c r="U36" s="86">
        <f t="shared" si="7"/>
        <v>3.0322472021365031E-2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投入係数表!Z37</f>
        <v>3.0030931859815612E-4</v>
      </c>
      <c r="E37" s="77">
        <f t="shared" si="0"/>
        <v>3.0030931859815611E-2</v>
      </c>
      <c r="F37" s="76">
        <f>分析係数表!C40</f>
        <v>0.95328673803415021</v>
      </c>
      <c r="G37" s="77">
        <f t="shared" si="1"/>
        <v>2.862808907276946E-2</v>
      </c>
      <c r="H37" s="77">
        <v>3.9403118649042126E-2</v>
      </c>
      <c r="I37" s="77">
        <f t="shared" si="2"/>
        <v>3.9403118649042126E-2</v>
      </c>
      <c r="J37" s="76">
        <f>分析係数表!G40</f>
        <v>0.53898804366660891</v>
      </c>
      <c r="K37" s="78">
        <f t="shared" si="3"/>
        <v>2.1237809835010488E-2</v>
      </c>
      <c r="L37" s="79"/>
      <c r="M37" s="80"/>
      <c r="N37" s="81">
        <f>分析係数表!H40</f>
        <v>2.9093649496354006E-2</v>
      </c>
      <c r="O37" s="82">
        <f t="shared" si="4"/>
        <v>0.18862795765492543</v>
      </c>
      <c r="P37" s="76">
        <f>分析係数表!C40</f>
        <v>0.95328673803415021</v>
      </c>
      <c r="Q37" s="82">
        <f t="shared" si="5"/>
        <v>0.17981653045490767</v>
      </c>
      <c r="R37" s="83">
        <v>0.18075037078215675</v>
      </c>
      <c r="S37" s="84">
        <f t="shared" si="6"/>
        <v>0.22015348943119889</v>
      </c>
      <c r="T37" s="85">
        <f>分析係数表!F40</f>
        <v>0.73566106394039166</v>
      </c>
      <c r="U37" s="86">
        <f t="shared" si="7"/>
        <v>0.16195835026514555</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投入係数表!Z38</f>
        <v>0</v>
      </c>
      <c r="E38" s="77">
        <f t="shared" si="0"/>
        <v>0</v>
      </c>
      <c r="F38" s="76">
        <f>分析係数表!C41</f>
        <v>0.71785008836677411</v>
      </c>
      <c r="G38" s="77">
        <f t="shared" si="1"/>
        <v>0</v>
      </c>
      <c r="H38" s="77">
        <v>5.6651804859611174E-4</v>
      </c>
      <c r="I38" s="77">
        <f t="shared" si="2"/>
        <v>5.6651804859611174E-4</v>
      </c>
      <c r="J38" s="76">
        <f>分析係数表!G41</f>
        <v>0.45415256068573073</v>
      </c>
      <c r="K38" s="78">
        <f t="shared" si="3"/>
        <v>2.5728562244460741E-4</v>
      </c>
      <c r="L38" s="79"/>
      <c r="M38" s="80"/>
      <c r="N38" s="81">
        <f>分析係数表!H41</f>
        <v>4.9982486493371406E-2</v>
      </c>
      <c r="O38" s="82">
        <f t="shared" si="4"/>
        <v>0.32406021619738928</v>
      </c>
      <c r="P38" s="76">
        <f>分析係数表!C41</f>
        <v>0.71785008836677411</v>
      </c>
      <c r="Q38" s="82">
        <f t="shared" si="5"/>
        <v>0.23262665483345182</v>
      </c>
      <c r="R38" s="83">
        <v>0.23619156128720256</v>
      </c>
      <c r="S38" s="84">
        <f t="shared" si="6"/>
        <v>0.23675807933579868</v>
      </c>
      <c r="T38" s="85">
        <f>分析係数表!F41</f>
        <v>0.55751638694806593</v>
      </c>
      <c r="U38" s="86">
        <f t="shared" si="7"/>
        <v>0.13199650897205803</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投入係数表!Z39</f>
        <v>3.7538664824769514E-3</v>
      </c>
      <c r="E39" s="77">
        <f>$C$28*D39</f>
        <v>0.37538664824769513</v>
      </c>
      <c r="F39" s="76">
        <f>分析係数表!C42</f>
        <v>0</v>
      </c>
      <c r="G39" s="77">
        <f>E39*F39</f>
        <v>0</v>
      </c>
      <c r="H39" s="77">
        <v>0</v>
      </c>
      <c r="I39" s="77">
        <f>C39+H39</f>
        <v>0</v>
      </c>
      <c r="J39" s="76">
        <f>分析係数表!G42</f>
        <v>0</v>
      </c>
      <c r="K39" s="78">
        <f>I39*J39</f>
        <v>0</v>
      </c>
      <c r="L39" s="79"/>
      <c r="M39" s="80"/>
      <c r="N39" s="81">
        <f>分析係数表!H42</f>
        <v>1.3405793255707812E-2</v>
      </c>
      <c r="O39" s="82">
        <f t="shared" si="4"/>
        <v>8.6916129338989734E-2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76">
        <f>投入係数表!Z40</f>
        <v>4.07820054656296E-2</v>
      </c>
      <c r="E40" s="77">
        <f>$C$28*D40</f>
        <v>4.07820054656296</v>
      </c>
      <c r="F40" s="76">
        <f>分析係数表!C43</f>
        <v>0.24416011268928273</v>
      </c>
      <c r="G40" s="77">
        <f>E40*F40</f>
        <v>0.99573390501830672</v>
      </c>
      <c r="H40" s="77">
        <v>1.1883885356602055</v>
      </c>
      <c r="I40" s="77">
        <f>C40+H40</f>
        <v>1.1883885356602055</v>
      </c>
      <c r="J40" s="76">
        <f>分析係数表!G43</f>
        <v>0.34972426470588236</v>
      </c>
      <c r="K40" s="78">
        <f>I40*J40</f>
        <v>0.41560830681866562</v>
      </c>
      <c r="L40" s="79"/>
      <c r="M40" s="80"/>
      <c r="N40" s="81">
        <f>分析係数表!H43</f>
        <v>3.6258265844416375E-2</v>
      </c>
      <c r="O40" s="82">
        <f t="shared" si="4"/>
        <v>0.23507957072208147</v>
      </c>
      <c r="P40" s="76">
        <f>分析係数表!C43</f>
        <v>0.24416011268928273</v>
      </c>
      <c r="Q40" s="82">
        <f>O40*P40</f>
        <v>5.7397054478451622E-2</v>
      </c>
      <c r="R40" s="83">
        <v>9.0346354076467544E-2</v>
      </c>
      <c r="S40" s="84">
        <f>I40+R40</f>
        <v>1.278734889736673</v>
      </c>
      <c r="T40" s="85">
        <f>分析係数表!F43</f>
        <v>0.55514705882352944</v>
      </c>
      <c r="U40" s="86">
        <f>S40*T40</f>
        <v>0.70988591305234428</v>
      </c>
      <c r="V40" s="87">
        <f>分析係数表!D43</f>
        <v>0.23460477941176472</v>
      </c>
      <c r="W40" s="167">
        <f>ROUND(S40*V40,0)</f>
        <v>0</v>
      </c>
      <c r="X40" s="76">
        <f>分析係数表!E43</f>
        <v>0.17325367647058823</v>
      </c>
      <c r="Y40" s="166">
        <f>ROUND(S40*X40,0)</f>
        <v>0</v>
      </c>
    </row>
    <row r="41" spans="1:25" x14ac:dyDescent="0.2">
      <c r="A41" s="6" t="s">
        <v>341</v>
      </c>
      <c r="B41" s="5" t="s">
        <v>42</v>
      </c>
      <c r="C41" s="90"/>
      <c r="D41" s="76">
        <f>投入係数表!Z41</f>
        <v>3.0030931859815608E-5</v>
      </c>
      <c r="E41" s="77">
        <f>$C$28*D41</f>
        <v>3.003093185981561E-3</v>
      </c>
      <c r="F41" s="76">
        <f>分析係数表!C44</f>
        <v>0.44352059925093634</v>
      </c>
      <c r="G41" s="77">
        <f>E41*F41</f>
        <v>1.3319336894529455E-3</v>
      </c>
      <c r="H41" s="77">
        <v>4.829104969422739E-3</v>
      </c>
      <c r="I41" s="77">
        <f>C41+H41</f>
        <v>4.829104969422739E-3</v>
      </c>
      <c r="J41" s="76">
        <f>分析係数表!G44</f>
        <v>0.26743054804885957</v>
      </c>
      <c r="K41" s="78">
        <f>I41*J41</f>
        <v>1.2914501885581944E-3</v>
      </c>
      <c r="L41" s="79"/>
      <c r="M41" s="80"/>
      <c r="N41" s="81">
        <f>分析係数表!H44</f>
        <v>0.11044123422457623</v>
      </c>
      <c r="O41" s="82">
        <f t="shared" si="4"/>
        <v>0.71604301327964226</v>
      </c>
      <c r="P41" s="76">
        <f>分析係数表!C44</f>
        <v>0.44352059925093634</v>
      </c>
      <c r="Q41" s="82">
        <f>O41*P41</f>
        <v>0.3175798263392331</v>
      </c>
      <c r="R41" s="83">
        <v>0.32207552046769422</v>
      </c>
      <c r="S41" s="84">
        <f>I41+R41</f>
        <v>0.32690462543711696</v>
      </c>
      <c r="T41" s="85">
        <f>分析係数表!F44</f>
        <v>0.49983785536698733</v>
      </c>
      <c r="U41" s="86">
        <f>S41*T41</f>
        <v>0.16339930688803683</v>
      </c>
      <c r="V41" s="87">
        <f>分析係数表!D44</f>
        <v>0.31423629877851045</v>
      </c>
      <c r="W41" s="167">
        <f>ROUND(S41*V41,0)</f>
        <v>0</v>
      </c>
      <c r="X41" s="76">
        <f>分析係数表!E44</f>
        <v>0.23370446438222894</v>
      </c>
      <c r="Y41" s="166">
        <f>ROUND(S41*X41,0)</f>
        <v>0</v>
      </c>
    </row>
    <row r="42" spans="1:25" x14ac:dyDescent="0.2">
      <c r="A42" s="6" t="s">
        <v>342</v>
      </c>
      <c r="B42" s="5" t="s">
        <v>279</v>
      </c>
      <c r="C42" s="90"/>
      <c r="D42" s="76">
        <f>投入係数表!Z42</f>
        <v>1.5015465929907806E-4</v>
      </c>
      <c r="E42" s="77">
        <f>$C$28*D42</f>
        <v>1.5015465929907806E-2</v>
      </c>
      <c r="F42" s="76">
        <f>分析係数表!C45</f>
        <v>1</v>
      </c>
      <c r="G42" s="77">
        <f>E42*F42</f>
        <v>1.5015465929907806E-2</v>
      </c>
      <c r="H42" s="77">
        <v>3.8106364592764841E-2</v>
      </c>
      <c r="I42" s="77">
        <f>C42+H42</f>
        <v>3.8106364592764841E-2</v>
      </c>
      <c r="J42" s="76">
        <f>分析係数表!G45</f>
        <v>0</v>
      </c>
      <c r="K42" s="78">
        <f>I42*J42</f>
        <v>0</v>
      </c>
      <c r="L42" s="79"/>
      <c r="M42" s="80"/>
      <c r="N42" s="81">
        <f>分析係数表!H45</f>
        <v>0</v>
      </c>
      <c r="O42" s="82">
        <f t="shared" si="4"/>
        <v>0</v>
      </c>
      <c r="P42" s="76">
        <f>分析係数表!C45</f>
        <v>1</v>
      </c>
      <c r="Q42" s="82">
        <f>O42*P42</f>
        <v>0</v>
      </c>
      <c r="R42" s="83">
        <v>6.3514341454985329E-3</v>
      </c>
      <c r="S42" s="84">
        <f>I42+R42</f>
        <v>4.4457798738263374E-2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投入係数表!Z43</f>
        <v>2.162227093906724E-3</v>
      </c>
      <c r="E43" s="77">
        <f>$C$28*D43</f>
        <v>0.2162227093906724</v>
      </c>
      <c r="F43" s="76">
        <f>分析係数表!C46</f>
        <v>0.20394173093401891</v>
      </c>
      <c r="G43" s="77">
        <f>E43*F43</f>
        <v>4.4096833620377071E-2</v>
      </c>
      <c r="H43" s="77">
        <v>6.5643920429356017E-2</v>
      </c>
      <c r="I43" s="77">
        <f>C43+H43</f>
        <v>6.5643920429356017E-2</v>
      </c>
      <c r="J43" s="76">
        <f>分析係数表!G46</f>
        <v>9.7765363128491621E-3</v>
      </c>
      <c r="K43" s="78">
        <f>I43*J43</f>
        <v>6.4177017179538006E-4</v>
      </c>
      <c r="L43" s="79"/>
      <c r="M43" s="80"/>
      <c r="N43" s="81">
        <f>分析係数表!H46</f>
        <v>2.207763259847367E-2</v>
      </c>
      <c r="O43" s="82">
        <f t="shared" si="4"/>
        <v>0.1431397854513845</v>
      </c>
      <c r="P43" s="76">
        <f>分析係数表!C46</f>
        <v>0.20394173093401891</v>
      </c>
      <c r="Q43" s="82">
        <f>O43*P43</f>
        <v>2.9192175610479452E-2</v>
      </c>
      <c r="R43" s="83">
        <v>3.2303573662669532E-2</v>
      </c>
      <c r="S43" s="84">
        <f>I43+R43</f>
        <v>9.794749409202555E-2</v>
      </c>
      <c r="T43" s="85">
        <f>分析係数表!F46</f>
        <v>0.31424581005586594</v>
      </c>
      <c r="U43" s="86">
        <f>S43*T43</f>
        <v>3.0779589623890713E-2</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92">
        <f>投入係数表!Z44</f>
        <v>0.74719961560407222</v>
      </c>
      <c r="E44" s="91">
        <f>SUM(E5:E43)</f>
        <v>74.719961560407214</v>
      </c>
      <c r="F44" s="92">
        <f>分析係数表!C47</f>
        <v>0.3565882023489878</v>
      </c>
      <c r="G44" s="91">
        <f>SUM(G5:G43)</f>
        <v>10.092501155558683</v>
      </c>
      <c r="H44" s="91">
        <f>SUM(H5:H43)</f>
        <v>11.346262678936771</v>
      </c>
      <c r="I44" s="91">
        <f>SUM(I5:I43)</f>
        <v>111.34626267893681</v>
      </c>
      <c r="J44" s="92">
        <f>分析係数表!G47</f>
        <v>0.20702938758024061</v>
      </c>
      <c r="K44" s="93">
        <f>SUM(K5:K43)</f>
        <v>10.334976554247184</v>
      </c>
      <c r="L44" s="94">
        <f>最終需要_まとめ!$L$33</f>
        <v>0.62733333333333341</v>
      </c>
      <c r="M44" s="91">
        <f>K44*L44</f>
        <v>6.4834752916977347</v>
      </c>
      <c r="N44" s="95">
        <f>分析係数表!H47</f>
        <v>1</v>
      </c>
      <c r="O44" s="96">
        <f>SUM(O5:O43)</f>
        <v>6.4834752916977347</v>
      </c>
      <c r="P44" s="92">
        <f>分析係数表!C47</f>
        <v>0.3565882023489878</v>
      </c>
      <c r="Q44" s="96">
        <f>SUM(Q5:Q43)</f>
        <v>2.7218425465887992</v>
      </c>
      <c r="R44" s="91">
        <f>SUM(R7:R43)</f>
        <v>2.9411518323759709</v>
      </c>
      <c r="S44" s="97">
        <f>SUM(S5:S43)</f>
        <v>114.35618395154299</v>
      </c>
      <c r="T44" s="98">
        <f>分析係数表!F47</f>
        <v>0.44699801687384694</v>
      </c>
      <c r="U44" s="99">
        <f>SUM(U5:U43)</f>
        <v>32.533443751355847</v>
      </c>
      <c r="V44" s="100">
        <f>分析係数表!D47</f>
        <v>7.3973369448801493E-2</v>
      </c>
      <c r="W44" s="164">
        <f>SUM(W5:W43)</f>
        <v>0</v>
      </c>
      <c r="X44" s="92">
        <f>分析係数表!E47</f>
        <v>5.841930334920295E-2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286</v>
      </c>
      <c r="S2" s="3" t="s">
        <v>153</v>
      </c>
      <c r="U2" s="64" t="s">
        <v>210</v>
      </c>
      <c r="W2" s="3" t="s">
        <v>130</v>
      </c>
      <c r="Y2" s="3" t="s">
        <v>154</v>
      </c>
    </row>
    <row r="3" spans="1:25" ht="44" x14ac:dyDescent="0.2">
      <c r="B3" s="65"/>
      <c r="C3" s="66" t="s">
        <v>228</v>
      </c>
      <c r="D3" s="66" t="s">
        <v>316</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0.65037929495760816</v>
      </c>
      <c r="G5" s="77">
        <f t="shared" ref="G5:G38" si="1">E5*F5</f>
        <v>0</v>
      </c>
      <c r="H5" s="77">
        <f t="array" ref="H5:H43">MMULT(逆行列係数!C5:AO43,'25'!G5:G43)</f>
        <v>8.5971235698458822E-3</v>
      </c>
      <c r="I5" s="77">
        <f t="shared" ref="I5:I38" si="2">C5+H5</f>
        <v>8.5971235698458822E-3</v>
      </c>
      <c r="J5" s="76">
        <f>分析係数表!G8</f>
        <v>0.11973575557390587</v>
      </c>
      <c r="K5" s="78">
        <f t="shared" ref="K5:K38" si="3">I5*J5</f>
        <v>1.0293830863977317E-3</v>
      </c>
      <c r="L5" s="79" t="s">
        <v>185</v>
      </c>
      <c r="M5" s="80" t="s">
        <v>185</v>
      </c>
      <c r="N5" s="81">
        <f>分析係数表!H8</f>
        <v>1.170751382505599E-2</v>
      </c>
      <c r="O5" s="82">
        <f t="shared" ref="O5:O43" si="4">$M$44*N5</f>
        <v>0.14343931200777466</v>
      </c>
      <c r="P5" s="76">
        <f>分析係数表!C8</f>
        <v>0.65037929495760816</v>
      </c>
      <c r="Q5" s="82">
        <f t="shared" ref="Q5:Q38" si="5">O5*P5</f>
        <v>9.3289958612820856E-2</v>
      </c>
      <c r="R5" s="83">
        <f t="array" ref="R5:R43">MMULT(逆行列係数!C5:AO43,'25'!Q5:Q43)</f>
        <v>0.12305726710519367</v>
      </c>
      <c r="S5" s="84">
        <f t="shared" ref="S5:S38" si="6">I5+R5</f>
        <v>0.13165439067503956</v>
      </c>
      <c r="T5" s="85">
        <f>分析係数表!F8</f>
        <v>0.45169281585466559</v>
      </c>
      <c r="U5" s="86">
        <f t="shared" ref="U5:U38" si="7">S5*T5</f>
        <v>5.9467342443638847E-2</v>
      </c>
      <c r="V5" s="87">
        <f>分析係数表!D8</f>
        <v>0.495458298926507</v>
      </c>
      <c r="W5" s="167">
        <f t="shared" ref="W5:W38" si="8">ROUND(S5*V5,0)</f>
        <v>0</v>
      </c>
      <c r="X5" s="76">
        <f>分析係数表!E8</f>
        <v>0.32782824112303882</v>
      </c>
      <c r="Y5" s="166">
        <f t="shared" ref="Y5:Y38" si="9">ROUND(S5*X5,0)</f>
        <v>0</v>
      </c>
    </row>
    <row r="6" spans="1:25" x14ac:dyDescent="0.2">
      <c r="A6" s="6" t="s">
        <v>220</v>
      </c>
      <c r="B6" s="5" t="s">
        <v>266</v>
      </c>
      <c r="C6" s="90"/>
      <c r="D6" s="76">
        <f>投入係数表!AA6</f>
        <v>0</v>
      </c>
      <c r="E6" s="77">
        <f t="shared" si="0"/>
        <v>0</v>
      </c>
      <c r="F6" s="76">
        <f>分析係数表!C9</f>
        <v>0.72894736842105257</v>
      </c>
      <c r="G6" s="77">
        <f t="shared" si="1"/>
        <v>0</v>
      </c>
      <c r="H6" s="77">
        <v>3.2588054138543545E-3</v>
      </c>
      <c r="I6" s="77">
        <f t="shared" si="2"/>
        <v>3.2588054138543545E-3</v>
      </c>
      <c r="J6" s="76">
        <f>分析係数表!G9</f>
        <v>0.24749163879598662</v>
      </c>
      <c r="K6" s="78">
        <f t="shared" si="3"/>
        <v>8.065270923920476E-4</v>
      </c>
      <c r="L6" s="79"/>
      <c r="M6" s="80"/>
      <c r="N6" s="81">
        <f>分析係数表!H9</f>
        <v>6.0501204716971121E-4</v>
      </c>
      <c r="O6" s="82">
        <f t="shared" si="4"/>
        <v>7.4125483086520004E-3</v>
      </c>
      <c r="P6" s="76">
        <f>分析係数表!C9</f>
        <v>0.72894736842105257</v>
      </c>
      <c r="Q6" s="82">
        <f t="shared" si="5"/>
        <v>5.4033575828857996E-3</v>
      </c>
      <c r="R6" s="83">
        <v>6.8971792604731125E-3</v>
      </c>
      <c r="S6" s="84">
        <f t="shared" si="6"/>
        <v>1.0155984674327467E-2</v>
      </c>
      <c r="T6" s="85">
        <f>分析係数表!F9</f>
        <v>0.67892976588628762</v>
      </c>
      <c r="U6" s="86">
        <f t="shared" si="7"/>
        <v>6.8952002972858719E-3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投入係数表!AA7</f>
        <v>0</v>
      </c>
      <c r="E7" s="77">
        <f t="shared" si="0"/>
        <v>0</v>
      </c>
      <c r="F7" s="76">
        <f>分析係数表!C10</f>
        <v>1.0504201680672232E-2</v>
      </c>
      <c r="G7" s="77">
        <f t="shared" si="1"/>
        <v>0</v>
      </c>
      <c r="H7" s="77">
        <v>6.5294828068793316E-6</v>
      </c>
      <c r="I7" s="77">
        <f t="shared" si="2"/>
        <v>6.5294828068793316E-6</v>
      </c>
      <c r="J7" s="76">
        <f>分析係数表!G10</f>
        <v>0.2857142857142857</v>
      </c>
      <c r="K7" s="78">
        <f t="shared" si="3"/>
        <v>1.8655665162512374E-6</v>
      </c>
      <c r="L7" s="79"/>
      <c r="M7" s="80"/>
      <c r="N7" s="81">
        <f>分析係数表!H10</f>
        <v>1.1887956014562746E-3</v>
      </c>
      <c r="O7" s="82">
        <f t="shared" si="4"/>
        <v>1.4565007202965333E-2</v>
      </c>
      <c r="P7" s="76">
        <f>分析係数表!C10</f>
        <v>1.0504201680672232E-2</v>
      </c>
      <c r="Q7" s="82">
        <f t="shared" si="5"/>
        <v>1.5299377314039161E-4</v>
      </c>
      <c r="R7" s="83">
        <v>2.0535474063808316E-4</v>
      </c>
      <c r="S7" s="84">
        <f t="shared" si="6"/>
        <v>2.1188422344496248E-4</v>
      </c>
      <c r="T7" s="85">
        <f>分析係数表!F10</f>
        <v>0.5714285714285714</v>
      </c>
      <c r="U7" s="86">
        <f t="shared" si="7"/>
        <v>1.2107669911140713E-4</v>
      </c>
      <c r="V7" s="87">
        <f>分析係数表!D10</f>
        <v>0</v>
      </c>
      <c r="W7" s="167">
        <f t="shared" si="8"/>
        <v>0</v>
      </c>
      <c r="X7" s="76">
        <f>分析係数表!E10</f>
        <v>0</v>
      </c>
      <c r="Y7" s="166">
        <f t="shared" si="9"/>
        <v>0</v>
      </c>
    </row>
    <row r="8" spans="1:25" x14ac:dyDescent="0.2">
      <c r="A8" s="6" t="s">
        <v>222</v>
      </c>
      <c r="B8" s="5" t="s">
        <v>27</v>
      </c>
      <c r="C8" s="90"/>
      <c r="D8" s="76">
        <f>投入係数表!AA8</f>
        <v>0</v>
      </c>
      <c r="E8" s="77">
        <f t="shared" si="0"/>
        <v>0</v>
      </c>
      <c r="F8" s="76">
        <f>分析係数表!C11</f>
        <v>1.4320902789711765E-3</v>
      </c>
      <c r="G8" s="77">
        <f t="shared" si="1"/>
        <v>0</v>
      </c>
      <c r="H8" s="77">
        <v>1.1640562701864764E-3</v>
      </c>
      <c r="I8" s="77">
        <f t="shared" si="2"/>
        <v>1.1640562701864764E-3</v>
      </c>
      <c r="J8" s="76">
        <f>分析係数表!G11</f>
        <v>0.36842105263157893</v>
      </c>
      <c r="K8" s="78">
        <f t="shared" si="3"/>
        <v>4.288628363844913E-4</v>
      </c>
      <c r="L8" s="79"/>
      <c r="M8" s="80"/>
      <c r="N8" s="81">
        <f>分析係数表!H11</f>
        <v>-2.1228492883147762E-5</v>
      </c>
      <c r="O8" s="82">
        <f t="shared" si="4"/>
        <v>-2.600894143386667E-4</v>
      </c>
      <c r="P8" s="76">
        <f>分析係数表!C11</f>
        <v>1.4320902789711765E-3</v>
      </c>
      <c r="Q8" s="82">
        <f t="shared" si="5"/>
        <v>-3.7247152193771112E-7</v>
      </c>
      <c r="R8" s="83">
        <v>8.6688779808849486E-5</v>
      </c>
      <c r="S8" s="84">
        <f t="shared" si="6"/>
        <v>1.250745049995326E-3</v>
      </c>
      <c r="T8" s="85">
        <f>分析係数表!F11</f>
        <v>0.57894736842105265</v>
      </c>
      <c r="U8" s="86">
        <f t="shared" si="7"/>
        <v>7.2411555526045188E-4</v>
      </c>
      <c r="V8" s="87">
        <f>分析係数表!D11</f>
        <v>2.6315789473684209E-2</v>
      </c>
      <c r="W8" s="167">
        <f t="shared" si="8"/>
        <v>0</v>
      </c>
      <c r="X8" s="76">
        <f>分析係数表!E11</f>
        <v>0</v>
      </c>
      <c r="Y8" s="166">
        <f t="shared" si="9"/>
        <v>0</v>
      </c>
    </row>
    <row r="9" spans="1:25" x14ac:dyDescent="0.2">
      <c r="A9" s="6" t="s">
        <v>223</v>
      </c>
      <c r="B9" s="5" t="s">
        <v>191</v>
      </c>
      <c r="C9" s="90"/>
      <c r="D9" s="76">
        <f>投入係数表!AA9</f>
        <v>0</v>
      </c>
      <c r="E9" s="77">
        <f t="shared" si="0"/>
        <v>0</v>
      </c>
      <c r="F9" s="76">
        <f>分析係数表!C12</f>
        <v>8.2314002014678422E-2</v>
      </c>
      <c r="G9" s="77">
        <f t="shared" si="1"/>
        <v>0</v>
      </c>
      <c r="H9" s="77">
        <v>2.1209781780792073E-4</v>
      </c>
      <c r="I9" s="77">
        <f t="shared" si="2"/>
        <v>2.1209781780792073E-4</v>
      </c>
      <c r="J9" s="76">
        <f>分析係数表!G12</f>
        <v>0.12801312223648553</v>
      </c>
      <c r="K9" s="78">
        <f t="shared" si="3"/>
        <v>2.7151303877137196E-5</v>
      </c>
      <c r="L9" s="79"/>
      <c r="M9" s="80"/>
      <c r="N9" s="81">
        <f>分析係数表!H12</f>
        <v>9.0942863511405014E-2</v>
      </c>
      <c r="O9" s="82">
        <f t="shared" si="4"/>
        <v>1.114223051026848</v>
      </c>
      <c r="P9" s="76">
        <f>分析係数表!C12</f>
        <v>8.2314002014678422E-2</v>
      </c>
      <c r="Q9" s="82">
        <f t="shared" si="5"/>
        <v>9.1716158467025105E-2</v>
      </c>
      <c r="R9" s="83">
        <v>0.10218345729342361</v>
      </c>
      <c r="S9" s="84">
        <f t="shared" si="6"/>
        <v>0.10239555511123154</v>
      </c>
      <c r="T9" s="85">
        <f>分析係数表!F12</f>
        <v>0.39723291969761804</v>
      </c>
      <c r="U9" s="86">
        <f t="shared" si="7"/>
        <v>4.0674885320892862E-2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投入係数表!AA10</f>
        <v>7.9744816586921851E-4</v>
      </c>
      <c r="E10" s="77">
        <f t="shared" si="0"/>
        <v>7.9744816586921854E-2</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0.17022852168465732</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投入係数表!AA11</f>
        <v>3.189792663476874E-3</v>
      </c>
      <c r="E11" s="77">
        <f t="shared" si="0"/>
        <v>0.31897926634768742</v>
      </c>
      <c r="F11" s="76">
        <f>分析係数表!C14</f>
        <v>0.20214395099540583</v>
      </c>
      <c r="G11" s="77">
        <f t="shared" si="1"/>
        <v>6.4479729185137433E-2</v>
      </c>
      <c r="H11" s="77">
        <v>0.14981300739453976</v>
      </c>
      <c r="I11" s="77">
        <f t="shared" si="2"/>
        <v>0.14981300739453976</v>
      </c>
      <c r="J11" s="76">
        <f>分析係数表!G14</f>
        <v>0.19479400103430444</v>
      </c>
      <c r="K11" s="78">
        <f t="shared" si="3"/>
        <v>2.9182675117364238E-2</v>
      </c>
      <c r="L11" s="79"/>
      <c r="M11" s="80"/>
      <c r="N11" s="81">
        <f>分析係数表!H14</f>
        <v>1.146338615689979E-3</v>
      </c>
      <c r="O11" s="82">
        <f t="shared" si="4"/>
        <v>1.4044828374287999E-2</v>
      </c>
      <c r="P11" s="76">
        <f>分析係数表!C14</f>
        <v>0.20214395099540583</v>
      </c>
      <c r="Q11" s="82">
        <f t="shared" si="5"/>
        <v>2.8390770986309586E-3</v>
      </c>
      <c r="R11" s="83">
        <v>1.2041628135657428E-2</v>
      </c>
      <c r="S11" s="84">
        <f t="shared" si="6"/>
        <v>0.16185463553019719</v>
      </c>
      <c r="T11" s="85">
        <f>分析係数表!F14</f>
        <v>0.33787278055507669</v>
      </c>
      <c r="U11" s="86">
        <f t="shared" si="7"/>
        <v>5.4686275752316237E-2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投入係数表!AA12</f>
        <v>8.771929824561403E-3</v>
      </c>
      <c r="E12" s="77">
        <f t="shared" si="0"/>
        <v>0.8771929824561403</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0.102995408078112</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投入係数表!AA13</f>
        <v>1.1164274322169059E-2</v>
      </c>
      <c r="E13" s="77">
        <f t="shared" si="0"/>
        <v>1.1164274322169059</v>
      </c>
      <c r="F13" s="76">
        <f>分析係数表!C16</f>
        <v>5.244101845363236E-2</v>
      </c>
      <c r="G13" s="77">
        <f t="shared" si="1"/>
        <v>5.8546591575028152E-2</v>
      </c>
      <c r="H13" s="77">
        <v>7.1406580542932724E-2</v>
      </c>
      <c r="I13" s="77">
        <f t="shared" si="2"/>
        <v>7.1406580542932724E-2</v>
      </c>
      <c r="J13" s="76">
        <f>分析係数表!G16</f>
        <v>3.3400809716599193E-2</v>
      </c>
      <c r="K13" s="78">
        <f t="shared" si="3"/>
        <v>2.38503760922751E-3</v>
      </c>
      <c r="L13" s="79"/>
      <c r="M13" s="80"/>
      <c r="N13" s="81">
        <f>分析係数表!H16</f>
        <v>1.6473310477322662E-2</v>
      </c>
      <c r="O13" s="82">
        <f t="shared" si="4"/>
        <v>0.20182938552680532</v>
      </c>
      <c r="P13" s="76">
        <f>分析係数表!C16</f>
        <v>5.244101845363236E-2</v>
      </c>
      <c r="Q13" s="82">
        <f t="shared" si="5"/>
        <v>1.0584138530896478E-2</v>
      </c>
      <c r="R13" s="83">
        <v>1.1900251057970638E-2</v>
      </c>
      <c r="S13" s="84">
        <f t="shared" si="6"/>
        <v>8.3306831600903367E-2</v>
      </c>
      <c r="T13" s="85">
        <f>分析係数表!F16</f>
        <v>0.2874493927125506</v>
      </c>
      <c r="U13" s="86">
        <f t="shared" si="7"/>
        <v>2.3946498152486392E-2</v>
      </c>
      <c r="V13" s="87">
        <f>分析係数表!D16</f>
        <v>0</v>
      </c>
      <c r="W13" s="167">
        <f t="shared" si="8"/>
        <v>0</v>
      </c>
      <c r="X13" s="76">
        <f>分析係数表!E16</f>
        <v>0</v>
      </c>
      <c r="Y13" s="166">
        <f t="shared" si="9"/>
        <v>0</v>
      </c>
    </row>
    <row r="14" spans="1:25" x14ac:dyDescent="0.2">
      <c r="A14" s="6" t="s">
        <v>2</v>
      </c>
      <c r="B14" s="5" t="s">
        <v>365</v>
      </c>
      <c r="C14" s="90"/>
      <c r="D14" s="76">
        <f>投入係数表!AA14</f>
        <v>3.9074960127591707E-2</v>
      </c>
      <c r="E14" s="77">
        <f t="shared" si="0"/>
        <v>3.9074960127591707</v>
      </c>
      <c r="F14" s="76">
        <f>分析係数表!C17</f>
        <v>0.30047739399045215</v>
      </c>
      <c r="G14" s="77">
        <f t="shared" si="1"/>
        <v>1.1741142189419582</v>
      </c>
      <c r="H14" s="77">
        <v>1.4424410275288404</v>
      </c>
      <c r="I14" s="77">
        <f t="shared" si="2"/>
        <v>1.4424410275288404</v>
      </c>
      <c r="J14" s="76">
        <f>分析係数表!G17</f>
        <v>0.21582733812949639</v>
      </c>
      <c r="K14" s="78">
        <f t="shared" si="3"/>
        <v>0.31131820738032523</v>
      </c>
      <c r="L14" s="79"/>
      <c r="M14" s="80"/>
      <c r="N14" s="81">
        <f>分析係数表!H17</f>
        <v>2.8021610605755043E-3</v>
      </c>
      <c r="O14" s="82">
        <f t="shared" si="4"/>
        <v>3.4331802692704E-2</v>
      </c>
      <c r="P14" s="76">
        <f>分析係数表!C17</f>
        <v>0.30047739399045215</v>
      </c>
      <c r="Q14" s="82">
        <f t="shared" si="5"/>
        <v>1.0315930604098085E-2</v>
      </c>
      <c r="R14" s="83">
        <v>2.1539833266423121E-2</v>
      </c>
      <c r="S14" s="84">
        <f t="shared" si="6"/>
        <v>1.4639808607952636</v>
      </c>
      <c r="T14" s="85">
        <f>分析係数表!F17</f>
        <v>0.33413269384492406</v>
      </c>
      <c r="U14" s="86">
        <f t="shared" si="7"/>
        <v>0.48916386875493217</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投入係数表!AA15</f>
        <v>4.7846889952153108E-3</v>
      </c>
      <c r="E15" s="77">
        <f t="shared" si="0"/>
        <v>0.4784688995215311</v>
      </c>
      <c r="F15" s="76">
        <f>分析係数表!C18</f>
        <v>0.17062500000000003</v>
      </c>
      <c r="G15" s="77">
        <f t="shared" si="1"/>
        <v>8.1638755980861261E-2</v>
      </c>
      <c r="H15" s="77">
        <v>0.12641377111200724</v>
      </c>
      <c r="I15" s="77">
        <f t="shared" si="2"/>
        <v>0.12641377111200724</v>
      </c>
      <c r="J15" s="76">
        <f>分析係数表!G18</f>
        <v>0.21515892420537897</v>
      </c>
      <c r="K15" s="78">
        <f t="shared" si="3"/>
        <v>2.7199050997204492E-2</v>
      </c>
      <c r="L15" s="79"/>
      <c r="M15" s="80"/>
      <c r="N15" s="81">
        <f>分析係数表!H18</f>
        <v>4.4579835054610296E-4</v>
      </c>
      <c r="O15" s="82">
        <f t="shared" si="4"/>
        <v>5.4618777011119996E-3</v>
      </c>
      <c r="P15" s="76">
        <f>分析係数表!C18</f>
        <v>0.17062500000000003</v>
      </c>
      <c r="Q15" s="82">
        <f t="shared" si="5"/>
        <v>9.3193288275223503E-4</v>
      </c>
      <c r="R15" s="83">
        <v>2.2506595306219144E-3</v>
      </c>
      <c r="S15" s="84">
        <f t="shared" si="6"/>
        <v>0.12866443064262917</v>
      </c>
      <c r="T15" s="85">
        <f>分析係数表!F18</f>
        <v>0.45904645476772615</v>
      </c>
      <c r="U15" s="86">
        <f t="shared" si="7"/>
        <v>5.9062950741206911E-2</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投入係数表!AA16</f>
        <v>0</v>
      </c>
      <c r="E16" s="77">
        <f t="shared" si="0"/>
        <v>0</v>
      </c>
      <c r="F16" s="76">
        <f>分析係数表!C19</f>
        <v>0.1185035016586804</v>
      </c>
      <c r="G16" s="77">
        <f t="shared" si="1"/>
        <v>0</v>
      </c>
      <c r="H16" s="77">
        <v>1.7823710533328478E-2</v>
      </c>
      <c r="I16" s="77">
        <f t="shared" si="2"/>
        <v>1.7823710533328478E-2</v>
      </c>
      <c r="J16" s="76">
        <f>分析係数表!G19</f>
        <v>5.7564057564057566E-2</v>
      </c>
      <c r="K16" s="78">
        <f t="shared" si="3"/>
        <v>1.0260050991456196E-3</v>
      </c>
      <c r="L16" s="79"/>
      <c r="M16" s="80"/>
      <c r="N16" s="81">
        <f>分析係数表!H19</f>
        <v>-1.1675671085731269E-4</v>
      </c>
      <c r="O16" s="82">
        <f t="shared" si="4"/>
        <v>-1.4304917788626667E-3</v>
      </c>
      <c r="P16" s="76">
        <f>分析係数表!C19</f>
        <v>0.1185035016586804</v>
      </c>
      <c r="Q16" s="82">
        <f t="shared" si="5"/>
        <v>-1.695182848891807E-4</v>
      </c>
      <c r="R16" s="83">
        <v>1.0027015771317304E-3</v>
      </c>
      <c r="S16" s="84">
        <f t="shared" si="6"/>
        <v>1.8826412110460208E-2</v>
      </c>
      <c r="T16" s="85">
        <f>分析係数表!F19</f>
        <v>0.24008424008424009</v>
      </c>
      <c r="U16" s="86">
        <f t="shared" si="7"/>
        <v>4.5199248450525737E-3</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投入係数表!AA17</f>
        <v>0</v>
      </c>
      <c r="E17" s="77">
        <f t="shared" si="0"/>
        <v>0</v>
      </c>
      <c r="F17" s="76">
        <f>分析係数表!C20</f>
        <v>0.1515527950310559</v>
      </c>
      <c r="G17" s="77">
        <f t="shared" si="1"/>
        <v>0</v>
      </c>
      <c r="H17" s="77">
        <v>1.0172923396411404E-2</v>
      </c>
      <c r="I17" s="77">
        <f t="shared" si="2"/>
        <v>1.0172923396411404E-2</v>
      </c>
      <c r="J17" s="76">
        <f>分析係数表!G20</f>
        <v>0.10025273799494525</v>
      </c>
      <c r="K17" s="78">
        <f t="shared" si="3"/>
        <v>1.019863423903081E-3</v>
      </c>
      <c r="L17" s="79"/>
      <c r="M17" s="80"/>
      <c r="N17" s="81">
        <f>分析係数表!H20</f>
        <v>5.5194081496184183E-4</v>
      </c>
      <c r="O17" s="82">
        <f t="shared" si="4"/>
        <v>6.7623247728053337E-3</v>
      </c>
      <c r="P17" s="76">
        <f>分析係数表!C20</f>
        <v>0.1515527950310559</v>
      </c>
      <c r="Q17" s="82">
        <f t="shared" si="5"/>
        <v>1.0248492202263983E-3</v>
      </c>
      <c r="R17" s="83">
        <v>2.6123687358614901E-3</v>
      </c>
      <c r="S17" s="84">
        <f t="shared" si="6"/>
        <v>1.2785292132272894E-2</v>
      </c>
      <c r="T17" s="85">
        <f>分析係数表!F20</f>
        <v>0.22325189553496208</v>
      </c>
      <c r="U17" s="86">
        <f t="shared" si="7"/>
        <v>2.8543407034981607E-3</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投入係数表!AA18</f>
        <v>7.9744816586921851E-4</v>
      </c>
      <c r="E18" s="77">
        <f t="shared" si="0"/>
        <v>7.9744816586921854E-2</v>
      </c>
      <c r="F18" s="76">
        <f>分析係数表!C21</f>
        <v>0.26288951841359776</v>
      </c>
      <c r="G18" s="77">
        <f t="shared" si="1"/>
        <v>2.0964076428516568E-2</v>
      </c>
      <c r="H18" s="77">
        <v>0.12452711890169818</v>
      </c>
      <c r="I18" s="77">
        <f t="shared" si="2"/>
        <v>0.12452711890169818</v>
      </c>
      <c r="J18" s="76">
        <f>分析係数表!G21</f>
        <v>0.28500292911540714</v>
      </c>
      <c r="K18" s="78">
        <f t="shared" si="3"/>
        <v>3.5490593641286566E-2</v>
      </c>
      <c r="L18" s="79"/>
      <c r="M18" s="80"/>
      <c r="N18" s="81">
        <f>分析係数表!H21</f>
        <v>9.1282519397535371E-4</v>
      </c>
      <c r="O18" s="82">
        <f t="shared" si="4"/>
        <v>1.1183844816562667E-2</v>
      </c>
      <c r="P18" s="76">
        <f>分析係数表!C21</f>
        <v>0.26288951841359776</v>
      </c>
      <c r="Q18" s="82">
        <f t="shared" si="5"/>
        <v>2.9401155778385709E-3</v>
      </c>
      <c r="R18" s="83">
        <v>7.0002252265307123E-3</v>
      </c>
      <c r="S18" s="84">
        <f t="shared" si="6"/>
        <v>0.13152734412822889</v>
      </c>
      <c r="T18" s="85">
        <f>分析係数表!F21</f>
        <v>0.4257469244288225</v>
      </c>
      <c r="U18" s="86">
        <f t="shared" si="7"/>
        <v>5.5997362240884793E-2</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投入係数表!AA19</f>
        <v>1.036682615629984E-2</v>
      </c>
      <c r="E19" s="77">
        <f t="shared" si="0"/>
        <v>1.036682615629984</v>
      </c>
      <c r="F19" s="76">
        <f>分析係数表!C22</f>
        <v>7.7430972388955577E-2</v>
      </c>
      <c r="G19" s="77">
        <f t="shared" si="1"/>
        <v>8.0271342986955541E-2</v>
      </c>
      <c r="H19" s="77">
        <v>9.6096072460289367E-2</v>
      </c>
      <c r="I19" s="77">
        <f t="shared" si="2"/>
        <v>9.6096072460289367E-2</v>
      </c>
      <c r="J19" s="76">
        <f>分析係数表!G22</f>
        <v>0.1947935368043088</v>
      </c>
      <c r="K19" s="78">
        <f t="shared" si="3"/>
        <v>1.8718893827542903E-2</v>
      </c>
      <c r="L19" s="79"/>
      <c r="M19" s="80"/>
      <c r="N19" s="81">
        <f>分析係数表!H22</f>
        <v>4.2456985766295524E-5</v>
      </c>
      <c r="O19" s="82">
        <f t="shared" si="4"/>
        <v>5.201788286773334E-4</v>
      </c>
      <c r="P19" s="76">
        <f>分析係数表!C22</f>
        <v>7.7430972388955577E-2</v>
      </c>
      <c r="Q19" s="82">
        <f t="shared" si="5"/>
        <v>4.0277952520633854E-5</v>
      </c>
      <c r="R19" s="83">
        <v>5.0896974889443384E-4</v>
      </c>
      <c r="S19" s="84">
        <f t="shared" si="6"/>
        <v>9.6605042209183797E-2</v>
      </c>
      <c r="T19" s="85">
        <f>分析係数表!F22</f>
        <v>0.41382405745062839</v>
      </c>
      <c r="U19" s="86">
        <f t="shared" si="7"/>
        <v>3.9977490537193655E-2</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投入係数表!AA20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2.600894143386667E-4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投入係数表!AA21</f>
        <v>0</v>
      </c>
      <c r="E21" s="77">
        <f t="shared" si="0"/>
        <v>0</v>
      </c>
      <c r="F21" s="76">
        <f>分析係数表!C24</f>
        <v>0.63487099296325256</v>
      </c>
      <c r="G21" s="77">
        <f t="shared" si="1"/>
        <v>0</v>
      </c>
      <c r="H21" s="77">
        <v>2.8620138815426324E-2</v>
      </c>
      <c r="I21" s="77">
        <f t="shared" si="2"/>
        <v>2.8620138815426324E-2</v>
      </c>
      <c r="J21" s="76">
        <f>分析係数表!G24</f>
        <v>0.20715350223546944</v>
      </c>
      <c r="K21" s="78">
        <f t="shared" si="3"/>
        <v>5.9287619900808622E-3</v>
      </c>
      <c r="L21" s="79"/>
      <c r="M21" s="80"/>
      <c r="N21" s="81">
        <f>分析係数表!H24</f>
        <v>3.5027013257193804E-4</v>
      </c>
      <c r="O21" s="82">
        <f t="shared" si="4"/>
        <v>4.291475336588E-3</v>
      </c>
      <c r="P21" s="76">
        <f>分析係数表!C24</f>
        <v>0.63487099296325256</v>
      </c>
      <c r="Q21" s="82">
        <f t="shared" si="5"/>
        <v>2.7245332082169319E-3</v>
      </c>
      <c r="R21" s="83">
        <v>9.2045003388294532E-3</v>
      </c>
      <c r="S21" s="84">
        <f t="shared" si="6"/>
        <v>3.7824639154255775E-2</v>
      </c>
      <c r="T21" s="85">
        <f>分析係数表!F24</f>
        <v>0.39046199701937406</v>
      </c>
      <c r="U21" s="86">
        <f t="shared" si="7"/>
        <v>1.4769084140707918E-2</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投入係数表!AA22</f>
        <v>0</v>
      </c>
      <c r="E22" s="77">
        <f t="shared" si="0"/>
        <v>0</v>
      </c>
      <c r="F22" s="76">
        <f>分析係数表!C25</f>
        <v>2.5195482189400487E-2</v>
      </c>
      <c r="G22" s="77">
        <f t="shared" si="1"/>
        <v>0</v>
      </c>
      <c r="H22" s="77">
        <v>3.2896186920743468E-3</v>
      </c>
      <c r="I22" s="77">
        <f t="shared" si="2"/>
        <v>3.2896186920743468E-3</v>
      </c>
      <c r="J22" s="76">
        <f>分析係数表!G25</f>
        <v>0.19667590027700832</v>
      </c>
      <c r="K22" s="78">
        <f t="shared" si="3"/>
        <v>6.4698871783179675E-4</v>
      </c>
      <c r="L22" s="79"/>
      <c r="M22" s="80"/>
      <c r="N22" s="81">
        <f>分析係数表!H25</f>
        <v>5.0948382919554624E-4</v>
      </c>
      <c r="O22" s="82">
        <f t="shared" si="4"/>
        <v>6.2421459441279999E-3</v>
      </c>
      <c r="P22" s="76">
        <f>分析係数表!C25</f>
        <v>2.5195482189400487E-2</v>
      </c>
      <c r="Q22" s="82">
        <f t="shared" si="5"/>
        <v>1.5727387695891552E-4</v>
      </c>
      <c r="R22" s="83">
        <v>6.6351628266297837E-4</v>
      </c>
      <c r="S22" s="84">
        <f t="shared" si="6"/>
        <v>3.9531349747373252E-3</v>
      </c>
      <c r="T22" s="85">
        <f>分析係数表!F25</f>
        <v>0.34903047091412742</v>
      </c>
      <c r="U22" s="86">
        <f t="shared" si="7"/>
        <v>1.3797645618196758E-3</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投入係数表!AA23</f>
        <v>0</v>
      </c>
      <c r="E23" s="77">
        <f t="shared" si="0"/>
        <v>0</v>
      </c>
      <c r="F23" s="76">
        <f>分析係数表!C26</f>
        <v>0.4930888575458392</v>
      </c>
      <c r="G23" s="77">
        <f t="shared" si="1"/>
        <v>0</v>
      </c>
      <c r="H23" s="77">
        <v>5.0176529052690391E-2</v>
      </c>
      <c r="I23" s="77">
        <f t="shared" si="2"/>
        <v>5.0176529052690391E-2</v>
      </c>
      <c r="J23" s="76">
        <f>分析係数表!G26</f>
        <v>0.19639217284957194</v>
      </c>
      <c r="K23" s="78">
        <f t="shared" si="3"/>
        <v>9.8542775667075401E-3</v>
      </c>
      <c r="L23" s="79"/>
      <c r="M23" s="80"/>
      <c r="N23" s="81">
        <f>分析係数表!H26</f>
        <v>1.0815917123963785E-2</v>
      </c>
      <c r="O23" s="82">
        <f t="shared" si="4"/>
        <v>0.13251555660555067</v>
      </c>
      <c r="P23" s="76">
        <f>分析係数表!C26</f>
        <v>0.4930888575458392</v>
      </c>
      <c r="Q23" s="82">
        <f t="shared" si="5"/>
        <v>6.5341944413681963E-2</v>
      </c>
      <c r="R23" s="83">
        <v>7.2219486050909915E-2</v>
      </c>
      <c r="S23" s="84">
        <f t="shared" si="6"/>
        <v>0.12239601510360031</v>
      </c>
      <c r="T23" s="85">
        <f>分析係数表!F26</f>
        <v>0.33499796167957602</v>
      </c>
      <c r="U23" s="86">
        <f t="shared" si="7"/>
        <v>4.1002415577408705E-2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投入係数表!AA24</f>
        <v>0</v>
      </c>
      <c r="E24" s="77">
        <f t="shared" si="0"/>
        <v>0</v>
      </c>
      <c r="F24" s="76">
        <f>分析係数表!C27</f>
        <v>2.3319615912208547E-2</v>
      </c>
      <c r="G24" s="77">
        <f t="shared" si="1"/>
        <v>0</v>
      </c>
      <c r="H24" s="77">
        <v>2.7823941637314175E-4</v>
      </c>
      <c r="I24" s="77">
        <f t="shared" si="2"/>
        <v>2.7823941637314175E-4</v>
      </c>
      <c r="J24" s="76">
        <f>分析係数表!G27</f>
        <v>0.17692307692307693</v>
      </c>
      <c r="K24" s="78">
        <f t="shared" si="3"/>
        <v>4.9226973666017393E-5</v>
      </c>
      <c r="L24" s="79"/>
      <c r="M24" s="80"/>
      <c r="N24" s="81">
        <f>分析係数表!H27</f>
        <v>1.0773460138197489E-2</v>
      </c>
      <c r="O24" s="82">
        <f t="shared" si="4"/>
        <v>0.13199537777687334</v>
      </c>
      <c r="P24" s="76">
        <f>分析係数表!C27</f>
        <v>2.3319615912208547E-2</v>
      </c>
      <c r="Q24" s="82">
        <f t="shared" si="5"/>
        <v>3.0780815119435538E-3</v>
      </c>
      <c r="R24" s="83">
        <v>3.1020963162595914E-3</v>
      </c>
      <c r="S24" s="84">
        <f t="shared" si="6"/>
        <v>3.3803357326327331E-3</v>
      </c>
      <c r="T24" s="85">
        <f>分析係数表!F27</f>
        <v>0.33076923076923076</v>
      </c>
      <c r="U24" s="86">
        <f t="shared" si="7"/>
        <v>1.1181110500246732E-3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投入係数表!AA25</f>
        <v>0</v>
      </c>
      <c r="E25" s="77">
        <f t="shared" si="0"/>
        <v>0</v>
      </c>
      <c r="F25" s="76">
        <f>分析係数表!C28</f>
        <v>0.14672910458351074</v>
      </c>
      <c r="G25" s="77">
        <f t="shared" si="1"/>
        <v>0</v>
      </c>
      <c r="H25" s="77">
        <v>4.5841705805768171E-2</v>
      </c>
      <c r="I25" s="77">
        <f t="shared" si="2"/>
        <v>4.5841705805768171E-2</v>
      </c>
      <c r="J25" s="76">
        <f>分析係数表!G28</f>
        <v>0.12492997198879552</v>
      </c>
      <c r="K25" s="78">
        <f t="shared" si="3"/>
        <v>5.7270030222332227E-3</v>
      </c>
      <c r="L25" s="79"/>
      <c r="M25" s="80"/>
      <c r="N25" s="81">
        <f>分析係数表!H28</f>
        <v>2.0262596456964536E-2</v>
      </c>
      <c r="O25" s="82">
        <f t="shared" si="4"/>
        <v>0.24825534598625731</v>
      </c>
      <c r="P25" s="76">
        <f>分析係数表!C28</f>
        <v>0.14672910458351074</v>
      </c>
      <c r="Q25" s="82">
        <f t="shared" si="5"/>
        <v>3.6426284624633196E-2</v>
      </c>
      <c r="R25" s="83">
        <v>4.2235992588584466E-2</v>
      </c>
      <c r="S25" s="84">
        <f t="shared" si="6"/>
        <v>8.8077698394352644E-2</v>
      </c>
      <c r="T25" s="85">
        <f>分析係数表!F28</f>
        <v>0.21372549019607842</v>
      </c>
      <c r="U25" s="86">
        <f t="shared" si="7"/>
        <v>1.8824449264675368E-2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投入係数表!AA26</f>
        <v>3.9872408293460922E-3</v>
      </c>
      <c r="E26" s="77">
        <f t="shared" si="0"/>
        <v>0.3987240829346092</v>
      </c>
      <c r="F26" s="76">
        <f>分析係数表!C29</f>
        <v>0.36751332706177486</v>
      </c>
      <c r="G26" s="77">
        <f t="shared" si="1"/>
        <v>0.14653641429895328</v>
      </c>
      <c r="H26" s="77">
        <v>0.20049665011996054</v>
      </c>
      <c r="I26" s="77">
        <f t="shared" si="2"/>
        <v>0.20049665011996054</v>
      </c>
      <c r="J26" s="76">
        <f>分析係数表!G29</f>
        <v>0.26226333907056798</v>
      </c>
      <c r="K26" s="78">
        <f t="shared" si="3"/>
        <v>5.2582920932924243E-2</v>
      </c>
      <c r="L26" s="79"/>
      <c r="M26" s="80"/>
      <c r="N26" s="81">
        <f>分析係数表!H29</f>
        <v>9.6908070011569522E-3</v>
      </c>
      <c r="O26" s="82">
        <f t="shared" si="4"/>
        <v>0.11873081764560132</v>
      </c>
      <c r="P26" s="76">
        <f>分析係数表!C29</f>
        <v>0.36751332706177486</v>
      </c>
      <c r="Q26" s="82">
        <f t="shared" si="5"/>
        <v>4.3635157817699832E-2</v>
      </c>
      <c r="R26" s="83">
        <v>5.5333784594154396E-2</v>
      </c>
      <c r="S26" s="84">
        <f t="shared" si="6"/>
        <v>0.25583043471411493</v>
      </c>
      <c r="T26" s="85">
        <f>分析係数表!F29</f>
        <v>0.47117039586919107</v>
      </c>
      <c r="U26" s="86">
        <f t="shared" si="7"/>
        <v>0.12053972719963678</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投入係数表!AA27</f>
        <v>3.0303030303030304E-2</v>
      </c>
      <c r="E27" s="77">
        <f t="shared" si="0"/>
        <v>3.0303030303030303</v>
      </c>
      <c r="F27" s="76">
        <f>分析係数表!C30</f>
        <v>1</v>
      </c>
      <c r="G27" s="77">
        <f t="shared" si="1"/>
        <v>3.0303030303030303</v>
      </c>
      <c r="H27" s="77">
        <v>3.359935122661581</v>
      </c>
      <c r="I27" s="77">
        <f t="shared" si="2"/>
        <v>3.359935122661581</v>
      </c>
      <c r="J27" s="76">
        <f>分析係数表!G30</f>
        <v>0.34487899988530796</v>
      </c>
      <c r="K27" s="78">
        <f t="shared" si="3"/>
        <v>1.1587710647830456</v>
      </c>
      <c r="L27" s="79"/>
      <c r="M27" s="80"/>
      <c r="N27" s="81">
        <f>分析係数表!H30</f>
        <v>0</v>
      </c>
      <c r="O27" s="82">
        <f t="shared" si="4"/>
        <v>0</v>
      </c>
      <c r="P27" s="76">
        <f>分析係数表!C30</f>
        <v>1</v>
      </c>
      <c r="Q27" s="82">
        <f t="shared" si="5"/>
        <v>0</v>
      </c>
      <c r="R27" s="83">
        <v>3.5886196829108097E-2</v>
      </c>
      <c r="S27" s="84">
        <f t="shared" si="6"/>
        <v>3.3958213194906892</v>
      </c>
      <c r="T27" s="85">
        <f>分析係数表!F30</f>
        <v>0.44087624727606378</v>
      </c>
      <c r="U27" s="86">
        <f t="shared" si="7"/>
        <v>1.4971369597571063</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投入係数表!AA28</f>
        <v>4.3859649122807015E-2</v>
      </c>
      <c r="E28" s="77">
        <f t="shared" si="0"/>
        <v>4.3859649122807012</v>
      </c>
      <c r="F28" s="76">
        <f>分析係数表!C31</f>
        <v>0.30951028292239513</v>
      </c>
      <c r="G28" s="77">
        <f t="shared" si="1"/>
        <v>1.3575012408876979</v>
      </c>
      <c r="H28" s="77">
        <v>1.5457866736997832</v>
      </c>
      <c r="I28" s="77">
        <f t="shared" si="2"/>
        <v>1.5457866736997832</v>
      </c>
      <c r="J28" s="76">
        <f>分析係数表!G31</f>
        <v>7.0092194960809637E-2</v>
      </c>
      <c r="K28" s="78">
        <f t="shared" si="3"/>
        <v>0.10834758090078664</v>
      </c>
      <c r="L28" s="79"/>
      <c r="M28" s="80"/>
      <c r="N28" s="81">
        <f>分析係数表!H31</f>
        <v>2.261895916699394E-2</v>
      </c>
      <c r="O28" s="82">
        <f t="shared" si="4"/>
        <v>0.27712527097784934</v>
      </c>
      <c r="P28" s="76">
        <f>分析係数表!C31</f>
        <v>0.30951028292239513</v>
      </c>
      <c r="Q28" s="82">
        <f t="shared" si="5"/>
        <v>8.5773121025299562E-2</v>
      </c>
      <c r="R28" s="83">
        <v>0.11094333151061299</v>
      </c>
      <c r="S28" s="84">
        <f t="shared" si="6"/>
        <v>1.6567300052103962</v>
      </c>
      <c r="T28" s="85">
        <f>分析係数表!F31</f>
        <v>0.24334064086008589</v>
      </c>
      <c r="U28" s="86">
        <f t="shared" si="7"/>
        <v>0.40314974120003122</v>
      </c>
      <c r="V28" s="87">
        <f>分析係数表!D31</f>
        <v>5.1052584161686535E-4</v>
      </c>
      <c r="W28" s="167">
        <f t="shared" si="8"/>
        <v>0</v>
      </c>
      <c r="X28" s="76">
        <f>分析係数表!E31</f>
        <v>4.2043304603741857E-4</v>
      </c>
      <c r="Y28" s="166">
        <f t="shared" si="9"/>
        <v>0</v>
      </c>
    </row>
    <row r="29" spans="1:25" x14ac:dyDescent="0.2">
      <c r="A29" s="6" t="s">
        <v>17</v>
      </c>
      <c r="B29" s="5" t="s">
        <v>273</v>
      </c>
      <c r="C29" s="75">
        <f>最終需要_まとめ!C30</f>
        <v>100</v>
      </c>
      <c r="D29" s="76">
        <f>投入係数表!AA29</f>
        <v>9.2503987240829352E-2</v>
      </c>
      <c r="E29" s="77">
        <f t="shared" si="0"/>
        <v>9.2503987240829346</v>
      </c>
      <c r="F29" s="76">
        <f>分析係数表!C32</f>
        <v>0.85225718194254441</v>
      </c>
      <c r="G29" s="77">
        <f t="shared" si="1"/>
        <v>7.8837187484318303</v>
      </c>
      <c r="H29" s="77">
        <v>8.5789393773191893</v>
      </c>
      <c r="I29" s="77">
        <f t="shared" si="2"/>
        <v>108.57893937731919</v>
      </c>
      <c r="J29" s="76">
        <f>分析係数表!G32</f>
        <v>0.14035087719298245</v>
      </c>
      <c r="K29" s="78">
        <f t="shared" si="3"/>
        <v>15.239149386290411</v>
      </c>
      <c r="L29" s="79"/>
      <c r="M29" s="80"/>
      <c r="N29" s="81">
        <f>分析係数表!H32</f>
        <v>6.442847590035345E-3</v>
      </c>
      <c r="O29" s="82">
        <f t="shared" si="4"/>
        <v>7.8937137251785319E-2</v>
      </c>
      <c r="P29" s="76">
        <f>分析係数表!C32</f>
        <v>0.85225718194254441</v>
      </c>
      <c r="Q29" s="82">
        <f t="shared" si="5"/>
        <v>6.7274742144818406E-2</v>
      </c>
      <c r="R29" s="83">
        <v>8.7970815300480482E-2</v>
      </c>
      <c r="S29" s="84">
        <f t="shared" si="6"/>
        <v>108.66691019261967</v>
      </c>
      <c r="T29" s="85">
        <f>分析係数表!F32</f>
        <v>0.48405103668261562</v>
      </c>
      <c r="U29" s="86">
        <f t="shared" si="7"/>
        <v>52.600330531834238</v>
      </c>
      <c r="V29" s="87">
        <f>分析係数表!D32</f>
        <v>2.1531100478468901E-2</v>
      </c>
      <c r="W29" s="167">
        <f t="shared" si="8"/>
        <v>2</v>
      </c>
      <c r="X29" s="76">
        <f>分析係数表!E32</f>
        <v>3.1897926634768738E-2</v>
      </c>
      <c r="Y29" s="166">
        <f t="shared" si="9"/>
        <v>3</v>
      </c>
    </row>
    <row r="30" spans="1:25" x14ac:dyDescent="0.2">
      <c r="A30" s="6" t="s">
        <v>18</v>
      </c>
      <c r="B30" s="5" t="s">
        <v>274</v>
      </c>
      <c r="C30" s="90"/>
      <c r="D30" s="76">
        <f>投入係数表!AA30</f>
        <v>2.3923444976076554E-3</v>
      </c>
      <c r="E30" s="77">
        <f t="shared" si="0"/>
        <v>0.23923444976076555</v>
      </c>
      <c r="F30" s="76">
        <f>分析係数表!C33</f>
        <v>1</v>
      </c>
      <c r="G30" s="77">
        <f t="shared" si="1"/>
        <v>0.23923444976076555</v>
      </c>
      <c r="H30" s="77">
        <v>0.29250983669159486</v>
      </c>
      <c r="I30" s="77">
        <f t="shared" si="2"/>
        <v>0.29250983669159486</v>
      </c>
      <c r="J30" s="76">
        <f>分析係数表!G33</f>
        <v>0.50645624103299858</v>
      </c>
      <c r="K30" s="78">
        <f t="shared" si="3"/>
        <v>0.14814343235600141</v>
      </c>
      <c r="L30" s="79"/>
      <c r="M30" s="80"/>
      <c r="N30" s="81">
        <f>分析係数表!H33</f>
        <v>9.552821797416492E-4</v>
      </c>
      <c r="O30" s="82">
        <f t="shared" si="4"/>
        <v>1.1704023645239999E-2</v>
      </c>
      <c r="P30" s="76">
        <f>分析係数表!C33</f>
        <v>1</v>
      </c>
      <c r="Q30" s="82">
        <f t="shared" si="5"/>
        <v>1.1704023645239999E-2</v>
      </c>
      <c r="R30" s="83">
        <v>3.542972228773917E-2</v>
      </c>
      <c r="S30" s="84">
        <f t="shared" si="6"/>
        <v>0.32793955897933402</v>
      </c>
      <c r="T30" s="85">
        <f>分析係数表!F33</f>
        <v>0.6449067431850789</v>
      </c>
      <c r="U30" s="86">
        <f t="shared" si="7"/>
        <v>0.21149043294291339</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投入係数表!AA31</f>
        <v>1.8341307814992026E-2</v>
      </c>
      <c r="E31" s="77">
        <f t="shared" si="0"/>
        <v>1.8341307814992027</v>
      </c>
      <c r="F31" s="76">
        <f>分析係数表!C34</f>
        <v>0.24772063858157056</v>
      </c>
      <c r="G31" s="77">
        <f t="shared" si="1"/>
        <v>0.45435204843509758</v>
      </c>
      <c r="H31" s="77">
        <v>0.63497942849025701</v>
      </c>
      <c r="I31" s="77">
        <f t="shared" si="2"/>
        <v>0.63497942849025701</v>
      </c>
      <c r="J31" s="76">
        <f>分析係数表!G34</f>
        <v>0.4248649605950589</v>
      </c>
      <c r="K31" s="78">
        <f t="shared" si="3"/>
        <v>0.26978050986418606</v>
      </c>
      <c r="L31" s="79"/>
      <c r="M31" s="80"/>
      <c r="N31" s="81">
        <f>分析係数表!H34</f>
        <v>0.15963826648127116</v>
      </c>
      <c r="O31" s="82">
        <f t="shared" si="4"/>
        <v>1.9558723958267732</v>
      </c>
      <c r="P31" s="76">
        <f>分析係数表!C34</f>
        <v>0.24772063858157056</v>
      </c>
      <c r="Q31" s="82">
        <f t="shared" si="5"/>
        <v>0.48450995887827458</v>
      </c>
      <c r="R31" s="83">
        <v>0.52035707632659201</v>
      </c>
      <c r="S31" s="84">
        <f t="shared" si="6"/>
        <v>1.1553365048168489</v>
      </c>
      <c r="T31" s="85">
        <f>分析係数表!F34</f>
        <v>0.69972549366864434</v>
      </c>
      <c r="U31" s="86">
        <f t="shared" si="7"/>
        <v>0.80841840618637573</v>
      </c>
      <c r="V31" s="87">
        <f>分析係数表!D34</f>
        <v>0.30222261577968651</v>
      </c>
      <c r="W31" s="167">
        <f t="shared" si="8"/>
        <v>0</v>
      </c>
      <c r="X31" s="76">
        <f>分析係数表!E34</f>
        <v>0.2069423536704153</v>
      </c>
      <c r="Y31" s="166">
        <f t="shared" si="9"/>
        <v>0</v>
      </c>
    </row>
    <row r="32" spans="1:25" x14ac:dyDescent="0.2">
      <c r="A32" s="6" t="s">
        <v>20</v>
      </c>
      <c r="B32" s="5" t="s">
        <v>37</v>
      </c>
      <c r="C32" s="90"/>
      <c r="D32" s="76">
        <f>投入係数表!AA32</f>
        <v>2.3923444976076555E-2</v>
      </c>
      <c r="E32" s="77">
        <f t="shared" si="0"/>
        <v>2.3923444976076556</v>
      </c>
      <c r="F32" s="76">
        <f>分析係数表!C35</f>
        <v>0.40037672666387614</v>
      </c>
      <c r="G32" s="77">
        <f t="shared" si="1"/>
        <v>0.9578390590044884</v>
      </c>
      <c r="H32" s="77">
        <v>1.1176770142771377</v>
      </c>
      <c r="I32" s="77">
        <f t="shared" si="2"/>
        <v>1.1176770142771377</v>
      </c>
      <c r="J32" s="76">
        <f>分析係数表!G35</f>
        <v>0.31413869149718204</v>
      </c>
      <c r="K32" s="78">
        <f t="shared" si="3"/>
        <v>0.35110559478149728</v>
      </c>
      <c r="L32" s="79"/>
      <c r="M32" s="80"/>
      <c r="N32" s="81">
        <f>分析係数表!H35</f>
        <v>6.0278305541698066E-2</v>
      </c>
      <c r="O32" s="82">
        <f t="shared" si="4"/>
        <v>0.73852389201464397</v>
      </c>
      <c r="P32" s="76">
        <f>分析係数表!C35</f>
        <v>0.40037672666387614</v>
      </c>
      <c r="Q32" s="82">
        <f t="shared" si="5"/>
        <v>0.29568777844788907</v>
      </c>
      <c r="R32" s="83">
        <v>0.37930292068267207</v>
      </c>
      <c r="S32" s="84">
        <f t="shared" si="6"/>
        <v>1.4969799349598099</v>
      </c>
      <c r="T32" s="85">
        <f>分析係数表!F35</f>
        <v>0.64444988973290862</v>
      </c>
      <c r="U32" s="86">
        <f t="shared" si="7"/>
        <v>0.96472855401722613</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投入係数表!AA33</f>
        <v>0</v>
      </c>
      <c r="E33" s="77">
        <f t="shared" si="0"/>
        <v>0</v>
      </c>
      <c r="F33" s="76">
        <f>分析係数表!C36</f>
        <v>0.81884274474653918</v>
      </c>
      <c r="G33" s="77">
        <f t="shared" si="1"/>
        <v>0</v>
      </c>
      <c r="H33" s="77">
        <v>8.0635598918701062E-2</v>
      </c>
      <c r="I33" s="77">
        <f t="shared" si="2"/>
        <v>8.0635598918701062E-2</v>
      </c>
      <c r="J33" s="76">
        <f>分析係数表!G36</f>
        <v>1.667576253714147E-2</v>
      </c>
      <c r="K33" s="78">
        <f t="shared" si="3"/>
        <v>1.3446600996084405E-3</v>
      </c>
      <c r="L33" s="79"/>
      <c r="M33" s="80"/>
      <c r="N33" s="81">
        <f>分析係数表!H36</f>
        <v>0.19381614002313904</v>
      </c>
      <c r="O33" s="82">
        <f t="shared" si="4"/>
        <v>2.3746163529120263</v>
      </c>
      <c r="P33" s="76">
        <f>分析係数表!C36</f>
        <v>0.81884274474653918</v>
      </c>
      <c r="Q33" s="82">
        <f t="shared" si="5"/>
        <v>1.9444373721385002</v>
      </c>
      <c r="R33" s="83">
        <v>2.0021778168778894</v>
      </c>
      <c r="S33" s="84">
        <f t="shared" si="6"/>
        <v>2.0828134157965903</v>
      </c>
      <c r="T33" s="85">
        <f>分析係数表!F36</f>
        <v>0.88527075374446673</v>
      </c>
      <c r="U33" s="86">
        <f t="shared" si="7"/>
        <v>1.8438538025113349</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投入係数表!AA34</f>
        <v>1.3556618819776715E-2</v>
      </c>
      <c r="E34" s="77">
        <f t="shared" si="0"/>
        <v>1.3556618819776716</v>
      </c>
      <c r="F34" s="76">
        <f>分析係数表!C37</f>
        <v>0.43300400097983183</v>
      </c>
      <c r="G34" s="77">
        <f t="shared" si="1"/>
        <v>0.58700701887218032</v>
      </c>
      <c r="H34" s="77">
        <v>0.81196586866729847</v>
      </c>
      <c r="I34" s="77">
        <f t="shared" si="2"/>
        <v>0.81196586866729847</v>
      </c>
      <c r="J34" s="76">
        <f>分析係数表!G37</f>
        <v>0.37467899332306109</v>
      </c>
      <c r="K34" s="78">
        <f t="shared" si="3"/>
        <v>0.30422655428494821</v>
      </c>
      <c r="L34" s="79"/>
      <c r="M34" s="80"/>
      <c r="N34" s="81">
        <f>分析係数表!H37</f>
        <v>4.7689809261991442E-2</v>
      </c>
      <c r="O34" s="82">
        <f t="shared" si="4"/>
        <v>0.58429086931181462</v>
      </c>
      <c r="P34" s="76">
        <f>分析係数表!C37</f>
        <v>0.43300400097983183</v>
      </c>
      <c r="Q34" s="82">
        <f t="shared" si="5"/>
        <v>0.25300028414799974</v>
      </c>
      <c r="R34" s="83">
        <v>0.29434298678144377</v>
      </c>
      <c r="S34" s="84">
        <f t="shared" si="6"/>
        <v>1.1063088554487424</v>
      </c>
      <c r="T34" s="85">
        <f>分析係数表!F37</f>
        <v>0.6925184043828112</v>
      </c>
      <c r="U34" s="86">
        <f t="shared" si="7"/>
        <v>0.76613924332993721</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投入係数表!AA35</f>
        <v>3.9872408293460927E-2</v>
      </c>
      <c r="E35" s="77">
        <f t="shared" si="0"/>
        <v>3.9872408293460926</v>
      </c>
      <c r="F35" s="76">
        <f>分析係数表!C38</f>
        <v>7.9651941097724221E-2</v>
      </c>
      <c r="G35" s="77">
        <f t="shared" si="1"/>
        <v>0.31759147168151602</v>
      </c>
      <c r="H35" s="77">
        <v>0.37298760387844737</v>
      </c>
      <c r="I35" s="77">
        <f t="shared" si="2"/>
        <v>0.37298760387844737</v>
      </c>
      <c r="J35" s="76">
        <f>分析係数表!G38</f>
        <v>0.16009852216748768</v>
      </c>
      <c r="K35" s="78">
        <f t="shared" si="3"/>
        <v>5.9714764167731721E-2</v>
      </c>
      <c r="L35" s="79"/>
      <c r="M35" s="80"/>
      <c r="N35" s="81">
        <f>分析係数表!H38</f>
        <v>4.2106715633723583E-2</v>
      </c>
      <c r="O35" s="82">
        <f t="shared" si="4"/>
        <v>0.51588735334074531</v>
      </c>
      <c r="P35" s="76">
        <f>分析係数表!C38</f>
        <v>7.9651941097724221E-2</v>
      </c>
      <c r="Q35" s="82">
        <f t="shared" si="5"/>
        <v>4.1091429081357891E-2</v>
      </c>
      <c r="R35" s="83">
        <v>4.9101263402243564E-2</v>
      </c>
      <c r="S35" s="84">
        <f t="shared" si="6"/>
        <v>0.42208886728069095</v>
      </c>
      <c r="T35" s="85">
        <f>分析係数表!F38</f>
        <v>0.48891625615763545</v>
      </c>
      <c r="U35" s="86">
        <f t="shared" si="7"/>
        <v>0.20636610875669248</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投入係数表!AA36</f>
        <v>0</v>
      </c>
      <c r="E36" s="77">
        <f t="shared" si="0"/>
        <v>0</v>
      </c>
      <c r="F36" s="76">
        <f>分析係数表!C39</f>
        <v>1</v>
      </c>
      <c r="G36" s="77">
        <f t="shared" si="1"/>
        <v>0</v>
      </c>
      <c r="H36" s="77">
        <v>4.4708285231523578E-2</v>
      </c>
      <c r="I36" s="77">
        <f t="shared" si="2"/>
        <v>4.4708285231523578E-2</v>
      </c>
      <c r="J36" s="76">
        <f>分析係数表!G39</f>
        <v>0.35152969406118778</v>
      </c>
      <c r="K36" s="78">
        <f t="shared" si="3"/>
        <v>1.5716289829437805E-2</v>
      </c>
      <c r="L36" s="79"/>
      <c r="M36" s="80"/>
      <c r="N36" s="81">
        <f>分析係数表!H39</f>
        <v>3.7892859796418753E-3</v>
      </c>
      <c r="O36" s="82">
        <f t="shared" si="4"/>
        <v>4.6425960459452E-2</v>
      </c>
      <c r="P36" s="76">
        <f>分析係数表!C39</f>
        <v>1</v>
      </c>
      <c r="Q36" s="82">
        <f t="shared" si="5"/>
        <v>4.6425960459452E-2</v>
      </c>
      <c r="R36" s="83">
        <v>5.8020996691583372E-2</v>
      </c>
      <c r="S36" s="84">
        <f t="shared" si="6"/>
        <v>0.10272928192310696</v>
      </c>
      <c r="T36" s="85">
        <f>分析係数表!F39</f>
        <v>0.70235952809438107</v>
      </c>
      <c r="U36" s="86">
        <f t="shared" si="7"/>
        <v>7.2152889972988035E-2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投入係数表!AA37</f>
        <v>0</v>
      </c>
      <c r="E37" s="77">
        <f t="shared" si="0"/>
        <v>0</v>
      </c>
      <c r="F37" s="76">
        <f>分析係数表!C40</f>
        <v>0.95328673803415021</v>
      </c>
      <c r="G37" s="77">
        <f t="shared" si="1"/>
        <v>0</v>
      </c>
      <c r="H37" s="77">
        <v>8.1644324387304332E-3</v>
      </c>
      <c r="I37" s="77">
        <f t="shared" si="2"/>
        <v>8.1644324387304332E-3</v>
      </c>
      <c r="J37" s="76">
        <f>分析係数表!G40</f>
        <v>0.53898804366660891</v>
      </c>
      <c r="K37" s="78">
        <f t="shared" si="3"/>
        <v>4.4005314677995171E-3</v>
      </c>
      <c r="L37" s="79"/>
      <c r="M37" s="80"/>
      <c r="N37" s="81">
        <f>分析係数表!H40</f>
        <v>2.9093649496354006E-2</v>
      </c>
      <c r="O37" s="82">
        <f t="shared" si="4"/>
        <v>0.35645254235114265</v>
      </c>
      <c r="P37" s="76">
        <f>分析係数表!C40</f>
        <v>0.95328673803415021</v>
      </c>
      <c r="Q37" s="82">
        <f t="shared" si="5"/>
        <v>0.33980148136190058</v>
      </c>
      <c r="R37" s="83">
        <v>0.34156617076922013</v>
      </c>
      <c r="S37" s="84">
        <f t="shared" si="6"/>
        <v>0.34973060320795057</v>
      </c>
      <c r="T37" s="85">
        <f>分析係数表!F40</f>
        <v>0.73566106394039166</v>
      </c>
      <c r="U37" s="86">
        <f t="shared" si="7"/>
        <v>0.25728318764847585</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投入係数表!AA38</f>
        <v>0</v>
      </c>
      <c r="E38" s="77">
        <f t="shared" si="0"/>
        <v>0</v>
      </c>
      <c r="F38" s="76">
        <f>分析係数表!C41</f>
        <v>0.71785008836677411</v>
      </c>
      <c r="G38" s="77">
        <f t="shared" si="1"/>
        <v>0</v>
      </c>
      <c r="H38" s="77">
        <v>3.945400826726654E-4</v>
      </c>
      <c r="I38" s="77">
        <f t="shared" si="2"/>
        <v>3.945400826726654E-4</v>
      </c>
      <c r="J38" s="76">
        <f>分析係数表!G41</f>
        <v>0.45415256068573073</v>
      </c>
      <c r="K38" s="78">
        <f t="shared" si="3"/>
        <v>1.7918138883895088E-4</v>
      </c>
      <c r="L38" s="79"/>
      <c r="M38" s="80"/>
      <c r="N38" s="81">
        <f>分析係数表!H41</f>
        <v>4.9982486493371406E-2</v>
      </c>
      <c r="O38" s="82">
        <f t="shared" si="4"/>
        <v>0.61238052606039073</v>
      </c>
      <c r="P38" s="76">
        <f>分析係数表!C41</f>
        <v>0.71785008836677411</v>
      </c>
      <c r="Q38" s="82">
        <f t="shared" si="5"/>
        <v>0.43959741474654312</v>
      </c>
      <c r="R38" s="83">
        <v>0.44633406176579404</v>
      </c>
      <c r="S38" s="84">
        <f t="shared" si="6"/>
        <v>0.44672860184846669</v>
      </c>
      <c r="T38" s="85">
        <f>分析係数表!F41</f>
        <v>0.55751638694806593</v>
      </c>
      <c r="U38" s="86">
        <f t="shared" si="7"/>
        <v>0.24905851604891824</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投入係数表!AA39</f>
        <v>8.771929824561403E-3</v>
      </c>
      <c r="E39" s="77">
        <f>$C$29*D39</f>
        <v>0.8771929824561403</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0.16424646515486802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76">
        <f>投入係数表!AA40</f>
        <v>0.13556618819776714</v>
      </c>
      <c r="E40" s="77">
        <f>$C$29*D40</f>
        <v>13.556618819776714</v>
      </c>
      <c r="F40" s="76">
        <f>分析係数表!C43</f>
        <v>0.24416011268928273</v>
      </c>
      <c r="G40" s="77">
        <f>E40*F40</f>
        <v>3.3099855787223338</v>
      </c>
      <c r="H40" s="77">
        <v>3.896510707456021</v>
      </c>
      <c r="I40" s="77">
        <f>C40+H40</f>
        <v>3.896510707456021</v>
      </c>
      <c r="J40" s="76">
        <f>分析係数表!G43</f>
        <v>0.34972426470588236</v>
      </c>
      <c r="K40" s="78">
        <f>I40*J40</f>
        <v>1.3627043420836544</v>
      </c>
      <c r="L40" s="79"/>
      <c r="M40" s="80"/>
      <c r="N40" s="81">
        <f>分析係数表!H43</f>
        <v>3.6258265844416375E-2</v>
      </c>
      <c r="O40" s="82">
        <f t="shared" si="4"/>
        <v>0.44423271969044265</v>
      </c>
      <c r="P40" s="76">
        <f>分析係数表!C43</f>
        <v>0.24416011268928273</v>
      </c>
      <c r="Q40" s="82">
        <f>O40*P40</f>
        <v>0.10846391089988502</v>
      </c>
      <c r="R40" s="83">
        <v>0.17072860249925131</v>
      </c>
      <c r="S40" s="84">
        <f>I40+R40</f>
        <v>4.0672393099552719</v>
      </c>
      <c r="T40" s="85">
        <f>分析係数表!F43</f>
        <v>0.55514705882352944</v>
      </c>
      <c r="U40" s="86">
        <f>S40*T40</f>
        <v>2.2579159404531106</v>
      </c>
      <c r="V40" s="87">
        <f>分析係数表!D43</f>
        <v>0.23460477941176472</v>
      </c>
      <c r="W40" s="167">
        <f>ROUND(S40*V40,0)</f>
        <v>1</v>
      </c>
      <c r="X40" s="76">
        <f>分析係数表!E43</f>
        <v>0.17325367647058823</v>
      </c>
      <c r="Y40" s="166">
        <f>ROUND(S40*X40,0)</f>
        <v>1</v>
      </c>
    </row>
    <row r="41" spans="1:25" x14ac:dyDescent="0.2">
      <c r="A41" s="6" t="s">
        <v>341</v>
      </c>
      <c r="B41" s="5" t="s">
        <v>42</v>
      </c>
      <c r="C41" s="90"/>
      <c r="D41" s="76">
        <f>投入係数表!AA41</f>
        <v>0</v>
      </c>
      <c r="E41" s="77">
        <f>$C$29*D41</f>
        <v>0</v>
      </c>
      <c r="F41" s="76">
        <f>分析係数表!C44</f>
        <v>0.44352059925093634</v>
      </c>
      <c r="G41" s="77">
        <f>E41*F41</f>
        <v>0</v>
      </c>
      <c r="H41" s="77">
        <v>3.0750274540129567E-3</v>
      </c>
      <c r="I41" s="77">
        <f>C41+H41</f>
        <v>3.0750274540129567E-3</v>
      </c>
      <c r="J41" s="76">
        <f>分析係数表!G44</f>
        <v>0.26743054804885957</v>
      </c>
      <c r="K41" s="78">
        <f>I41*J41</f>
        <v>8.2235627729197432E-4</v>
      </c>
      <c r="L41" s="79"/>
      <c r="M41" s="80"/>
      <c r="N41" s="81">
        <f>分析係数表!H44</f>
        <v>0.11044123422457623</v>
      </c>
      <c r="O41" s="82">
        <f t="shared" si="4"/>
        <v>1.3531151780969133</v>
      </c>
      <c r="P41" s="76">
        <f>分析係数表!C44</f>
        <v>0.44352059925093634</v>
      </c>
      <c r="Q41" s="82">
        <f>O41*P41</f>
        <v>0.60013445464508042</v>
      </c>
      <c r="R41" s="83">
        <v>0.60863002243707598</v>
      </c>
      <c r="S41" s="84">
        <f>I41+R41</f>
        <v>0.61170504989108898</v>
      </c>
      <c r="T41" s="85">
        <f>分析係数表!F44</f>
        <v>0.49983785536698733</v>
      </c>
      <c r="U41" s="86">
        <f>S41*T41</f>
        <v>0.3057533402547179</v>
      </c>
      <c r="V41" s="87">
        <f>分析係数表!D44</f>
        <v>0.31423629877851045</v>
      </c>
      <c r="W41" s="167">
        <f>ROUND(S41*V41,0)</f>
        <v>0</v>
      </c>
      <c r="X41" s="76">
        <f>分析係数表!E44</f>
        <v>0.23370446438222894</v>
      </c>
      <c r="Y41" s="166">
        <f>ROUND(S41*X41,0)</f>
        <v>0</v>
      </c>
    </row>
    <row r="42" spans="1:25" x14ac:dyDescent="0.2">
      <c r="A42" s="6" t="s">
        <v>342</v>
      </c>
      <c r="B42" s="5" t="s">
        <v>279</v>
      </c>
      <c r="C42" s="90"/>
      <c r="D42" s="76">
        <f>投入係数表!AA42</f>
        <v>1.594896331738437E-3</v>
      </c>
      <c r="E42" s="77">
        <f>$C$29*D42</f>
        <v>0.15948963317384371</v>
      </c>
      <c r="F42" s="76">
        <f>分析係数表!C45</f>
        <v>1</v>
      </c>
      <c r="G42" s="77">
        <f>E42*F42</f>
        <v>0.15948963317384371</v>
      </c>
      <c r="H42" s="77">
        <v>0.20328410922756179</v>
      </c>
      <c r="I42" s="77">
        <f>C42+H42</f>
        <v>0.20328410922756179</v>
      </c>
      <c r="J42" s="76">
        <f>分析係数表!G45</f>
        <v>0</v>
      </c>
      <c r="K42" s="78">
        <f>I42*J42</f>
        <v>0</v>
      </c>
      <c r="L42" s="79"/>
      <c r="M42" s="80"/>
      <c r="N42" s="81">
        <f>分析係数表!H45</f>
        <v>0</v>
      </c>
      <c r="O42" s="82">
        <f t="shared" si="4"/>
        <v>0</v>
      </c>
      <c r="P42" s="76">
        <f>分析係数表!C45</f>
        <v>1</v>
      </c>
      <c r="Q42" s="82">
        <f>O42*P42</f>
        <v>0</v>
      </c>
      <c r="R42" s="83">
        <v>1.2002382239013192E-2</v>
      </c>
      <c r="S42" s="84">
        <f>I42+R42</f>
        <v>0.215286491466575</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投入係数表!AA43</f>
        <v>9.5693779904306216E-3</v>
      </c>
      <c r="E43" s="77">
        <f>$C$29*D43</f>
        <v>0.9569377990430622</v>
      </c>
      <c r="F43" s="76">
        <f>分析係数表!C46</f>
        <v>0.20394173093401891</v>
      </c>
      <c r="G43" s="77">
        <f>E43*F43</f>
        <v>0.19515955113303243</v>
      </c>
      <c r="H43" s="77">
        <v>0.23537597224831533</v>
      </c>
      <c r="I43" s="77">
        <f>C43+H43</f>
        <v>0.23537597224831533</v>
      </c>
      <c r="J43" s="76">
        <f>分析係数表!G46</f>
        <v>9.7765363128491621E-3</v>
      </c>
      <c r="K43" s="78">
        <f>I43*J43</f>
        <v>2.3011617398578316E-3</v>
      </c>
      <c r="L43" s="79"/>
      <c r="M43" s="80"/>
      <c r="N43" s="81">
        <f>分析係数表!H46</f>
        <v>2.207763259847367E-2</v>
      </c>
      <c r="O43" s="82">
        <f t="shared" si="4"/>
        <v>0.27049299091221329</v>
      </c>
      <c r="P43" s="76">
        <f>分析係数表!C46</f>
        <v>0.20394173093401891</v>
      </c>
      <c r="Q43" s="82">
        <f>O43*P43</f>
        <v>5.5164808772156626E-2</v>
      </c>
      <c r="R43" s="83">
        <v>6.1044455457397534E-2</v>
      </c>
      <c r="S43" s="84">
        <f>I43+R43</f>
        <v>0.29642042770571286</v>
      </c>
      <c r="T43" s="85">
        <f>分析係数表!F46</f>
        <v>0.31424581005586594</v>
      </c>
      <c r="U43" s="86">
        <f>S43*T43</f>
        <v>9.3148877421487988E-2</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92">
        <f>投入係数表!AA44</f>
        <v>0.50318979266347685</v>
      </c>
      <c r="E44" s="91">
        <f>SUM(E5:E43)</f>
        <v>50.318979266347682</v>
      </c>
      <c r="F44" s="92">
        <f>分析係数表!C47</f>
        <v>0.3565882023489878</v>
      </c>
      <c r="G44" s="91">
        <f>SUM(G5:G43)</f>
        <v>20.118732959803229</v>
      </c>
      <c r="H44" s="91">
        <f>SUM(H5:H43)</f>
        <v>23.567565305069664</v>
      </c>
      <c r="I44" s="91">
        <f>SUM(I5:I43)</f>
        <v>123.56756530506966</v>
      </c>
      <c r="J44" s="92">
        <f>分析係数表!G47</f>
        <v>0.20702938758024061</v>
      </c>
      <c r="K44" s="93">
        <f>SUM(K5:K43)</f>
        <v>19.530130706500106</v>
      </c>
      <c r="L44" s="94">
        <f>最終需要_まとめ!$L$33</f>
        <v>0.62733333333333341</v>
      </c>
      <c r="M44" s="91">
        <f>K44*L44</f>
        <v>12.251901996544401</v>
      </c>
      <c r="N44" s="95">
        <f>分析係数表!H47</f>
        <v>1</v>
      </c>
      <c r="O44" s="96">
        <f>SUM(O5:O43)</f>
        <v>12.251901996544399</v>
      </c>
      <c r="P44" s="92">
        <f>分析係数表!C47</f>
        <v>0.3565882023489878</v>
      </c>
      <c r="Q44" s="96">
        <f>SUM(Q5:Q43)</f>
        <v>5.1434989153939554</v>
      </c>
      <c r="R44" s="91">
        <f>SUM(R5:R43)</f>
        <v>5.6878847824881476</v>
      </c>
      <c r="S44" s="97">
        <f>SUM(S5:S43)</f>
        <v>129.25545008755785</v>
      </c>
      <c r="T44" s="98">
        <f>分析係数表!F47</f>
        <v>0.44699801687384694</v>
      </c>
      <c r="U44" s="99">
        <f>SUM(U5:U43)</f>
        <v>63.572651416173599</v>
      </c>
      <c r="V44" s="100">
        <f>分析係数表!D47</f>
        <v>7.3973369448801493E-2</v>
      </c>
      <c r="W44" s="164">
        <f>SUM(W5:W43)</f>
        <v>3</v>
      </c>
      <c r="X44" s="92">
        <f>分析係数表!E47</f>
        <v>5.841930334920295E-2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K33" sqref="K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359</v>
      </c>
    </row>
    <row r="2" spans="1:12" x14ac:dyDescent="0.2">
      <c r="A2" s="43" t="s">
        <v>358</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5" t="s">
        <v>126</v>
      </c>
      <c r="L4" s="456"/>
    </row>
    <row r="5" spans="1:12" x14ac:dyDescent="0.2">
      <c r="A5" s="103"/>
      <c r="B5" s="48"/>
      <c r="C5" s="131" t="s">
        <v>127</v>
      </c>
      <c r="D5" s="125" t="s">
        <v>128</v>
      </c>
      <c r="E5" s="124" t="s">
        <v>129</v>
      </c>
      <c r="F5" s="125" t="s">
        <v>130</v>
      </c>
      <c r="G5" s="124" t="s">
        <v>131</v>
      </c>
      <c r="H5" s="158" t="s">
        <v>132</v>
      </c>
      <c r="J5" s="162"/>
      <c r="K5" s="423" t="s">
        <v>133</v>
      </c>
      <c r="L5" s="424" t="s">
        <v>134</v>
      </c>
    </row>
    <row r="6" spans="1:12" x14ac:dyDescent="0.2">
      <c r="A6" s="2" t="s">
        <v>264</v>
      </c>
      <c r="B6" s="10" t="s">
        <v>265</v>
      </c>
      <c r="C6" s="132">
        <v>100</v>
      </c>
      <c r="D6" s="127">
        <f>'1'!S44</f>
        <v>123.40532899514029</v>
      </c>
      <c r="E6" s="168">
        <f>'1'!U44</f>
        <v>57.557907981577273</v>
      </c>
      <c r="F6" s="119">
        <f>'1'!W44</f>
        <v>56</v>
      </c>
      <c r="G6" s="171">
        <f>'1'!Y44</f>
        <v>37</v>
      </c>
      <c r="H6" s="53">
        <v>1</v>
      </c>
      <c r="I6" s="56"/>
      <c r="J6" s="104" t="s">
        <v>102</v>
      </c>
      <c r="K6" s="185">
        <v>0.75600000000000001</v>
      </c>
      <c r="L6" s="186">
        <v>0.73199999999999998</v>
      </c>
    </row>
    <row r="7" spans="1:12" x14ac:dyDescent="0.2">
      <c r="A7" s="159" t="s">
        <v>220</v>
      </c>
      <c r="B7" s="3" t="s">
        <v>266</v>
      </c>
      <c r="C7" s="133">
        <v>100</v>
      </c>
      <c r="D7" s="128">
        <f>'2'!S44</f>
        <v>124.96338976609222</v>
      </c>
      <c r="E7" s="169">
        <f>'2'!U44</f>
        <v>84.082957708627504</v>
      </c>
      <c r="F7" s="120">
        <f>'2'!W44</f>
        <v>17</v>
      </c>
      <c r="G7" s="172">
        <f>'2'!Y44</f>
        <v>2</v>
      </c>
      <c r="H7" s="156">
        <v>2</v>
      </c>
      <c r="I7" s="56"/>
      <c r="J7" s="103" t="s">
        <v>135</v>
      </c>
      <c r="K7" s="187">
        <v>0.74099999999999999</v>
      </c>
      <c r="L7" s="188">
        <v>0.71099999999999997</v>
      </c>
    </row>
    <row r="8" spans="1:12" x14ac:dyDescent="0.2">
      <c r="A8" s="159" t="s">
        <v>221</v>
      </c>
      <c r="B8" s="3" t="s">
        <v>267</v>
      </c>
      <c r="C8" s="133">
        <v>100</v>
      </c>
      <c r="D8" s="128">
        <f>'3'!S44</f>
        <v>114.94427058302945</v>
      </c>
      <c r="E8" s="169">
        <f>'3'!U44</f>
        <v>66.650947730036677</v>
      </c>
      <c r="F8" s="120">
        <f>'3'!W44</f>
        <v>1</v>
      </c>
      <c r="G8" s="172">
        <f>'3'!Y44</f>
        <v>1</v>
      </c>
      <c r="H8" s="156">
        <v>3</v>
      </c>
      <c r="I8" s="56"/>
      <c r="J8" s="103" t="s">
        <v>136</v>
      </c>
      <c r="K8" s="187">
        <v>0.90500000000000003</v>
      </c>
      <c r="L8" s="188">
        <v>0.73599999999999999</v>
      </c>
    </row>
    <row r="9" spans="1:12" x14ac:dyDescent="0.2">
      <c r="A9" s="159" t="s">
        <v>222</v>
      </c>
      <c r="B9" s="3" t="s">
        <v>27</v>
      </c>
      <c r="C9" s="133">
        <v>100</v>
      </c>
      <c r="D9" s="128">
        <f>'4'!S44</f>
        <v>121.473859014384</v>
      </c>
      <c r="E9" s="169">
        <f>'4'!U44</f>
        <v>70.585962816398009</v>
      </c>
      <c r="F9" s="120">
        <f>'4'!W44</f>
        <v>4</v>
      </c>
      <c r="G9" s="172">
        <f>'4'!Y44</f>
        <v>0</v>
      </c>
      <c r="H9" s="156">
        <v>4</v>
      </c>
      <c r="I9" s="56"/>
      <c r="J9" s="103" t="s">
        <v>137</v>
      </c>
      <c r="K9" s="187">
        <v>0.871</v>
      </c>
      <c r="L9" s="188">
        <v>0.74299999999999999</v>
      </c>
    </row>
    <row r="10" spans="1:12" x14ac:dyDescent="0.2">
      <c r="A10" s="2" t="s">
        <v>223</v>
      </c>
      <c r="B10" s="10" t="s">
        <v>191</v>
      </c>
      <c r="C10" s="132">
        <v>100</v>
      </c>
      <c r="D10" s="127">
        <f>'5'!S44</f>
        <v>125.78675425686333</v>
      </c>
      <c r="E10" s="168">
        <f>'5'!U44</f>
        <v>53.132085606120711</v>
      </c>
      <c r="F10" s="119">
        <f>'5'!W44</f>
        <v>10</v>
      </c>
      <c r="G10" s="171">
        <f>'5'!Y44</f>
        <v>9</v>
      </c>
      <c r="H10" s="53">
        <v>5</v>
      </c>
      <c r="I10" s="56"/>
      <c r="J10" s="103" t="s">
        <v>138</v>
      </c>
      <c r="K10" s="187">
        <v>0.82499999999999996</v>
      </c>
      <c r="L10" s="188">
        <v>0.73499999999999999</v>
      </c>
    </row>
    <row r="11" spans="1:12" x14ac:dyDescent="0.2">
      <c r="A11" s="159" t="s">
        <v>224</v>
      </c>
      <c r="B11" s="3" t="s">
        <v>28</v>
      </c>
      <c r="C11" s="133">
        <v>100</v>
      </c>
      <c r="D11" s="128">
        <f>'6'!S44</f>
        <v>116.6511983456551</v>
      </c>
      <c r="E11" s="169">
        <f>'6'!U44</f>
        <v>48.337038460911955</v>
      </c>
      <c r="F11" s="120">
        <f>'6'!W44</f>
        <v>6</v>
      </c>
      <c r="G11" s="172">
        <f>'6'!Y44</f>
        <v>3</v>
      </c>
      <c r="H11" s="156">
        <v>6</v>
      </c>
      <c r="I11" s="56"/>
      <c r="J11" s="103" t="s">
        <v>139</v>
      </c>
      <c r="K11" s="187">
        <v>0.86899999999999999</v>
      </c>
      <c r="L11" s="188">
        <v>0.76500000000000001</v>
      </c>
    </row>
    <row r="12" spans="1:12" x14ac:dyDescent="0.2">
      <c r="A12" s="159" t="s">
        <v>225</v>
      </c>
      <c r="B12" s="3" t="s">
        <v>268</v>
      </c>
      <c r="C12" s="133">
        <v>100</v>
      </c>
      <c r="D12" s="128">
        <f>'7'!S44</f>
        <v>125.6295031430739</v>
      </c>
      <c r="E12" s="169">
        <f>'7'!U44</f>
        <v>47.518122013140754</v>
      </c>
      <c r="F12" s="120">
        <f>'7'!W44</f>
        <v>6</v>
      </c>
      <c r="G12" s="172">
        <f>'7'!Y44</f>
        <v>5</v>
      </c>
      <c r="H12" s="156">
        <v>7</v>
      </c>
      <c r="I12" s="56"/>
      <c r="J12" s="103" t="s">
        <v>140</v>
      </c>
      <c r="K12" s="187">
        <v>0.80400000000000005</v>
      </c>
      <c r="L12" s="188">
        <v>0.749</v>
      </c>
    </row>
    <row r="13" spans="1:12" x14ac:dyDescent="0.2">
      <c r="A13" s="159" t="s">
        <v>226</v>
      </c>
      <c r="B13" s="3" t="s">
        <v>29</v>
      </c>
      <c r="C13" s="133">
        <v>100</v>
      </c>
      <c r="D13" s="128">
        <f>'8'!S44</f>
        <v>111.69606341613863</v>
      </c>
      <c r="E13" s="169">
        <f>'8'!U44</f>
        <v>36.808278919769585</v>
      </c>
      <c r="F13" s="120">
        <f>'8'!W44</f>
        <v>1</v>
      </c>
      <c r="G13" s="172">
        <f>'8'!Y44</f>
        <v>1</v>
      </c>
      <c r="H13" s="156">
        <v>8</v>
      </c>
      <c r="I13" s="56"/>
      <c r="J13" s="103" t="s">
        <v>196</v>
      </c>
      <c r="K13" s="161">
        <v>0.78600000000000003</v>
      </c>
      <c r="L13" s="189">
        <v>0.73599999999999999</v>
      </c>
    </row>
    <row r="14" spans="1:12" x14ac:dyDescent="0.2">
      <c r="A14" s="159" t="s">
        <v>227</v>
      </c>
      <c r="B14" s="3" t="s">
        <v>30</v>
      </c>
      <c r="C14" s="133">
        <v>100</v>
      </c>
      <c r="D14" s="128">
        <f>'9'!S44</f>
        <v>103.79163143817416</v>
      </c>
      <c r="E14" s="169">
        <f>'9'!U44</f>
        <v>30.986680313800516</v>
      </c>
      <c r="F14" s="120">
        <f>'9'!W44</f>
        <v>0</v>
      </c>
      <c r="G14" s="172">
        <f>'9'!Y44</f>
        <v>0</v>
      </c>
      <c r="H14" s="156">
        <v>9</v>
      </c>
      <c r="I14" s="56"/>
      <c r="J14" s="103" t="s">
        <v>197</v>
      </c>
      <c r="K14" s="161">
        <v>0.69399999999999995</v>
      </c>
      <c r="L14" s="189">
        <v>0.751</v>
      </c>
    </row>
    <row r="15" spans="1:12" x14ac:dyDescent="0.2">
      <c r="A15" s="159" t="s">
        <v>2</v>
      </c>
      <c r="B15" s="3" t="s">
        <v>365</v>
      </c>
      <c r="C15" s="133">
        <v>100</v>
      </c>
      <c r="D15" s="128">
        <f>'10'!S44</f>
        <v>122.15080755036172</v>
      </c>
      <c r="E15" s="169">
        <f>'10'!U44</f>
        <v>44.653594104154585</v>
      </c>
      <c r="F15" s="120">
        <f>'10'!W44</f>
        <v>5</v>
      </c>
      <c r="G15" s="172">
        <f>'10'!Y44</f>
        <v>4</v>
      </c>
      <c r="H15" s="156">
        <v>10</v>
      </c>
      <c r="I15" s="56"/>
      <c r="J15" s="103" t="s">
        <v>198</v>
      </c>
      <c r="K15" s="161">
        <v>0.66300000000000003</v>
      </c>
      <c r="L15" s="189">
        <v>0.73499999999999999</v>
      </c>
    </row>
    <row r="16" spans="1:12" x14ac:dyDescent="0.2">
      <c r="A16" s="159" t="s">
        <v>3</v>
      </c>
      <c r="B16" s="3" t="s">
        <v>31</v>
      </c>
      <c r="C16" s="133">
        <v>100</v>
      </c>
      <c r="D16" s="128">
        <f>'11'!S44</f>
        <v>119.90300812233119</v>
      </c>
      <c r="E16" s="169">
        <f>'11'!U44</f>
        <v>57.081144644404205</v>
      </c>
      <c r="F16" s="120">
        <f>'11'!W44</f>
        <v>14</v>
      </c>
      <c r="G16" s="172">
        <f>'11'!Y44</f>
        <v>6</v>
      </c>
      <c r="H16" s="156">
        <v>11</v>
      </c>
      <c r="I16" s="56"/>
      <c r="J16" s="103" t="s">
        <v>199</v>
      </c>
      <c r="K16" s="161">
        <v>0.66</v>
      </c>
      <c r="L16" s="189">
        <v>0.72199999999999998</v>
      </c>
    </row>
    <row r="17" spans="1:12" x14ac:dyDescent="0.2">
      <c r="A17" s="159" t="s">
        <v>4</v>
      </c>
      <c r="B17" s="3" t="s">
        <v>32</v>
      </c>
      <c r="C17" s="133">
        <v>100</v>
      </c>
      <c r="D17" s="128">
        <f>'12'!S44</f>
        <v>114.34135379405444</v>
      </c>
      <c r="E17" s="169">
        <f>'12'!U44</f>
        <v>29.622977640030285</v>
      </c>
      <c r="F17" s="120">
        <f>'12'!W44</f>
        <v>2</v>
      </c>
      <c r="G17" s="172">
        <f>'12'!Y44</f>
        <v>2</v>
      </c>
      <c r="H17" s="156">
        <v>12</v>
      </c>
      <c r="I17" s="56"/>
      <c r="J17" s="103" t="s">
        <v>200</v>
      </c>
      <c r="K17" s="161">
        <v>0.69299999999999995</v>
      </c>
      <c r="L17" s="189">
        <v>0.73899999999999999</v>
      </c>
    </row>
    <row r="18" spans="1:12" x14ac:dyDescent="0.2">
      <c r="A18" s="159" t="s">
        <v>5</v>
      </c>
      <c r="B18" s="3" t="s">
        <v>33</v>
      </c>
      <c r="C18" s="133">
        <v>100</v>
      </c>
      <c r="D18" s="128">
        <f>'13'!S44</f>
        <v>118.05585140822326</v>
      </c>
      <c r="E18" s="169">
        <f>'13'!U44</f>
        <v>30.225974537108314</v>
      </c>
      <c r="F18" s="120">
        <f>'13'!W44</f>
        <v>0</v>
      </c>
      <c r="G18" s="172">
        <f>'13'!Y44</f>
        <v>0</v>
      </c>
      <c r="H18" s="156">
        <v>13</v>
      </c>
      <c r="I18" s="56"/>
      <c r="J18" s="103" t="s">
        <v>216</v>
      </c>
      <c r="K18" s="161">
        <v>0.75800000000000001</v>
      </c>
      <c r="L18" s="189">
        <v>0.74199999999999999</v>
      </c>
    </row>
    <row r="19" spans="1:12" x14ac:dyDescent="0.2">
      <c r="A19" s="159" t="s">
        <v>6</v>
      </c>
      <c r="B19" s="3" t="s">
        <v>34</v>
      </c>
      <c r="C19" s="133">
        <v>100</v>
      </c>
      <c r="D19" s="128">
        <f>'14'!S44</f>
        <v>121.47834519376279</v>
      </c>
      <c r="E19" s="169">
        <f>'14'!U44</f>
        <v>53.998653906848809</v>
      </c>
      <c r="F19" s="120">
        <f>'14'!W44</f>
        <v>6</v>
      </c>
      <c r="G19" s="172">
        <f>'14'!Y44</f>
        <v>5</v>
      </c>
      <c r="H19" s="156">
        <v>14</v>
      </c>
      <c r="I19" s="56"/>
      <c r="J19" s="103" t="s">
        <v>217</v>
      </c>
      <c r="K19" s="161">
        <v>0.752</v>
      </c>
      <c r="L19" s="189">
        <v>0.72199999999999998</v>
      </c>
    </row>
    <row r="20" spans="1:12" x14ac:dyDescent="0.2">
      <c r="A20" s="159" t="s">
        <v>7</v>
      </c>
      <c r="B20" s="3" t="s">
        <v>269</v>
      </c>
      <c r="C20" s="133">
        <v>100</v>
      </c>
      <c r="D20" s="128">
        <f>'15'!S44</f>
        <v>118.1643687331519</v>
      </c>
      <c r="E20" s="169">
        <f>'15'!U44</f>
        <v>50.847228131576003</v>
      </c>
      <c r="F20" s="120">
        <f>'15'!W44</f>
        <v>6</v>
      </c>
      <c r="G20" s="172">
        <f>'15'!Y44</f>
        <v>6</v>
      </c>
      <c r="H20" s="156">
        <v>15</v>
      </c>
      <c r="I20" s="56"/>
      <c r="J20" s="103" t="s">
        <v>218</v>
      </c>
      <c r="K20" s="161">
        <v>0.71899999999999997</v>
      </c>
      <c r="L20" s="189">
        <v>0.74399999999999999</v>
      </c>
    </row>
    <row r="21" spans="1:12" x14ac:dyDescent="0.2">
      <c r="A21" s="159" t="s">
        <v>8</v>
      </c>
      <c r="B21" s="3" t="s">
        <v>270</v>
      </c>
      <c r="C21" s="133">
        <v>100</v>
      </c>
      <c r="D21" s="128">
        <f>'16'!S44</f>
        <v>116.90958023335318</v>
      </c>
      <c r="E21" s="169">
        <f>'16'!U44</f>
        <v>53.19065243224356</v>
      </c>
      <c r="F21" s="120">
        <f>'16'!W44</f>
        <v>3</v>
      </c>
      <c r="G21" s="172">
        <f>'16'!Y44</f>
        <v>2</v>
      </c>
      <c r="H21" s="156">
        <v>16</v>
      </c>
      <c r="I21" s="56"/>
      <c r="J21" s="103" t="s">
        <v>219</v>
      </c>
      <c r="K21" s="161">
        <v>0.82599999999999996</v>
      </c>
      <c r="L21" s="189">
        <v>0.75</v>
      </c>
    </row>
    <row r="22" spans="1:12" x14ac:dyDescent="0.2">
      <c r="A22" s="159" t="s">
        <v>9</v>
      </c>
      <c r="B22" s="3" t="s">
        <v>271</v>
      </c>
      <c r="C22" s="133">
        <v>100</v>
      </c>
      <c r="D22" s="128">
        <f>'17'!S44</f>
        <v>124.54662461399946</v>
      </c>
      <c r="E22" s="169">
        <f>'17'!U44</f>
        <v>51.448388413111445</v>
      </c>
      <c r="F22" s="120">
        <f>'17'!W44</f>
        <v>10</v>
      </c>
      <c r="G22" s="172">
        <f>'17'!Y44</f>
        <v>9</v>
      </c>
      <c r="H22" s="156">
        <v>17</v>
      </c>
      <c r="I22" s="56"/>
      <c r="J22" s="103" t="s">
        <v>253</v>
      </c>
      <c r="K22" s="161">
        <v>0.84399999999999997</v>
      </c>
      <c r="L22" s="189">
        <v>0.76200000000000001</v>
      </c>
    </row>
    <row r="23" spans="1:12" x14ac:dyDescent="0.2">
      <c r="A23" s="159" t="s">
        <v>10</v>
      </c>
      <c r="B23" s="3" t="s">
        <v>272</v>
      </c>
      <c r="C23" s="133">
        <v>100</v>
      </c>
      <c r="D23" s="128">
        <f>'18'!S44</f>
        <v>117.77477561113582</v>
      </c>
      <c r="E23" s="169">
        <f>'18'!U44</f>
        <v>44.293839992393103</v>
      </c>
      <c r="F23" s="120">
        <f>'18'!W44</f>
        <v>24</v>
      </c>
      <c r="G23" s="172">
        <f>'18'!Y44</f>
        <v>22</v>
      </c>
      <c r="H23" s="156">
        <v>18</v>
      </c>
      <c r="I23" s="56"/>
      <c r="J23" s="190" t="s">
        <v>263</v>
      </c>
      <c r="K23" s="397">
        <v>0.94499999999999995</v>
      </c>
      <c r="L23" s="398">
        <v>0.77200000000000002</v>
      </c>
    </row>
    <row r="24" spans="1:12" x14ac:dyDescent="0.2">
      <c r="A24" s="159" t="s">
        <v>11</v>
      </c>
      <c r="B24" s="3" t="s">
        <v>35</v>
      </c>
      <c r="C24" s="133">
        <v>100</v>
      </c>
      <c r="D24" s="128">
        <f>'19'!S44</f>
        <v>123.66456430715063</v>
      </c>
      <c r="E24" s="169">
        <f>'19'!U44</f>
        <v>45.073543779326329</v>
      </c>
      <c r="F24" s="120">
        <f>'19'!W44</f>
        <v>4</v>
      </c>
      <c r="G24" s="172">
        <f>'19'!Y44</f>
        <v>3</v>
      </c>
      <c r="H24" s="156">
        <v>19</v>
      </c>
      <c r="I24" s="56"/>
      <c r="J24" s="103" t="s">
        <v>340</v>
      </c>
      <c r="K24" s="161">
        <v>0.80800000000000005</v>
      </c>
      <c r="L24" s="189">
        <v>0.74199999999999999</v>
      </c>
    </row>
    <row r="25" spans="1:12" x14ac:dyDescent="0.2">
      <c r="A25" s="159" t="s">
        <v>12</v>
      </c>
      <c r="B25" s="3" t="s">
        <v>367</v>
      </c>
      <c r="C25" s="133">
        <v>100</v>
      </c>
      <c r="D25" s="128">
        <f>'20'!S44</f>
        <v>116.08172648770905</v>
      </c>
      <c r="E25" s="169">
        <f>'20'!U44</f>
        <v>41.938299607543698</v>
      </c>
      <c r="F25" s="120">
        <f>'20'!W44</f>
        <v>155</v>
      </c>
      <c r="G25" s="172">
        <f>'20'!Y44</f>
        <v>182</v>
      </c>
      <c r="H25" s="156">
        <v>20</v>
      </c>
      <c r="I25" s="56"/>
      <c r="J25" s="103" t="s">
        <v>369</v>
      </c>
      <c r="K25" s="161">
        <v>0.82699999999999996</v>
      </c>
      <c r="L25" s="189">
        <v>0.69599999999999995</v>
      </c>
    </row>
    <row r="26" spans="1:12" x14ac:dyDescent="0.2">
      <c r="A26" s="159" t="s">
        <v>13</v>
      </c>
      <c r="B26" s="3" t="s">
        <v>192</v>
      </c>
      <c r="C26" s="133">
        <v>100</v>
      </c>
      <c r="D26" s="128">
        <f>'21'!S44</f>
        <v>121.0008631567225</v>
      </c>
      <c r="E26" s="169">
        <f>'21'!U44</f>
        <v>29.933255410132961</v>
      </c>
      <c r="F26" s="120">
        <f>'21'!W44</f>
        <v>4</v>
      </c>
      <c r="G26" s="172">
        <f>'21'!Y44</f>
        <v>4</v>
      </c>
      <c r="H26" s="156">
        <v>21</v>
      </c>
      <c r="I26" s="56"/>
      <c r="J26" s="200" t="s">
        <v>370</v>
      </c>
      <c r="K26" s="161">
        <v>0.78</v>
      </c>
      <c r="L26" s="189">
        <v>0.71399999999999997</v>
      </c>
    </row>
    <row r="27" spans="1:12" x14ac:dyDescent="0.2">
      <c r="A27" s="11" t="s">
        <v>14</v>
      </c>
      <c r="B27" s="12" t="s">
        <v>50</v>
      </c>
      <c r="C27" s="134">
        <v>100</v>
      </c>
      <c r="D27" s="129">
        <f>'22'!S44</f>
        <v>124.14719294642353</v>
      </c>
      <c r="E27" s="170">
        <f>'22'!U44</f>
        <v>60.720886919157621</v>
      </c>
      <c r="F27" s="121">
        <f>'22'!W44</f>
        <v>10</v>
      </c>
      <c r="G27" s="173">
        <f>'22'!Y44</f>
        <v>8</v>
      </c>
      <c r="H27" s="157">
        <v>22</v>
      </c>
      <c r="I27" s="56"/>
      <c r="J27" s="199" t="s">
        <v>371</v>
      </c>
      <c r="K27" s="399">
        <v>0.82799999999999996</v>
      </c>
      <c r="L27" s="400">
        <v>0.68200000000000005</v>
      </c>
    </row>
    <row r="28" spans="1:12" x14ac:dyDescent="0.2">
      <c r="A28" s="159" t="s">
        <v>15</v>
      </c>
      <c r="B28" s="3" t="s">
        <v>36</v>
      </c>
      <c r="C28" s="133">
        <v>100</v>
      </c>
      <c r="D28" s="128">
        <f>'23'!S44</f>
        <v>125.91665102680558</v>
      </c>
      <c r="E28" s="169">
        <f>'23'!U44</f>
        <v>59.039953747139606</v>
      </c>
      <c r="F28" s="120">
        <f>'23'!W44</f>
        <v>14</v>
      </c>
      <c r="G28" s="172">
        <f>'23'!Y44</f>
        <v>8</v>
      </c>
      <c r="H28" s="156">
        <v>23</v>
      </c>
      <c r="I28" s="56"/>
      <c r="J28" s="114" t="s">
        <v>549</v>
      </c>
      <c r="K28" s="425">
        <v>0.67200000000000004</v>
      </c>
      <c r="L28" s="426">
        <v>0.67900000000000005</v>
      </c>
    </row>
    <row r="29" spans="1:12" x14ac:dyDescent="0.2">
      <c r="A29" s="159" t="s">
        <v>16</v>
      </c>
      <c r="B29" s="3" t="s">
        <v>193</v>
      </c>
      <c r="C29" s="133">
        <v>100</v>
      </c>
      <c r="D29" s="128">
        <f>'24'!S44</f>
        <v>114.35618395154299</v>
      </c>
      <c r="E29" s="169">
        <f>'24'!U44</f>
        <v>32.533443751355847</v>
      </c>
      <c r="F29" s="120">
        <f>'24'!W44</f>
        <v>0</v>
      </c>
      <c r="G29" s="172">
        <f>'24'!Y44</f>
        <v>0</v>
      </c>
      <c r="H29" s="156">
        <v>24</v>
      </c>
      <c r="I29" s="56"/>
      <c r="J29" s="200" t="s">
        <v>550</v>
      </c>
      <c r="K29" s="419">
        <v>0.59799999999999998</v>
      </c>
      <c r="L29" s="420">
        <v>0.61099999999999999</v>
      </c>
    </row>
    <row r="30" spans="1:12" x14ac:dyDescent="0.2">
      <c r="A30" s="159" t="s">
        <v>17</v>
      </c>
      <c r="B30" s="3" t="s">
        <v>273</v>
      </c>
      <c r="C30" s="133">
        <v>100</v>
      </c>
      <c r="D30" s="128">
        <f>'25'!S44</f>
        <v>129.25545008755785</v>
      </c>
      <c r="E30" s="169">
        <f>'25'!U44</f>
        <v>63.572651416173599</v>
      </c>
      <c r="F30" s="120">
        <f>'25'!W44</f>
        <v>3</v>
      </c>
      <c r="G30" s="172">
        <f>'25'!Y44</f>
        <v>4</v>
      </c>
      <c r="H30" s="156">
        <v>25</v>
      </c>
      <c r="I30" s="56"/>
      <c r="J30" s="200" t="s">
        <v>551</v>
      </c>
      <c r="K30" s="419">
        <v>0.71299999999999997</v>
      </c>
      <c r="L30" s="420">
        <v>0.622</v>
      </c>
    </row>
    <row r="31" spans="1:12" x14ac:dyDescent="0.2">
      <c r="A31" s="159" t="s">
        <v>18</v>
      </c>
      <c r="B31" s="3" t="s">
        <v>274</v>
      </c>
      <c r="C31" s="133">
        <v>100</v>
      </c>
      <c r="D31" s="128">
        <f>'26'!S44</f>
        <v>127.23238659653549</v>
      </c>
      <c r="E31" s="169">
        <f>'26'!U44</f>
        <v>80.549388037636987</v>
      </c>
      <c r="F31" s="120">
        <f>'26'!W44</f>
        <v>6</v>
      </c>
      <c r="G31" s="172">
        <f>'26'!Y44</f>
        <v>2</v>
      </c>
      <c r="H31" s="156">
        <v>26</v>
      </c>
      <c r="I31" s="56"/>
      <c r="J31" s="115" t="s">
        <v>552</v>
      </c>
      <c r="K31" s="427">
        <v>0.64</v>
      </c>
      <c r="L31" s="428">
        <v>0.64900000000000002</v>
      </c>
    </row>
    <row r="32" spans="1:12" x14ac:dyDescent="0.2">
      <c r="A32" s="159" t="s">
        <v>19</v>
      </c>
      <c r="B32" s="3" t="s">
        <v>275</v>
      </c>
      <c r="C32" s="133">
        <v>100</v>
      </c>
      <c r="D32" s="128">
        <f>'27'!S44</f>
        <v>123.38764366057377</v>
      </c>
      <c r="E32" s="169">
        <f>'27'!U44</f>
        <v>84.848054678158078</v>
      </c>
      <c r="F32" s="120">
        <f>'27'!W44</f>
        <v>32</v>
      </c>
      <c r="G32" s="172">
        <f>'27'!Y44</f>
        <v>21</v>
      </c>
      <c r="H32" s="156">
        <v>27</v>
      </c>
      <c r="I32" s="56"/>
      <c r="J32" s="191" t="s">
        <v>141</v>
      </c>
      <c r="K32" s="191"/>
      <c r="L32" s="47" t="s">
        <v>120</v>
      </c>
    </row>
    <row r="33" spans="1:12" x14ac:dyDescent="0.2">
      <c r="A33" s="159" t="s">
        <v>20</v>
      </c>
      <c r="B33" s="3" t="s">
        <v>37</v>
      </c>
      <c r="C33" s="133">
        <v>100</v>
      </c>
      <c r="D33" s="128">
        <f>'28'!S44</f>
        <v>121.55600809825837</v>
      </c>
      <c r="E33" s="169">
        <f>'28'!U44</f>
        <v>77.801391599852252</v>
      </c>
      <c r="F33" s="120">
        <f>'28'!W44</f>
        <v>7</v>
      </c>
      <c r="G33" s="172">
        <f>'28'!Y44</f>
        <v>7</v>
      </c>
      <c r="H33" s="156">
        <v>28</v>
      </c>
      <c r="I33" s="56"/>
      <c r="J33" s="57" t="s">
        <v>142</v>
      </c>
      <c r="K33" s="58">
        <f>AVERAGE(K29:K31)</f>
        <v>0.65033333333333332</v>
      </c>
      <c r="L33" s="58">
        <f>AVERAGE(L29:L31)</f>
        <v>0.62733333333333341</v>
      </c>
    </row>
    <row r="34" spans="1:12" x14ac:dyDescent="0.2">
      <c r="A34" s="159" t="s">
        <v>21</v>
      </c>
      <c r="B34" s="3" t="s">
        <v>38</v>
      </c>
      <c r="C34" s="133">
        <v>100</v>
      </c>
      <c r="D34" s="128">
        <f>'29'!S44</f>
        <v>107.02200083693631</v>
      </c>
      <c r="E34" s="169">
        <f>'29'!U44</f>
        <v>93.032337057216466</v>
      </c>
      <c r="F34" s="120">
        <f>'29'!W44</f>
        <v>1</v>
      </c>
      <c r="G34" s="172">
        <f>'29'!Y44</f>
        <v>0</v>
      </c>
      <c r="H34" s="156">
        <v>29</v>
      </c>
      <c r="I34" s="56"/>
    </row>
    <row r="35" spans="1:12" x14ac:dyDescent="0.2">
      <c r="A35" s="159" t="s">
        <v>22</v>
      </c>
      <c r="B35" s="3" t="s">
        <v>378</v>
      </c>
      <c r="C35" s="133">
        <v>100</v>
      </c>
      <c r="D35" s="128">
        <f>'30'!S44</f>
        <v>123.7864832235045</v>
      </c>
      <c r="E35" s="169">
        <f>'30'!U44</f>
        <v>83.879668571467036</v>
      </c>
      <c r="F35" s="120">
        <f>'30'!W44</f>
        <v>7</v>
      </c>
      <c r="G35" s="172">
        <f>'30'!Y44</f>
        <v>7</v>
      </c>
      <c r="H35" s="156">
        <v>30</v>
      </c>
      <c r="I35" s="56"/>
    </row>
    <row r="36" spans="1:12" x14ac:dyDescent="0.2">
      <c r="A36" s="159" t="s">
        <v>23</v>
      </c>
      <c r="B36" s="3" t="s">
        <v>194</v>
      </c>
      <c r="C36" s="133">
        <v>100</v>
      </c>
      <c r="D36" s="128">
        <f>'31'!S44</f>
        <v>118.41363177014978</v>
      </c>
      <c r="E36" s="169">
        <f>'31'!U44</f>
        <v>60.501034911046453</v>
      </c>
      <c r="F36" s="120">
        <f>'31'!W44</f>
        <v>7</v>
      </c>
      <c r="G36" s="172">
        <f>'31'!Y44</f>
        <v>8</v>
      </c>
      <c r="H36" s="156">
        <v>31</v>
      </c>
      <c r="I36" s="56"/>
    </row>
    <row r="37" spans="1:12" x14ac:dyDescent="0.2">
      <c r="A37" s="159" t="s">
        <v>24</v>
      </c>
      <c r="B37" s="3" t="s">
        <v>39</v>
      </c>
      <c r="C37" s="133">
        <v>100</v>
      </c>
      <c r="D37" s="128">
        <f>'32'!S44</f>
        <v>123.33096610305456</v>
      </c>
      <c r="E37" s="169">
        <f>'32'!U44</f>
        <v>84.379086530668417</v>
      </c>
      <c r="F37" s="120">
        <f>'32'!W44</f>
        <v>7</v>
      </c>
      <c r="G37" s="172">
        <f>'32'!Y44</f>
        <v>7</v>
      </c>
      <c r="H37" s="156">
        <v>32</v>
      </c>
      <c r="I37" s="56"/>
    </row>
    <row r="38" spans="1:12" x14ac:dyDescent="0.2">
      <c r="A38" s="159" t="s">
        <v>25</v>
      </c>
      <c r="B38" s="3" t="s">
        <v>40</v>
      </c>
      <c r="C38" s="133">
        <v>100</v>
      </c>
      <c r="D38" s="128">
        <f>'33'!S44</f>
        <v>126.19123938420991</v>
      </c>
      <c r="E38" s="169">
        <f>'33'!U44</f>
        <v>89.601371915659016</v>
      </c>
      <c r="F38" s="120">
        <f>'33'!W44</f>
        <v>13</v>
      </c>
      <c r="G38" s="172">
        <f>'33'!Y44</f>
        <v>7</v>
      </c>
      <c r="H38" s="156">
        <v>33</v>
      </c>
      <c r="I38" s="56"/>
    </row>
    <row r="39" spans="1:12" x14ac:dyDescent="0.2">
      <c r="A39" s="159" t="s">
        <v>26</v>
      </c>
      <c r="B39" s="3" t="s">
        <v>277</v>
      </c>
      <c r="C39" s="133">
        <v>100</v>
      </c>
      <c r="D39" s="128">
        <f>'34'!S44</f>
        <v>125.72517083668552</v>
      </c>
      <c r="E39" s="169">
        <f>'34'!U44</f>
        <v>71.980904970169959</v>
      </c>
      <c r="F39" s="120">
        <f>'34'!W44</f>
        <v>18</v>
      </c>
      <c r="G39" s="172">
        <f>'34'!Y44</f>
        <v>17</v>
      </c>
      <c r="H39" s="156">
        <v>34</v>
      </c>
      <c r="I39" s="56"/>
    </row>
    <row r="40" spans="1:12" x14ac:dyDescent="0.2">
      <c r="A40" s="159" t="s">
        <v>51</v>
      </c>
      <c r="B40" s="3" t="s">
        <v>368</v>
      </c>
      <c r="C40" s="133">
        <v>100</v>
      </c>
      <c r="D40" s="128">
        <f>'35'!S44</f>
        <v>100</v>
      </c>
      <c r="E40" s="169">
        <f>'35'!U44</f>
        <v>0</v>
      </c>
      <c r="F40" s="120">
        <f>'35'!W44</f>
        <v>0</v>
      </c>
      <c r="G40" s="172">
        <f>'35'!Y44</f>
        <v>0</v>
      </c>
      <c r="H40" s="156">
        <v>35</v>
      </c>
      <c r="I40" s="56"/>
    </row>
    <row r="41" spans="1:12" x14ac:dyDescent="0.2">
      <c r="A41" s="159" t="s">
        <v>195</v>
      </c>
      <c r="B41" s="3" t="s">
        <v>41</v>
      </c>
      <c r="C41" s="133">
        <v>100</v>
      </c>
      <c r="D41" s="128">
        <f>'36'!S44</f>
        <v>121.56538730174381</v>
      </c>
      <c r="E41" s="169">
        <f>'36'!U44</f>
        <v>67.942673485105715</v>
      </c>
      <c r="F41" s="120">
        <f>'36'!W44</f>
        <v>25</v>
      </c>
      <c r="G41" s="172">
        <f>'36'!Y44</f>
        <v>18</v>
      </c>
      <c r="H41" s="156">
        <v>36</v>
      </c>
      <c r="I41" s="56"/>
    </row>
    <row r="42" spans="1:12" x14ac:dyDescent="0.2">
      <c r="A42" s="159" t="s">
        <v>201</v>
      </c>
      <c r="B42" s="3" t="s">
        <v>346</v>
      </c>
      <c r="C42" s="133">
        <v>100</v>
      </c>
      <c r="D42" s="128">
        <f>'37'!S44</f>
        <v>124.4131143562026</v>
      </c>
      <c r="E42" s="169">
        <f>'37'!U44</f>
        <v>64.428336410488129</v>
      </c>
      <c r="F42" s="120">
        <f>'37'!W44</f>
        <v>34</v>
      </c>
      <c r="G42" s="172">
        <f>'37'!Y44</f>
        <v>26</v>
      </c>
      <c r="H42" s="156">
        <v>37</v>
      </c>
      <c r="I42" s="56"/>
    </row>
    <row r="43" spans="1:12" x14ac:dyDescent="0.2">
      <c r="A43" s="159" t="s">
        <v>202</v>
      </c>
      <c r="B43" s="3" t="s">
        <v>279</v>
      </c>
      <c r="C43" s="133">
        <v>100</v>
      </c>
      <c r="D43" s="128">
        <f>'38'!S44</f>
        <v>126.92019694573727</v>
      </c>
      <c r="E43" s="169">
        <f>'38'!U44</f>
        <v>12.252029801489586</v>
      </c>
      <c r="F43" s="120">
        <f>'38'!W44</f>
        <v>1</v>
      </c>
      <c r="G43" s="172">
        <f>'38'!Y44</f>
        <v>1</v>
      </c>
      <c r="H43" s="156">
        <v>38</v>
      </c>
      <c r="I43" s="56"/>
    </row>
    <row r="44" spans="1:12" x14ac:dyDescent="0.2">
      <c r="A44" s="159" t="s">
        <v>203</v>
      </c>
      <c r="B44" s="3" t="s">
        <v>280</v>
      </c>
      <c r="C44" s="133">
        <v>100</v>
      </c>
      <c r="D44" s="128">
        <f>'39'!S44</f>
        <v>141.12381447183765</v>
      </c>
      <c r="E44" s="169">
        <f>'39'!U44</f>
        <v>57.93275947920516</v>
      </c>
      <c r="F44" s="120">
        <f>'39'!W44</f>
        <v>3</v>
      </c>
      <c r="G44" s="172">
        <f>'39'!Y44</f>
        <v>3</v>
      </c>
      <c r="H44" s="156">
        <v>39</v>
      </c>
      <c r="I44" s="56"/>
    </row>
    <row r="45" spans="1:12" x14ac:dyDescent="0.2">
      <c r="A45" s="106"/>
      <c r="B45" s="94" t="s">
        <v>83</v>
      </c>
      <c r="C45" s="135">
        <f>SUM(C6:C44)</f>
        <v>3900</v>
      </c>
      <c r="D45" s="202">
        <f>SUM(D6:D44)</f>
        <v>4706.7573897682669</v>
      </c>
      <c r="E45" s="203">
        <f>SUM(E6:E44)</f>
        <v>2172.9635074312469</v>
      </c>
      <c r="F45" s="204">
        <f>SUM(F6:F44)</f>
        <v>522</v>
      </c>
      <c r="G45" s="205">
        <f>SUM(G6:G44)</f>
        <v>447</v>
      </c>
      <c r="H45" s="160"/>
      <c r="I45" s="56"/>
    </row>
    <row r="46" spans="1:12" x14ac:dyDescent="0.2">
      <c r="A46" s="401" t="str">
        <f>取引基本表!$E$1</f>
        <v>2015年丹波篠山市産業連関表</v>
      </c>
      <c r="B46" s="402"/>
      <c r="C46" s="60"/>
      <c r="D46" s="60"/>
      <c r="E46" s="60"/>
      <c r="F46" s="60"/>
      <c r="G46" s="60"/>
      <c r="H46" s="48"/>
      <c r="I46" s="48"/>
      <c r="J46" s="48"/>
    </row>
    <row r="47" spans="1:12" x14ac:dyDescent="0.2">
      <c r="A47" s="59" t="s">
        <v>555</v>
      </c>
      <c r="B47" s="60"/>
      <c r="C47" s="60"/>
      <c r="D47" s="60"/>
      <c r="E47" s="60"/>
      <c r="F47" s="60"/>
      <c r="G47" s="60"/>
      <c r="H47" s="48"/>
      <c r="I47" s="48"/>
      <c r="J47" s="48"/>
    </row>
    <row r="48" spans="1:12" x14ac:dyDescent="0.2">
      <c r="A48" s="59" t="s">
        <v>556</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282</v>
      </c>
      <c r="S2" s="3" t="s">
        <v>153</v>
      </c>
      <c r="U2" s="64" t="s">
        <v>210</v>
      </c>
      <c r="W2" s="3" t="s">
        <v>130</v>
      </c>
      <c r="Y2" s="3" t="s">
        <v>154</v>
      </c>
    </row>
    <row r="3" spans="1:25" ht="44" x14ac:dyDescent="0.2">
      <c r="B3" s="65"/>
      <c r="C3" s="66" t="s">
        <v>228</v>
      </c>
      <c r="D3" s="66" t="s">
        <v>317</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0.65037929495760816</v>
      </c>
      <c r="G5" s="77">
        <f t="shared" ref="G5:G38" si="1">E5*F5</f>
        <v>0</v>
      </c>
      <c r="H5" s="77">
        <f t="array" ref="H5:H43">MMULT(逆行列係数!C5:AO43,'26'!G5:G43)</f>
        <v>2.6922022787748724E-3</v>
      </c>
      <c r="I5" s="77">
        <f t="shared" ref="I5:I38" si="2">C5+H5</f>
        <v>2.6922022787748724E-3</v>
      </c>
      <c r="J5" s="76">
        <f>分析係数表!G8</f>
        <v>0.11973575557390587</v>
      </c>
      <c r="K5" s="78">
        <f t="shared" ref="K5:K38" si="3">I5*J5</f>
        <v>3.2235287400690052E-4</v>
      </c>
      <c r="L5" s="79" t="s">
        <v>185</v>
      </c>
      <c r="M5" s="80" t="s">
        <v>185</v>
      </c>
      <c r="N5" s="81">
        <f>分析係数表!H8</f>
        <v>1.170751382505599E-2</v>
      </c>
      <c r="O5" s="82">
        <f t="shared" ref="O5:O43" si="4">$M$44*N5</f>
        <v>0.39168578459225034</v>
      </c>
      <c r="P5" s="76">
        <f>分析係数表!C8</f>
        <v>0.65037929495760816</v>
      </c>
      <c r="Q5" s="82">
        <f t="shared" ref="Q5:Q38" si="5">O5*P5</f>
        <v>0.25474432442802536</v>
      </c>
      <c r="R5" s="83">
        <f t="array" ref="R5:R43">MMULT(逆行列係数!C5:AO43,'26'!Q5:Q43)</f>
        <v>0.33602909510095386</v>
      </c>
      <c r="S5" s="84">
        <f t="shared" ref="S5:S38" si="6">I5+R5</f>
        <v>0.33872129737972873</v>
      </c>
      <c r="T5" s="85">
        <f>分析係数表!F8</f>
        <v>0.45169281585466559</v>
      </c>
      <c r="U5" s="86">
        <f t="shared" ref="U5:U38" si="7">S5*T5</f>
        <v>0.15299797660339523</v>
      </c>
      <c r="V5" s="87">
        <f>分析係数表!D8</f>
        <v>0.495458298926507</v>
      </c>
      <c r="W5" s="88">
        <f t="shared" ref="W5:W38" si="8">ROUND(S5*V5,0)</f>
        <v>0</v>
      </c>
      <c r="X5" s="76">
        <f>分析係数表!E8</f>
        <v>0.32782824112303882</v>
      </c>
      <c r="Y5" s="89">
        <f t="shared" ref="Y5:Y38" si="9">ROUND(S5*X5,0)</f>
        <v>0</v>
      </c>
    </row>
    <row r="6" spans="1:25" x14ac:dyDescent="0.2">
      <c r="A6" s="6" t="s">
        <v>220</v>
      </c>
      <c r="B6" s="5" t="s">
        <v>266</v>
      </c>
      <c r="C6" s="90"/>
      <c r="D6" s="76">
        <f>投入係数表!AB6</f>
        <v>0</v>
      </c>
      <c r="E6" s="77">
        <f t="shared" si="0"/>
        <v>0</v>
      </c>
      <c r="F6" s="76">
        <f>分析係数表!C9</f>
        <v>0.72894736842105257</v>
      </c>
      <c r="G6" s="77">
        <f t="shared" si="1"/>
        <v>0</v>
      </c>
      <c r="H6" s="77">
        <v>3.4533338504956455E-3</v>
      </c>
      <c r="I6" s="77">
        <f t="shared" si="2"/>
        <v>3.4533338504956455E-3</v>
      </c>
      <c r="J6" s="76">
        <f>分析係数表!G9</f>
        <v>0.24749163879598662</v>
      </c>
      <c r="K6" s="78">
        <f t="shared" si="3"/>
        <v>8.5467125396882198E-4</v>
      </c>
      <c r="L6" s="79"/>
      <c r="M6" s="80"/>
      <c r="N6" s="81">
        <f>分析係数表!H9</f>
        <v>6.0501204716971121E-4</v>
      </c>
      <c r="O6" s="82">
        <f t="shared" si="4"/>
        <v>2.0241241814830706E-2</v>
      </c>
      <c r="P6" s="76">
        <f>分析係数表!C9</f>
        <v>0.72894736842105257</v>
      </c>
      <c r="Q6" s="82">
        <f t="shared" si="5"/>
        <v>1.4754799954495013E-2</v>
      </c>
      <c r="R6" s="83">
        <v>1.8833937728071241E-2</v>
      </c>
      <c r="S6" s="84">
        <f t="shared" si="6"/>
        <v>2.2287271578566886E-2</v>
      </c>
      <c r="T6" s="85">
        <f>分析係数表!F9</f>
        <v>0.67892976588628762</v>
      </c>
      <c r="U6" s="86">
        <f t="shared" si="7"/>
        <v>1.5131492075080528E-2</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投入係数表!AB7</f>
        <v>0</v>
      </c>
      <c r="E7" s="77">
        <f t="shared" si="0"/>
        <v>0</v>
      </c>
      <c r="F7" s="76">
        <f>分析係数表!C10</f>
        <v>1.0504201680672232E-2</v>
      </c>
      <c r="G7" s="77">
        <f t="shared" si="1"/>
        <v>0</v>
      </c>
      <c r="H7" s="77">
        <v>6.5973992326187765E-6</v>
      </c>
      <c r="I7" s="77">
        <f t="shared" si="2"/>
        <v>6.5973992326187765E-6</v>
      </c>
      <c r="J7" s="76">
        <f>分析係数表!G10</f>
        <v>0.2857142857142857</v>
      </c>
      <c r="K7" s="78">
        <f t="shared" si="3"/>
        <v>1.8849712093196503E-6</v>
      </c>
      <c r="L7" s="79"/>
      <c r="M7" s="80"/>
      <c r="N7" s="81">
        <f>分析係数表!H10</f>
        <v>1.1887956014562746E-3</v>
      </c>
      <c r="O7" s="82">
        <f t="shared" si="4"/>
        <v>3.9772264618614724E-2</v>
      </c>
      <c r="P7" s="76">
        <f>分析係数表!C10</f>
        <v>1.0504201680672232E-2</v>
      </c>
      <c r="Q7" s="82">
        <f t="shared" si="5"/>
        <v>4.1777588885099352E-4</v>
      </c>
      <c r="R7" s="83">
        <v>5.607565428242294E-4</v>
      </c>
      <c r="S7" s="84">
        <f t="shared" si="6"/>
        <v>5.6735394205684815E-4</v>
      </c>
      <c r="T7" s="85">
        <f>分析係数表!F10</f>
        <v>0.5714285714285714</v>
      </c>
      <c r="U7" s="86">
        <f t="shared" si="7"/>
        <v>3.2420225260391321E-4</v>
      </c>
      <c r="V7" s="87">
        <f>分析係数表!D10</f>
        <v>0</v>
      </c>
      <c r="W7" s="88">
        <f t="shared" si="8"/>
        <v>0</v>
      </c>
      <c r="X7" s="76">
        <f>分析係数表!E10</f>
        <v>0</v>
      </c>
      <c r="Y7" s="89">
        <f t="shared" si="9"/>
        <v>0</v>
      </c>
    </row>
    <row r="8" spans="1:25" x14ac:dyDescent="0.2">
      <c r="A8" s="6" t="s">
        <v>222</v>
      </c>
      <c r="B8" s="5" t="s">
        <v>27</v>
      </c>
      <c r="C8" s="90"/>
      <c r="D8" s="76">
        <f>投入係数表!AB8</f>
        <v>0</v>
      </c>
      <c r="E8" s="77">
        <f t="shared" si="0"/>
        <v>0</v>
      </c>
      <c r="F8" s="76">
        <f>分析係数表!C11</f>
        <v>1.4320902789711765E-3</v>
      </c>
      <c r="G8" s="77">
        <f t="shared" si="1"/>
        <v>0</v>
      </c>
      <c r="H8" s="77">
        <v>1.7446511746843981E-3</v>
      </c>
      <c r="I8" s="77">
        <f t="shared" si="2"/>
        <v>1.7446511746843981E-3</v>
      </c>
      <c r="J8" s="76">
        <f>分析係数表!G11</f>
        <v>0.36842105263157893</v>
      </c>
      <c r="K8" s="78">
        <f t="shared" si="3"/>
        <v>6.4276622225214661E-4</v>
      </c>
      <c r="L8" s="79"/>
      <c r="M8" s="80"/>
      <c r="N8" s="81">
        <f>分析係数表!H11</f>
        <v>-2.1228492883147762E-5</v>
      </c>
      <c r="O8" s="82">
        <f t="shared" si="4"/>
        <v>-7.1021901104669145E-4</v>
      </c>
      <c r="P8" s="76">
        <f>分析係数表!C11</f>
        <v>1.4320902789711765E-3</v>
      </c>
      <c r="Q8" s="82">
        <f t="shared" si="5"/>
        <v>-1.0170977416604893E-6</v>
      </c>
      <c r="R8" s="83">
        <v>2.3671866700625019E-4</v>
      </c>
      <c r="S8" s="84">
        <f t="shared" si="6"/>
        <v>1.9813698416906484E-3</v>
      </c>
      <c r="T8" s="85">
        <f>分析係数表!F11</f>
        <v>0.57894736842105265</v>
      </c>
      <c r="U8" s="86">
        <f t="shared" si="7"/>
        <v>1.1471088557156385E-3</v>
      </c>
      <c r="V8" s="87">
        <f>分析係数表!D11</f>
        <v>2.6315789473684209E-2</v>
      </c>
      <c r="W8" s="88">
        <f t="shared" si="8"/>
        <v>0</v>
      </c>
      <c r="X8" s="76">
        <f>分析係数表!E11</f>
        <v>0</v>
      </c>
      <c r="Y8" s="89">
        <f t="shared" si="9"/>
        <v>0</v>
      </c>
    </row>
    <row r="9" spans="1:25" x14ac:dyDescent="0.2">
      <c r="A9" s="6" t="s">
        <v>223</v>
      </c>
      <c r="B9" s="5" t="s">
        <v>191</v>
      </c>
      <c r="C9" s="90"/>
      <c r="D9" s="76">
        <f>投入係数表!AB9</f>
        <v>0</v>
      </c>
      <c r="E9" s="77">
        <f t="shared" si="0"/>
        <v>0</v>
      </c>
      <c r="F9" s="76">
        <f>分析係数表!C12</f>
        <v>8.2314002014678422E-2</v>
      </c>
      <c r="G9" s="77">
        <f t="shared" si="1"/>
        <v>0</v>
      </c>
      <c r="H9" s="77">
        <v>1.7807594746984404E-4</v>
      </c>
      <c r="I9" s="77">
        <f t="shared" si="2"/>
        <v>1.7807594746984404E-4</v>
      </c>
      <c r="J9" s="76">
        <f>分析係数表!G12</f>
        <v>0.12801312223648553</v>
      </c>
      <c r="K9" s="78">
        <f t="shared" si="3"/>
        <v>2.2796058030835122E-5</v>
      </c>
      <c r="L9" s="79"/>
      <c r="M9" s="80"/>
      <c r="N9" s="81">
        <f>分析係数表!H12</f>
        <v>9.0942863511405014E-2</v>
      </c>
      <c r="O9" s="82">
        <f t="shared" si="4"/>
        <v>3.0425782433240265</v>
      </c>
      <c r="P9" s="76">
        <f>分析係数表!C12</f>
        <v>8.2314002014678422E-2</v>
      </c>
      <c r="Q9" s="82">
        <f t="shared" si="5"/>
        <v>0.25044679165079065</v>
      </c>
      <c r="R9" s="83">
        <v>0.27902955669610274</v>
      </c>
      <c r="S9" s="84">
        <f t="shared" si="6"/>
        <v>0.27920763264357257</v>
      </c>
      <c r="T9" s="85">
        <f>分析係数表!F12</f>
        <v>0.39723291969761804</v>
      </c>
      <c r="U9" s="86">
        <f t="shared" si="7"/>
        <v>0.1109104631168663</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投入係数表!AB10</f>
        <v>1.7934002869440459E-3</v>
      </c>
      <c r="E10" s="77">
        <f t="shared" si="0"/>
        <v>0.1793400286944046</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0.46483834273005958</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投入係数表!AB11</f>
        <v>3.5868005738880918E-3</v>
      </c>
      <c r="E11" s="77">
        <f t="shared" si="0"/>
        <v>0.3586800573888092</v>
      </c>
      <c r="F11" s="76">
        <f>分析係数表!C14</f>
        <v>0.20214395099540583</v>
      </c>
      <c r="G11" s="77">
        <f t="shared" si="1"/>
        <v>7.2505003943832802E-2</v>
      </c>
      <c r="H11" s="77">
        <v>0.15880228688970158</v>
      </c>
      <c r="I11" s="77">
        <f t="shared" si="2"/>
        <v>0.15880228688970158</v>
      </c>
      <c r="J11" s="76">
        <f>分析係数表!G14</f>
        <v>0.19479400103430444</v>
      </c>
      <c r="K11" s="78">
        <f t="shared" si="3"/>
        <v>3.0933732836642441E-2</v>
      </c>
      <c r="L11" s="79"/>
      <c r="M11" s="80"/>
      <c r="N11" s="81">
        <f>分析係数表!H14</f>
        <v>1.146338615689979E-3</v>
      </c>
      <c r="O11" s="82">
        <f t="shared" si="4"/>
        <v>3.8351826596521338E-2</v>
      </c>
      <c r="P11" s="76">
        <f>分析係数表!C14</f>
        <v>0.20214395099540583</v>
      </c>
      <c r="Q11" s="82">
        <f t="shared" si="5"/>
        <v>7.7525897561115109E-3</v>
      </c>
      <c r="R11" s="83">
        <v>3.2881742794663237E-2</v>
      </c>
      <c r="S11" s="84">
        <f t="shared" si="6"/>
        <v>0.19168402968436482</v>
      </c>
      <c r="T11" s="85">
        <f>分析係数表!F14</f>
        <v>0.33787278055507669</v>
      </c>
      <c r="U11" s="86">
        <f t="shared" si="7"/>
        <v>6.4764816097458197E-2</v>
      </c>
      <c r="V11" s="87">
        <f>分析係数表!D14</f>
        <v>4.5164626788484742E-2</v>
      </c>
      <c r="W11" s="88">
        <f t="shared" si="8"/>
        <v>0</v>
      </c>
      <c r="X11" s="76">
        <f>分析係数表!E14</f>
        <v>4.2234097569384586E-2</v>
      </c>
      <c r="Y11" s="89">
        <f t="shared" si="9"/>
        <v>0</v>
      </c>
    </row>
    <row r="12" spans="1:25" x14ac:dyDescent="0.2">
      <c r="A12" s="6" t="s">
        <v>226</v>
      </c>
      <c r="B12" s="5" t="s">
        <v>29</v>
      </c>
      <c r="C12" s="90"/>
      <c r="D12" s="76">
        <f>投入係数表!AB12</f>
        <v>1.4705882352941176E-2</v>
      </c>
      <c r="E12" s="77">
        <f t="shared" si="0"/>
        <v>1.4705882352941175</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0.28124672837448983</v>
      </c>
      <c r="P12" s="76">
        <f>分析係数表!C15</f>
        <v>0</v>
      </c>
      <c r="Q12" s="82">
        <f t="shared" si="5"/>
        <v>0</v>
      </c>
      <c r="R12" s="83">
        <v>0</v>
      </c>
      <c r="S12" s="84">
        <f t="shared" si="6"/>
        <v>0</v>
      </c>
      <c r="T12" s="85">
        <f>分析係数表!F15</f>
        <v>0.30378074104583913</v>
      </c>
      <c r="U12" s="86">
        <f t="shared" si="7"/>
        <v>0</v>
      </c>
      <c r="V12" s="87">
        <f>分析係数表!D15</f>
        <v>8.4435977964269163E-3</v>
      </c>
      <c r="W12" s="88">
        <f t="shared" si="8"/>
        <v>0</v>
      </c>
      <c r="X12" s="76">
        <f>分析係数表!E15</f>
        <v>7.8086117832809896E-3</v>
      </c>
      <c r="Y12" s="89">
        <f t="shared" si="9"/>
        <v>0</v>
      </c>
    </row>
    <row r="13" spans="1:25" x14ac:dyDescent="0.2">
      <c r="A13" s="6" t="s">
        <v>227</v>
      </c>
      <c r="B13" s="5" t="s">
        <v>30</v>
      </c>
      <c r="C13" s="90"/>
      <c r="D13" s="76">
        <f>投入係数表!AB13</f>
        <v>1.2195121951219513E-2</v>
      </c>
      <c r="E13" s="77">
        <f t="shared" si="0"/>
        <v>1.2195121951219512</v>
      </c>
      <c r="F13" s="76">
        <f>分析係数表!C16</f>
        <v>5.244101845363236E-2</v>
      </c>
      <c r="G13" s="77">
        <f t="shared" si="1"/>
        <v>6.3952461528819948E-2</v>
      </c>
      <c r="H13" s="77">
        <v>7.3385204035650201E-2</v>
      </c>
      <c r="I13" s="77">
        <f t="shared" si="2"/>
        <v>7.3385204035650201E-2</v>
      </c>
      <c r="J13" s="76">
        <f>分析係数表!G16</f>
        <v>3.3400809716599193E-2</v>
      </c>
      <c r="K13" s="78">
        <f t="shared" si="3"/>
        <v>2.4511252360085597E-3</v>
      </c>
      <c r="L13" s="79"/>
      <c r="M13" s="80"/>
      <c r="N13" s="81">
        <f>分析係数表!H16</f>
        <v>1.6473310477322662E-2</v>
      </c>
      <c r="O13" s="82">
        <f t="shared" si="4"/>
        <v>0.55112995257223252</v>
      </c>
      <c r="P13" s="76">
        <f>分析係数表!C16</f>
        <v>5.244101845363236E-2</v>
      </c>
      <c r="Q13" s="82">
        <f t="shared" si="5"/>
        <v>2.8901816013189974E-2</v>
      </c>
      <c r="R13" s="83">
        <v>3.2495688296618044E-2</v>
      </c>
      <c r="S13" s="84">
        <f t="shared" si="6"/>
        <v>0.10588089233226824</v>
      </c>
      <c r="T13" s="85">
        <f>分析係数表!F16</f>
        <v>0.2874493927125506</v>
      </c>
      <c r="U13" s="86">
        <f t="shared" si="7"/>
        <v>3.0435398200773463E-2</v>
      </c>
      <c r="V13" s="87">
        <f>分析係数表!D16</f>
        <v>0</v>
      </c>
      <c r="W13" s="88">
        <f t="shared" si="8"/>
        <v>0</v>
      </c>
      <c r="X13" s="76">
        <f>分析係数表!E16</f>
        <v>0</v>
      </c>
      <c r="Y13" s="89">
        <f t="shared" si="9"/>
        <v>0</v>
      </c>
    </row>
    <row r="14" spans="1:25" x14ac:dyDescent="0.2">
      <c r="A14" s="6" t="s">
        <v>2</v>
      </c>
      <c r="B14" s="5" t="s">
        <v>365</v>
      </c>
      <c r="C14" s="90"/>
      <c r="D14" s="76">
        <f>投入係数表!AB14</f>
        <v>1.4347202295552367E-2</v>
      </c>
      <c r="E14" s="77">
        <f t="shared" si="0"/>
        <v>1.4347202295552368</v>
      </c>
      <c r="F14" s="76">
        <f>分析係数表!C17</f>
        <v>0.30047739399045215</v>
      </c>
      <c r="G14" s="77">
        <f t="shared" si="1"/>
        <v>0.43110099568214083</v>
      </c>
      <c r="H14" s="77">
        <v>0.52701953615532671</v>
      </c>
      <c r="I14" s="77">
        <f t="shared" si="2"/>
        <v>0.52701953615532671</v>
      </c>
      <c r="J14" s="76">
        <f>分析係数表!G17</f>
        <v>0.21582733812949639</v>
      </c>
      <c r="K14" s="78">
        <f t="shared" si="3"/>
        <v>0.11374522363064604</v>
      </c>
      <c r="L14" s="79"/>
      <c r="M14" s="80"/>
      <c r="N14" s="81">
        <f>分析係数表!H17</f>
        <v>2.8021610605755043E-3</v>
      </c>
      <c r="O14" s="82">
        <f t="shared" si="4"/>
        <v>9.3748909458163263E-2</v>
      </c>
      <c r="P14" s="76">
        <f>分析係数表!C17</f>
        <v>0.30047739399045215</v>
      </c>
      <c r="Q14" s="82">
        <f t="shared" si="5"/>
        <v>2.8169428003435748E-2</v>
      </c>
      <c r="R14" s="83">
        <v>5.8818230336240764E-2</v>
      </c>
      <c r="S14" s="84">
        <f t="shared" si="6"/>
        <v>0.58583776649156749</v>
      </c>
      <c r="T14" s="85">
        <f>分析係数表!F17</f>
        <v>0.33413269384492406</v>
      </c>
      <c r="U14" s="86">
        <f t="shared" si="7"/>
        <v>0.19574755107392103</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投入係数表!AB15</f>
        <v>7.173601147776184E-4</v>
      </c>
      <c r="E15" s="77">
        <f t="shared" si="0"/>
        <v>7.1736011477761846E-2</v>
      </c>
      <c r="F15" s="76">
        <f>分析係数表!C18</f>
        <v>0.17062500000000003</v>
      </c>
      <c r="G15" s="77">
        <f t="shared" si="1"/>
        <v>1.2239956958393116E-2</v>
      </c>
      <c r="H15" s="77">
        <v>1.9334687799022712E-2</v>
      </c>
      <c r="I15" s="77">
        <f t="shared" si="2"/>
        <v>1.9334687799022712E-2</v>
      </c>
      <c r="J15" s="76">
        <f>分析係数表!G18</f>
        <v>0.21515892420537897</v>
      </c>
      <c r="K15" s="78">
        <f t="shared" si="3"/>
        <v>4.1600306266845934E-3</v>
      </c>
      <c r="L15" s="79"/>
      <c r="M15" s="80"/>
      <c r="N15" s="81">
        <f>分析係数表!H18</f>
        <v>4.4579835054610296E-4</v>
      </c>
      <c r="O15" s="82">
        <f t="shared" si="4"/>
        <v>1.491459923198052E-2</v>
      </c>
      <c r="P15" s="76">
        <f>分析係数表!C18</f>
        <v>0.17062500000000003</v>
      </c>
      <c r="Q15" s="82">
        <f t="shared" si="5"/>
        <v>2.5448034939566768E-3</v>
      </c>
      <c r="R15" s="83">
        <v>6.1458140851504391E-3</v>
      </c>
      <c r="S15" s="84">
        <f t="shared" si="6"/>
        <v>2.5480501884173151E-2</v>
      </c>
      <c r="T15" s="85">
        <f>分析係数表!F18</f>
        <v>0.45904645476772615</v>
      </c>
      <c r="U15" s="86">
        <f t="shared" si="7"/>
        <v>1.1696734055632051E-2</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投入係数表!AB16</f>
        <v>0</v>
      </c>
      <c r="E16" s="77">
        <f t="shared" si="0"/>
        <v>0</v>
      </c>
      <c r="F16" s="76">
        <f>分析係数表!C19</f>
        <v>0.1185035016586804</v>
      </c>
      <c r="G16" s="77">
        <f t="shared" si="1"/>
        <v>0</v>
      </c>
      <c r="H16" s="77">
        <v>3.3190908102199508E-3</v>
      </c>
      <c r="I16" s="77">
        <f t="shared" si="2"/>
        <v>3.3190908102199508E-3</v>
      </c>
      <c r="J16" s="76">
        <f>分析係数表!G19</f>
        <v>5.7564057564057566E-2</v>
      </c>
      <c r="K16" s="78">
        <f t="shared" si="3"/>
        <v>1.9106033445983573E-4</v>
      </c>
      <c r="L16" s="79"/>
      <c r="M16" s="80"/>
      <c r="N16" s="81">
        <f>分析係数表!H19</f>
        <v>-1.1675671085731269E-4</v>
      </c>
      <c r="O16" s="82">
        <f t="shared" si="4"/>
        <v>-3.9062045607568029E-3</v>
      </c>
      <c r="P16" s="76">
        <f>分析係数表!C19</f>
        <v>0.1185035016586804</v>
      </c>
      <c r="Q16" s="82">
        <f t="shared" si="5"/>
        <v>-4.6289891864478871E-4</v>
      </c>
      <c r="R16" s="83">
        <v>2.7380496214973564E-3</v>
      </c>
      <c r="S16" s="84">
        <f t="shared" si="6"/>
        <v>6.0571404317173068E-3</v>
      </c>
      <c r="T16" s="85">
        <f>分析係数表!F19</f>
        <v>0.24008424008424009</v>
      </c>
      <c r="U16" s="86">
        <f t="shared" si="7"/>
        <v>1.4542239576323755E-3</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投入係数表!AB17</f>
        <v>0</v>
      </c>
      <c r="E17" s="77">
        <f t="shared" si="0"/>
        <v>0</v>
      </c>
      <c r="F17" s="76">
        <f>分析係数表!C20</f>
        <v>0.1515527950310559</v>
      </c>
      <c r="G17" s="77">
        <f t="shared" si="1"/>
        <v>0</v>
      </c>
      <c r="H17" s="77">
        <v>2.5206921109078417E-3</v>
      </c>
      <c r="I17" s="77">
        <f t="shared" si="2"/>
        <v>2.5206921109078417E-3</v>
      </c>
      <c r="J17" s="76">
        <f>分析係数表!G20</f>
        <v>0.10025273799494525</v>
      </c>
      <c r="K17" s="78">
        <f t="shared" si="3"/>
        <v>2.5270628576076933E-4</v>
      </c>
      <c r="L17" s="79"/>
      <c r="M17" s="80"/>
      <c r="N17" s="81">
        <f>分析係数表!H20</f>
        <v>5.5194081496184183E-4</v>
      </c>
      <c r="O17" s="82">
        <f t="shared" si="4"/>
        <v>1.846569428721398E-2</v>
      </c>
      <c r="P17" s="76">
        <f>分析係数表!C20</f>
        <v>0.1515527950310559</v>
      </c>
      <c r="Q17" s="82">
        <f t="shared" si="5"/>
        <v>2.79852758141628E-3</v>
      </c>
      <c r="R17" s="83">
        <v>7.1335234645765206E-3</v>
      </c>
      <c r="S17" s="84">
        <f t="shared" si="6"/>
        <v>9.6542155754843623E-3</v>
      </c>
      <c r="T17" s="85">
        <f>分析係数表!F20</f>
        <v>0.22325189553496208</v>
      </c>
      <c r="U17" s="86">
        <f t="shared" si="7"/>
        <v>2.1553219271300385E-3</v>
      </c>
      <c r="V17" s="87">
        <f>分析係数表!D20</f>
        <v>3.7910699241786015E-3</v>
      </c>
      <c r="W17" s="88">
        <f t="shared" si="8"/>
        <v>0</v>
      </c>
      <c r="X17" s="76">
        <f>分析係数表!E20</f>
        <v>3.3698399326032012E-3</v>
      </c>
      <c r="Y17" s="89">
        <f t="shared" si="9"/>
        <v>0</v>
      </c>
    </row>
    <row r="18" spans="1:25" x14ac:dyDescent="0.2">
      <c r="A18" s="6" t="s">
        <v>6</v>
      </c>
      <c r="B18" s="5" t="s">
        <v>34</v>
      </c>
      <c r="C18" s="90"/>
      <c r="D18" s="76">
        <f>投入係数表!AB18</f>
        <v>0</v>
      </c>
      <c r="E18" s="77">
        <f t="shared" si="0"/>
        <v>0</v>
      </c>
      <c r="F18" s="76">
        <f>分析係数表!C21</f>
        <v>0.26288951841359776</v>
      </c>
      <c r="G18" s="77">
        <f t="shared" si="1"/>
        <v>0</v>
      </c>
      <c r="H18" s="77">
        <v>1.7580163594263894E-2</v>
      </c>
      <c r="I18" s="77">
        <f t="shared" si="2"/>
        <v>1.7580163594263894E-2</v>
      </c>
      <c r="J18" s="76">
        <f>分析係数表!G21</f>
        <v>0.28500292911540714</v>
      </c>
      <c r="K18" s="78">
        <f t="shared" si="3"/>
        <v>5.0103981186932541E-3</v>
      </c>
      <c r="L18" s="79"/>
      <c r="M18" s="80"/>
      <c r="N18" s="81">
        <f>分析係数表!H21</f>
        <v>9.1282519397535371E-4</v>
      </c>
      <c r="O18" s="82">
        <f t="shared" si="4"/>
        <v>3.0539417475007734E-2</v>
      </c>
      <c r="P18" s="76">
        <f>分析係数表!C21</f>
        <v>0.26288951841359776</v>
      </c>
      <c r="Q18" s="82">
        <f t="shared" si="5"/>
        <v>8.0284927526365953E-3</v>
      </c>
      <c r="R18" s="83">
        <v>1.911532251372991E-2</v>
      </c>
      <c r="S18" s="84">
        <f t="shared" si="6"/>
        <v>3.6695486107993808E-2</v>
      </c>
      <c r="T18" s="85">
        <f>分析係数表!F21</f>
        <v>0.4257469244288225</v>
      </c>
      <c r="U18" s="86">
        <f t="shared" si="7"/>
        <v>1.5622990350898945E-2</v>
      </c>
      <c r="V18" s="87">
        <f>分析係数表!D21</f>
        <v>5.0673696543643822E-2</v>
      </c>
      <c r="W18" s="88">
        <f t="shared" si="8"/>
        <v>0</v>
      </c>
      <c r="X18" s="76">
        <f>分析係数表!E21</f>
        <v>4.5987111892208554E-2</v>
      </c>
      <c r="Y18" s="89">
        <f t="shared" si="9"/>
        <v>0</v>
      </c>
    </row>
    <row r="19" spans="1:25" x14ac:dyDescent="0.2">
      <c r="A19" s="6" t="s">
        <v>7</v>
      </c>
      <c r="B19" s="5" t="s">
        <v>269</v>
      </c>
      <c r="C19" s="90"/>
      <c r="D19" s="76">
        <f>投入係数表!AB19</f>
        <v>0</v>
      </c>
      <c r="E19" s="77">
        <f t="shared" si="0"/>
        <v>0</v>
      </c>
      <c r="F19" s="76">
        <f>分析係数表!C22</f>
        <v>7.7430972388955577E-2</v>
      </c>
      <c r="G19" s="77">
        <f t="shared" si="1"/>
        <v>0</v>
      </c>
      <c r="H19" s="77">
        <v>3.598064837743763E-3</v>
      </c>
      <c r="I19" s="77">
        <f t="shared" si="2"/>
        <v>3.598064837743763E-3</v>
      </c>
      <c r="J19" s="76">
        <f>分析係数表!G22</f>
        <v>0.1947935368043088</v>
      </c>
      <c r="K19" s="78">
        <f t="shared" si="3"/>
        <v>7.0087977539532906E-4</v>
      </c>
      <c r="L19" s="79"/>
      <c r="M19" s="80"/>
      <c r="N19" s="81">
        <f>分析係数表!H22</f>
        <v>4.2456985766295524E-5</v>
      </c>
      <c r="O19" s="82">
        <f t="shared" si="4"/>
        <v>1.4204380220933829E-3</v>
      </c>
      <c r="P19" s="76">
        <f>分析係数表!C22</f>
        <v>7.7430972388955577E-2</v>
      </c>
      <c r="Q19" s="82">
        <f t="shared" si="5"/>
        <v>1.0998589726893541E-4</v>
      </c>
      <c r="R19" s="83">
        <v>1.3898296961897831E-3</v>
      </c>
      <c r="S19" s="84">
        <f t="shared" si="6"/>
        <v>4.9878945339335463E-3</v>
      </c>
      <c r="T19" s="85">
        <f>分析係数表!F22</f>
        <v>0.41382405745062839</v>
      </c>
      <c r="U19" s="86">
        <f t="shared" si="7"/>
        <v>2.0641107541681911E-3</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7.1021901104669145E-4</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90"/>
      <c r="D21" s="76">
        <f>投入係数表!AB21</f>
        <v>0</v>
      </c>
      <c r="E21" s="77">
        <f t="shared" si="0"/>
        <v>0</v>
      </c>
      <c r="F21" s="76">
        <f>分析係数表!C24</f>
        <v>0.63487099296325256</v>
      </c>
      <c r="G21" s="77">
        <f t="shared" si="1"/>
        <v>0</v>
      </c>
      <c r="H21" s="77">
        <v>1.9087755285282063E-2</v>
      </c>
      <c r="I21" s="77">
        <f t="shared" si="2"/>
        <v>1.9087755285282063E-2</v>
      </c>
      <c r="J21" s="76">
        <f>分析係数表!G24</f>
        <v>0.20715350223546944</v>
      </c>
      <c r="K21" s="78">
        <f t="shared" si="3"/>
        <v>3.9540953571597717E-3</v>
      </c>
      <c r="L21" s="79"/>
      <c r="M21" s="80"/>
      <c r="N21" s="81">
        <f>分析係数表!H24</f>
        <v>3.5027013257193804E-4</v>
      </c>
      <c r="O21" s="82">
        <f t="shared" si="4"/>
        <v>1.1718613682270408E-2</v>
      </c>
      <c r="P21" s="76">
        <f>分析係数表!C24</f>
        <v>0.63487099296325256</v>
      </c>
      <c r="Q21" s="82">
        <f t="shared" si="5"/>
        <v>7.4398079046157709E-3</v>
      </c>
      <c r="R21" s="83">
        <v>2.5134475943377612E-2</v>
      </c>
      <c r="S21" s="84">
        <f t="shared" si="6"/>
        <v>4.4222231228659675E-2</v>
      </c>
      <c r="T21" s="85">
        <f>分析係数表!F24</f>
        <v>0.39046199701937406</v>
      </c>
      <c r="U21" s="86">
        <f t="shared" si="7"/>
        <v>1.7267100718194983E-2</v>
      </c>
      <c r="V21" s="87">
        <f>分析係数表!D24</f>
        <v>8.1222056631892692E-2</v>
      </c>
      <c r="W21" s="88">
        <f t="shared" si="8"/>
        <v>0</v>
      </c>
      <c r="X21" s="76">
        <f>分析係数表!E24</f>
        <v>8.3457526080476907E-2</v>
      </c>
      <c r="Y21" s="89">
        <f t="shared" si="9"/>
        <v>0</v>
      </c>
    </row>
    <row r="22" spans="1:25" x14ac:dyDescent="0.2">
      <c r="A22" s="6" t="s">
        <v>10</v>
      </c>
      <c r="B22" s="5" t="s">
        <v>272</v>
      </c>
      <c r="C22" s="90"/>
      <c r="D22" s="76">
        <f>投入係数表!AB22</f>
        <v>0</v>
      </c>
      <c r="E22" s="77">
        <f t="shared" si="0"/>
        <v>0</v>
      </c>
      <c r="F22" s="76">
        <f>分析係数表!C25</f>
        <v>2.5195482189400487E-2</v>
      </c>
      <c r="G22" s="77">
        <f t="shared" si="1"/>
        <v>0</v>
      </c>
      <c r="H22" s="77">
        <v>1.6507142958024949E-3</v>
      </c>
      <c r="I22" s="77">
        <f t="shared" si="2"/>
        <v>1.6507142958024949E-3</v>
      </c>
      <c r="J22" s="76">
        <f>分析係数表!G25</f>
        <v>0.19667590027700832</v>
      </c>
      <c r="K22" s="78">
        <f t="shared" si="3"/>
        <v>3.2465572022708351E-4</v>
      </c>
      <c r="L22" s="79"/>
      <c r="M22" s="80"/>
      <c r="N22" s="81">
        <f>分析係数表!H25</f>
        <v>5.0948382919554624E-4</v>
      </c>
      <c r="O22" s="82">
        <f t="shared" si="4"/>
        <v>1.7045256265120594E-2</v>
      </c>
      <c r="P22" s="76">
        <f>分析係数表!C25</f>
        <v>2.5195482189400487E-2</v>
      </c>
      <c r="Q22" s="82">
        <f t="shared" si="5"/>
        <v>4.2946345064161299E-4</v>
      </c>
      <c r="R22" s="83">
        <v>1.8118456657857899E-3</v>
      </c>
      <c r="S22" s="84">
        <f t="shared" si="6"/>
        <v>3.4625599615882847E-3</v>
      </c>
      <c r="T22" s="85">
        <f>分析係数表!F25</f>
        <v>0.34903047091412742</v>
      </c>
      <c r="U22" s="86">
        <f t="shared" si="7"/>
        <v>1.2085389339615621E-3</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投入係数表!AB23</f>
        <v>0</v>
      </c>
      <c r="E23" s="77">
        <f t="shared" si="0"/>
        <v>0</v>
      </c>
      <c r="F23" s="76">
        <f>分析係数表!C26</f>
        <v>0.4930888575458392</v>
      </c>
      <c r="G23" s="77">
        <f t="shared" si="1"/>
        <v>0</v>
      </c>
      <c r="H23" s="77">
        <v>1.7552704230376436E-2</v>
      </c>
      <c r="I23" s="77">
        <f t="shared" si="2"/>
        <v>1.7552704230376436E-2</v>
      </c>
      <c r="J23" s="76">
        <f>分析係数表!G26</f>
        <v>0.19639217284957194</v>
      </c>
      <c r="K23" s="78">
        <f t="shared" si="3"/>
        <v>3.4472137231895015E-3</v>
      </c>
      <c r="L23" s="79"/>
      <c r="M23" s="80"/>
      <c r="N23" s="81">
        <f>分析係数表!H26</f>
        <v>1.0815917123963785E-2</v>
      </c>
      <c r="O23" s="82">
        <f t="shared" si="4"/>
        <v>0.3618565861282893</v>
      </c>
      <c r="P23" s="76">
        <f>分析係数表!C26</f>
        <v>0.4930888575458392</v>
      </c>
      <c r="Q23" s="82">
        <f t="shared" si="5"/>
        <v>0.17842745064943574</v>
      </c>
      <c r="R23" s="83">
        <v>0.19720776445976326</v>
      </c>
      <c r="S23" s="84">
        <f t="shared" si="6"/>
        <v>0.21476046869013971</v>
      </c>
      <c r="T23" s="85">
        <f>分析係数表!F26</f>
        <v>0.33499796167957602</v>
      </c>
      <c r="U23" s="86">
        <f t="shared" si="7"/>
        <v>7.1944319260547201E-2</v>
      </c>
      <c r="V23" s="87">
        <f>分析係数表!D26</f>
        <v>2.4561761108846312E-2</v>
      </c>
      <c r="W23" s="88">
        <f t="shared" si="8"/>
        <v>0</v>
      </c>
      <c r="X23" s="76">
        <f>分析係数表!E26</f>
        <v>2.6498165511618425E-2</v>
      </c>
      <c r="Y23" s="89">
        <f t="shared" si="9"/>
        <v>0</v>
      </c>
    </row>
    <row r="24" spans="1:25" x14ac:dyDescent="0.2">
      <c r="A24" s="6" t="s">
        <v>12</v>
      </c>
      <c r="B24" s="5" t="s">
        <v>366</v>
      </c>
      <c r="C24" s="90"/>
      <c r="D24" s="76">
        <f>投入係数表!AB24</f>
        <v>0</v>
      </c>
      <c r="E24" s="77">
        <f t="shared" si="0"/>
        <v>0</v>
      </c>
      <c r="F24" s="76">
        <f>分析係数表!C27</f>
        <v>2.3319615912208547E-2</v>
      </c>
      <c r="G24" s="77">
        <f t="shared" si="1"/>
        <v>0</v>
      </c>
      <c r="H24" s="77">
        <v>9.0733813196592855E-5</v>
      </c>
      <c r="I24" s="77">
        <f t="shared" si="2"/>
        <v>9.0733813196592855E-5</v>
      </c>
      <c r="J24" s="76">
        <f>分析係数表!G27</f>
        <v>0.17692307692307693</v>
      </c>
      <c r="K24" s="78">
        <f t="shared" si="3"/>
        <v>1.6052905411704891E-5</v>
      </c>
      <c r="L24" s="79"/>
      <c r="M24" s="80"/>
      <c r="N24" s="81">
        <f>分析係数表!H27</f>
        <v>1.0773460138197489E-2</v>
      </c>
      <c r="O24" s="82">
        <f t="shared" si="4"/>
        <v>0.3604361481061959</v>
      </c>
      <c r="P24" s="76">
        <f>分析係数表!C27</f>
        <v>2.3319615912208547E-2</v>
      </c>
      <c r="Q24" s="82">
        <f t="shared" si="5"/>
        <v>8.4052325347124014E-3</v>
      </c>
      <c r="R24" s="83">
        <v>8.4708091004299432E-3</v>
      </c>
      <c r="S24" s="84">
        <f t="shared" si="6"/>
        <v>8.5615429136265356E-3</v>
      </c>
      <c r="T24" s="85">
        <f>分析係数表!F27</f>
        <v>0.33076923076923076</v>
      </c>
      <c r="U24" s="86">
        <f t="shared" si="7"/>
        <v>2.831894963738008E-3</v>
      </c>
      <c r="V24" s="87">
        <f>分析係数表!D27</f>
        <v>1.5384615384615385</v>
      </c>
      <c r="W24" s="88">
        <f t="shared" si="8"/>
        <v>0</v>
      </c>
      <c r="X24" s="76">
        <f>分析係数表!E27</f>
        <v>1.823076923076923</v>
      </c>
      <c r="Y24" s="89">
        <f t="shared" si="9"/>
        <v>0</v>
      </c>
    </row>
    <row r="25" spans="1:25" x14ac:dyDescent="0.2">
      <c r="A25" s="6" t="s">
        <v>13</v>
      </c>
      <c r="B25" s="5" t="s">
        <v>192</v>
      </c>
      <c r="C25" s="90"/>
      <c r="D25" s="76">
        <f>投入係数表!AB25</f>
        <v>0</v>
      </c>
      <c r="E25" s="77">
        <f t="shared" si="0"/>
        <v>0</v>
      </c>
      <c r="F25" s="76">
        <f>分析係数表!C28</f>
        <v>0.14672910458351074</v>
      </c>
      <c r="G25" s="77">
        <f t="shared" si="1"/>
        <v>0</v>
      </c>
      <c r="H25" s="77">
        <v>2.7258688281511876E-2</v>
      </c>
      <c r="I25" s="77">
        <f t="shared" si="2"/>
        <v>2.7258688281511876E-2</v>
      </c>
      <c r="J25" s="76">
        <f>分析係数表!G28</f>
        <v>0.12492997198879552</v>
      </c>
      <c r="K25" s="78">
        <f t="shared" si="3"/>
        <v>3.4054271634605874E-3</v>
      </c>
      <c r="L25" s="79"/>
      <c r="M25" s="80"/>
      <c r="N25" s="81">
        <f>分析係数表!H28</f>
        <v>2.0262596456964536E-2</v>
      </c>
      <c r="O25" s="82">
        <f t="shared" si="4"/>
        <v>0.67790404604406695</v>
      </c>
      <c r="P25" s="76">
        <f>分析係数表!C28</f>
        <v>0.14672910458351074</v>
      </c>
      <c r="Q25" s="82">
        <f t="shared" si="5"/>
        <v>9.9468253669584977E-2</v>
      </c>
      <c r="R25" s="83">
        <v>0.1153326634346622</v>
      </c>
      <c r="S25" s="84">
        <f t="shared" si="6"/>
        <v>0.14259135171617407</v>
      </c>
      <c r="T25" s="85">
        <f>分析係数表!F28</f>
        <v>0.21372549019607842</v>
      </c>
      <c r="U25" s="86">
        <f t="shared" si="7"/>
        <v>3.0475406543260732E-2</v>
      </c>
      <c r="V25" s="87">
        <f>分析係数表!D28</f>
        <v>3.4733893557422971E-2</v>
      </c>
      <c r="W25" s="88">
        <f t="shared" si="8"/>
        <v>0</v>
      </c>
      <c r="X25" s="76">
        <f>分析係数表!E28</f>
        <v>3.4173669467787111E-2</v>
      </c>
      <c r="Y25" s="89">
        <f t="shared" si="9"/>
        <v>0</v>
      </c>
    </row>
    <row r="26" spans="1:25" x14ac:dyDescent="0.2">
      <c r="A26" s="6" t="s">
        <v>14</v>
      </c>
      <c r="B26" s="5" t="s">
        <v>50</v>
      </c>
      <c r="C26" s="90"/>
      <c r="D26" s="76">
        <f>投入係数表!AB26</f>
        <v>4.30416068866571E-3</v>
      </c>
      <c r="E26" s="77">
        <f t="shared" si="0"/>
        <v>0.43041606886657102</v>
      </c>
      <c r="F26" s="76">
        <f>分析係数表!C29</f>
        <v>0.36751332706177486</v>
      </c>
      <c r="G26" s="77">
        <f t="shared" si="1"/>
        <v>0.15818364149000352</v>
      </c>
      <c r="H26" s="77">
        <v>0.20281635195831196</v>
      </c>
      <c r="I26" s="77">
        <f t="shared" si="2"/>
        <v>0.20281635195831196</v>
      </c>
      <c r="J26" s="76">
        <f>分析係数表!G29</f>
        <v>0.26226333907056798</v>
      </c>
      <c r="K26" s="78">
        <f t="shared" si="3"/>
        <v>5.3191293682698426E-2</v>
      </c>
      <c r="L26" s="79"/>
      <c r="M26" s="80"/>
      <c r="N26" s="81">
        <f>分析係数表!H29</f>
        <v>9.6908070011569522E-3</v>
      </c>
      <c r="O26" s="82">
        <f t="shared" si="4"/>
        <v>0.32421497854281461</v>
      </c>
      <c r="P26" s="76">
        <f>分析係数表!C29</f>
        <v>0.36751332706177486</v>
      </c>
      <c r="Q26" s="82">
        <f t="shared" si="5"/>
        <v>0.11915332544753175</v>
      </c>
      <c r="R26" s="83">
        <v>0.15109844386345908</v>
      </c>
      <c r="S26" s="84">
        <f t="shared" si="6"/>
        <v>0.35391479582177104</v>
      </c>
      <c r="T26" s="85">
        <f>分析係数表!F29</f>
        <v>0.47117039586919107</v>
      </c>
      <c r="U26" s="86">
        <f t="shared" si="7"/>
        <v>0.1667541744513078</v>
      </c>
      <c r="V26" s="87">
        <f>分析係数表!D29</f>
        <v>9.2943201376936319E-2</v>
      </c>
      <c r="W26" s="88">
        <f t="shared" si="8"/>
        <v>0</v>
      </c>
      <c r="X26" s="76">
        <f>分析係数表!E29</f>
        <v>7.2289156626506021E-2</v>
      </c>
      <c r="Y26" s="89">
        <f t="shared" si="9"/>
        <v>0</v>
      </c>
    </row>
    <row r="27" spans="1:25" x14ac:dyDescent="0.2">
      <c r="A27" s="6" t="s">
        <v>15</v>
      </c>
      <c r="B27" s="5" t="s">
        <v>36</v>
      </c>
      <c r="C27" s="90"/>
      <c r="D27" s="76">
        <f>投入係数表!AB27</f>
        <v>2.8694404591104736E-3</v>
      </c>
      <c r="E27" s="77">
        <f t="shared" si="0"/>
        <v>0.28694404591104739</v>
      </c>
      <c r="F27" s="76">
        <f>分析係数表!C30</f>
        <v>1</v>
      </c>
      <c r="G27" s="77">
        <f t="shared" si="1"/>
        <v>0.28694404591104739</v>
      </c>
      <c r="H27" s="77">
        <v>0.40929746694400354</v>
      </c>
      <c r="I27" s="77">
        <f t="shared" si="2"/>
        <v>0.40929746694400354</v>
      </c>
      <c r="J27" s="76">
        <f>分析係数表!G30</f>
        <v>0.34487899988530796</v>
      </c>
      <c r="K27" s="78">
        <f t="shared" si="3"/>
        <v>0.14115810105523782</v>
      </c>
      <c r="L27" s="79"/>
      <c r="M27" s="80"/>
      <c r="N27" s="81">
        <f>分析係数表!H30</f>
        <v>0</v>
      </c>
      <c r="O27" s="82">
        <f t="shared" si="4"/>
        <v>0</v>
      </c>
      <c r="P27" s="76">
        <f>分析係数表!C30</f>
        <v>1</v>
      </c>
      <c r="Q27" s="82">
        <f t="shared" si="5"/>
        <v>0</v>
      </c>
      <c r="R27" s="83">
        <v>9.7993450779234534E-2</v>
      </c>
      <c r="S27" s="84">
        <f t="shared" si="6"/>
        <v>0.50729091772323809</v>
      </c>
      <c r="T27" s="85">
        <f>分析係数表!F30</f>
        <v>0.44087624727606378</v>
      </c>
      <c r="U27" s="86">
        <f t="shared" si="7"/>
        <v>0.22365251608305164</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投入係数表!AB28</f>
        <v>7.675753228120516E-2</v>
      </c>
      <c r="E28" s="77">
        <f t="shared" si="0"/>
        <v>7.6757532281205156</v>
      </c>
      <c r="F28" s="76">
        <f>分析係数表!C31</f>
        <v>0.30951028292239513</v>
      </c>
      <c r="G28" s="77">
        <f t="shared" si="1"/>
        <v>2.3757245532780686</v>
      </c>
      <c r="H28" s="77">
        <v>2.4547555659235503</v>
      </c>
      <c r="I28" s="77">
        <f t="shared" si="2"/>
        <v>2.4547555659235503</v>
      </c>
      <c r="J28" s="76">
        <f>分析係数表!G31</f>
        <v>7.0092194960809637E-2</v>
      </c>
      <c r="K28" s="78">
        <f t="shared" si="3"/>
        <v>0.17205920570784608</v>
      </c>
      <c r="L28" s="79"/>
      <c r="M28" s="80"/>
      <c r="N28" s="81">
        <f>分析係数表!H31</f>
        <v>2.261895916699394E-2</v>
      </c>
      <c r="O28" s="82">
        <f t="shared" si="4"/>
        <v>0.75673835627024977</v>
      </c>
      <c r="P28" s="76">
        <f>分析係数表!C31</f>
        <v>0.30951028292239513</v>
      </c>
      <c r="Q28" s="82">
        <f t="shared" si="5"/>
        <v>0.23421830274743324</v>
      </c>
      <c r="R28" s="83">
        <v>0.30294990431672758</v>
      </c>
      <c r="S28" s="84">
        <f t="shared" si="6"/>
        <v>2.7577054702402779</v>
      </c>
      <c r="T28" s="85">
        <f>分析係数表!F31</f>
        <v>0.24334064086008589</v>
      </c>
      <c r="U28" s="86">
        <f t="shared" si="7"/>
        <v>0.67106181643163376</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投入係数表!AB29</f>
        <v>9.3256814921090381E-3</v>
      </c>
      <c r="E29" s="77">
        <f t="shared" si="0"/>
        <v>0.93256814921090381</v>
      </c>
      <c r="F29" s="76">
        <f>分析係数表!C32</f>
        <v>0.85225718194254441</v>
      </c>
      <c r="G29" s="77">
        <f t="shared" si="1"/>
        <v>0.79478790281585909</v>
      </c>
      <c r="H29" s="77">
        <v>0.88356420837246141</v>
      </c>
      <c r="I29" s="77">
        <f t="shared" si="2"/>
        <v>0.88356420837246141</v>
      </c>
      <c r="J29" s="76">
        <f>分析係数表!G32</f>
        <v>0.14035087719298245</v>
      </c>
      <c r="K29" s="78">
        <f t="shared" si="3"/>
        <v>0.12400901170139808</v>
      </c>
      <c r="L29" s="79"/>
      <c r="M29" s="80"/>
      <c r="N29" s="81">
        <f>分析係数表!H32</f>
        <v>6.442847590035345E-3</v>
      </c>
      <c r="O29" s="82">
        <f t="shared" si="4"/>
        <v>0.21555146985267085</v>
      </c>
      <c r="P29" s="76">
        <f>分析係数表!C32</f>
        <v>0.85225718194254441</v>
      </c>
      <c r="Q29" s="82">
        <f t="shared" si="5"/>
        <v>0.18370528826021057</v>
      </c>
      <c r="R29" s="83">
        <v>0.24021948606614205</v>
      </c>
      <c r="S29" s="84">
        <f t="shared" si="6"/>
        <v>1.1237836944386035</v>
      </c>
      <c r="T29" s="85">
        <f>分析係数表!F32</f>
        <v>0.48405103668261562</v>
      </c>
      <c r="U29" s="86">
        <f t="shared" si="7"/>
        <v>0.54396866230002572</v>
      </c>
      <c r="V29" s="87">
        <f>分析係数表!D32</f>
        <v>2.1531100478468901E-2</v>
      </c>
      <c r="W29" s="88">
        <f t="shared" si="8"/>
        <v>0</v>
      </c>
      <c r="X29" s="76">
        <f>分析係数表!E32</f>
        <v>3.1897926634768738E-2</v>
      </c>
      <c r="Y29" s="89">
        <f t="shared" si="9"/>
        <v>0</v>
      </c>
    </row>
    <row r="30" spans="1:25" x14ac:dyDescent="0.2">
      <c r="A30" s="6" t="s">
        <v>18</v>
      </c>
      <c r="B30" s="5" t="s">
        <v>274</v>
      </c>
      <c r="C30" s="75">
        <f>最終需要_まとめ!C31</f>
        <v>100</v>
      </c>
      <c r="D30" s="76">
        <f>投入係数表!AB30</f>
        <v>0</v>
      </c>
      <c r="E30" s="77">
        <f t="shared" si="0"/>
        <v>0</v>
      </c>
      <c r="F30" s="76">
        <f>分析係数表!C33</f>
        <v>1</v>
      </c>
      <c r="G30" s="77">
        <f t="shared" si="1"/>
        <v>0</v>
      </c>
      <c r="H30" s="77">
        <v>4.8713883879885227E-2</v>
      </c>
      <c r="I30" s="77">
        <f t="shared" si="2"/>
        <v>100.04871388387988</v>
      </c>
      <c r="J30" s="76">
        <f>分析係数表!G33</f>
        <v>0.50645624103299858</v>
      </c>
      <c r="K30" s="78">
        <f t="shared" si="3"/>
        <v>50.670295553815784</v>
      </c>
      <c r="L30" s="79"/>
      <c r="M30" s="80"/>
      <c r="N30" s="81">
        <f>分析係数表!H33</f>
        <v>9.552821797416492E-4</v>
      </c>
      <c r="O30" s="82">
        <f t="shared" si="4"/>
        <v>3.1959855497101113E-2</v>
      </c>
      <c r="P30" s="76">
        <f>分析係数表!C33</f>
        <v>1</v>
      </c>
      <c r="Q30" s="82">
        <f t="shared" si="5"/>
        <v>3.1959855497101113E-2</v>
      </c>
      <c r="R30" s="83">
        <v>9.6746968302570222E-2</v>
      </c>
      <c r="S30" s="84">
        <f t="shared" si="6"/>
        <v>100.14546085218245</v>
      </c>
      <c r="T30" s="85">
        <f>分析係数表!F33</f>
        <v>0.6449067431850789</v>
      </c>
      <c r="U30" s="86">
        <f t="shared" si="7"/>
        <v>64.584483002949796</v>
      </c>
      <c r="V30" s="87">
        <f>分析係数表!D33</f>
        <v>2.7259684361549498E-2</v>
      </c>
      <c r="W30" s="88">
        <f t="shared" si="8"/>
        <v>3</v>
      </c>
      <c r="X30" s="76">
        <f>分析係数表!E33</f>
        <v>2.4748923959827834E-2</v>
      </c>
      <c r="Y30" s="89">
        <f t="shared" si="9"/>
        <v>2</v>
      </c>
    </row>
    <row r="31" spans="1:25" x14ac:dyDescent="0.2">
      <c r="A31" s="6" t="s">
        <v>19</v>
      </c>
      <c r="B31" s="5" t="s">
        <v>275</v>
      </c>
      <c r="C31" s="90"/>
      <c r="D31" s="76">
        <f>投入係数表!AB31</f>
        <v>1.5423242467718794E-2</v>
      </c>
      <c r="E31" s="77">
        <f t="shared" si="0"/>
        <v>1.5423242467718794</v>
      </c>
      <c r="F31" s="76">
        <f>分析係数表!C34</f>
        <v>0.24772063858157056</v>
      </c>
      <c r="G31" s="77">
        <f t="shared" si="1"/>
        <v>0.38206554731016978</v>
      </c>
      <c r="H31" s="77">
        <v>0.46738177905098566</v>
      </c>
      <c r="I31" s="77">
        <f t="shared" si="2"/>
        <v>0.46738177905098566</v>
      </c>
      <c r="J31" s="76">
        <f>分析係数表!G34</f>
        <v>0.4248649605950589</v>
      </c>
      <c r="K31" s="78">
        <f t="shared" si="3"/>
        <v>0.19857414113934554</v>
      </c>
      <c r="L31" s="79"/>
      <c r="M31" s="80"/>
      <c r="N31" s="81">
        <f>分析係数表!H34</f>
        <v>0.15963826648127116</v>
      </c>
      <c r="O31" s="82">
        <f t="shared" si="4"/>
        <v>5.3408469630711197</v>
      </c>
      <c r="P31" s="76">
        <f>分析係数表!C34</f>
        <v>0.24772063858157056</v>
      </c>
      <c r="Q31" s="82">
        <f t="shared" si="5"/>
        <v>1.3230380202584195</v>
      </c>
      <c r="R31" s="83">
        <v>1.4209247580472464</v>
      </c>
      <c r="S31" s="84">
        <f t="shared" si="6"/>
        <v>1.8883065370982322</v>
      </c>
      <c r="T31" s="85">
        <f>分析係数表!F34</f>
        <v>0.69972549366864434</v>
      </c>
      <c r="U31" s="86">
        <f t="shared" si="7"/>
        <v>1.3212962238687889</v>
      </c>
      <c r="V31" s="87">
        <f>分析係数表!D34</f>
        <v>0.30222261577968651</v>
      </c>
      <c r="W31" s="88">
        <f t="shared" si="8"/>
        <v>1</v>
      </c>
      <c r="X31" s="76">
        <f>分析係数表!E34</f>
        <v>0.2069423536704153</v>
      </c>
      <c r="Y31" s="89">
        <f t="shared" si="9"/>
        <v>0</v>
      </c>
    </row>
    <row r="32" spans="1:25" x14ac:dyDescent="0.2">
      <c r="A32" s="6" t="s">
        <v>20</v>
      </c>
      <c r="B32" s="5" t="s">
        <v>37</v>
      </c>
      <c r="C32" s="90"/>
      <c r="D32" s="76">
        <f>投入係数表!AB32</f>
        <v>2.654232424677188E-2</v>
      </c>
      <c r="E32" s="77">
        <f t="shared" si="0"/>
        <v>2.654232424677188</v>
      </c>
      <c r="F32" s="76">
        <f>分析係数表!C35</f>
        <v>0.40037672666387614</v>
      </c>
      <c r="G32" s="77">
        <f t="shared" si="1"/>
        <v>1.0626928899973758</v>
      </c>
      <c r="H32" s="77">
        <v>1.1421807735555669</v>
      </c>
      <c r="I32" s="77">
        <f t="shared" si="2"/>
        <v>1.1421807735555669</v>
      </c>
      <c r="J32" s="76">
        <f>分析係数表!G35</f>
        <v>0.31413869149718204</v>
      </c>
      <c r="K32" s="78">
        <f t="shared" si="3"/>
        <v>0.35880317365798498</v>
      </c>
      <c r="L32" s="79"/>
      <c r="M32" s="80"/>
      <c r="N32" s="81">
        <f>分析係数表!H35</f>
        <v>6.0278305541698066E-2</v>
      </c>
      <c r="O32" s="82">
        <f t="shared" si="4"/>
        <v>2.0166668818670805</v>
      </c>
      <c r="P32" s="76">
        <f>分析係数表!C35</f>
        <v>0.40037672666387614</v>
      </c>
      <c r="Q32" s="82">
        <f t="shared" si="5"/>
        <v>0.80742648493338753</v>
      </c>
      <c r="R32" s="83">
        <v>1.0357520543438743</v>
      </c>
      <c r="S32" s="84">
        <f t="shared" si="6"/>
        <v>2.1779328278994412</v>
      </c>
      <c r="T32" s="85">
        <f>分析係数表!F35</f>
        <v>0.64444988973290862</v>
      </c>
      <c r="U32" s="86">
        <f t="shared" si="7"/>
        <v>1.4035685707854768</v>
      </c>
      <c r="V32" s="87">
        <f>分析係数表!D35</f>
        <v>6.3219799068855678E-2</v>
      </c>
      <c r="W32" s="88">
        <f t="shared" si="8"/>
        <v>0</v>
      </c>
      <c r="X32" s="76">
        <f>分析係数表!E35</f>
        <v>5.6848811565792697E-2</v>
      </c>
      <c r="Y32" s="89">
        <f t="shared" si="9"/>
        <v>0</v>
      </c>
    </row>
    <row r="33" spans="1:25" x14ac:dyDescent="0.2">
      <c r="A33" s="6" t="s">
        <v>21</v>
      </c>
      <c r="B33" s="5" t="s">
        <v>38</v>
      </c>
      <c r="C33" s="90"/>
      <c r="D33" s="76">
        <f>投入係数表!AB33</f>
        <v>1.0760401721664275E-3</v>
      </c>
      <c r="E33" s="77">
        <f t="shared" si="0"/>
        <v>0.10760401721664276</v>
      </c>
      <c r="F33" s="76">
        <f>分析係数表!C36</f>
        <v>0.81884274474653918</v>
      </c>
      <c r="G33" s="77">
        <f t="shared" si="1"/>
        <v>8.8110768803429607E-2</v>
      </c>
      <c r="H33" s="77">
        <v>0.1627004679523304</v>
      </c>
      <c r="I33" s="77">
        <f t="shared" si="2"/>
        <v>0.1627004679523304</v>
      </c>
      <c r="J33" s="76">
        <f>分析係数表!G36</f>
        <v>1.667576253714147E-2</v>
      </c>
      <c r="K33" s="78">
        <f t="shared" si="3"/>
        <v>2.7131543682548578E-3</v>
      </c>
      <c r="L33" s="79"/>
      <c r="M33" s="80"/>
      <c r="N33" s="81">
        <f>分析係数表!H36</f>
        <v>0.19381614002313904</v>
      </c>
      <c r="O33" s="82">
        <f t="shared" si="4"/>
        <v>6.4842995708562929</v>
      </c>
      <c r="P33" s="76">
        <f>分析係数表!C36</f>
        <v>0.81884274474653918</v>
      </c>
      <c r="Q33" s="82">
        <f t="shared" si="5"/>
        <v>5.3096216583587728</v>
      </c>
      <c r="R33" s="83">
        <v>5.4672919028955524</v>
      </c>
      <c r="S33" s="84">
        <f t="shared" si="6"/>
        <v>5.6299923708478827</v>
      </c>
      <c r="T33" s="85">
        <f>分析係数表!F36</f>
        <v>0.88527075374446673</v>
      </c>
      <c r="U33" s="86">
        <f t="shared" si="7"/>
        <v>4.9840675897161022</v>
      </c>
      <c r="V33" s="87">
        <f>分析係数表!D36</f>
        <v>8.9745922018070468E-3</v>
      </c>
      <c r="W33" s="88">
        <f t="shared" si="8"/>
        <v>0</v>
      </c>
      <c r="X33" s="76">
        <f>分析係数表!E36</f>
        <v>2.2436480504517617E-3</v>
      </c>
      <c r="Y33" s="89">
        <f t="shared" si="9"/>
        <v>0</v>
      </c>
    </row>
    <row r="34" spans="1:25" x14ac:dyDescent="0.2">
      <c r="A34" s="6" t="s">
        <v>22</v>
      </c>
      <c r="B34" s="5" t="s">
        <v>378</v>
      </c>
      <c r="C34" s="90"/>
      <c r="D34" s="76">
        <f>投入係数表!AB34</f>
        <v>4.3758967001434723E-2</v>
      </c>
      <c r="E34" s="77">
        <f t="shared" si="0"/>
        <v>4.3758967001434721</v>
      </c>
      <c r="F34" s="76">
        <f>分析係数表!C37</f>
        <v>0.43300400097983183</v>
      </c>
      <c r="G34" s="77">
        <f t="shared" si="1"/>
        <v>1.8947807790365669</v>
      </c>
      <c r="H34" s="77">
        <v>2.0849572742334281</v>
      </c>
      <c r="I34" s="77">
        <f t="shared" si="2"/>
        <v>2.0849572742334281</v>
      </c>
      <c r="J34" s="76">
        <f>分析係数表!G37</f>
        <v>0.37467899332306109</v>
      </c>
      <c r="K34" s="78">
        <f t="shared" si="3"/>
        <v>0.78118969263137428</v>
      </c>
      <c r="L34" s="79"/>
      <c r="M34" s="80"/>
      <c r="N34" s="81">
        <f>分析係数表!H37</f>
        <v>4.7689809261991442E-2</v>
      </c>
      <c r="O34" s="82">
        <f t="shared" si="4"/>
        <v>1.5955070083163923</v>
      </c>
      <c r="P34" s="76">
        <f>分析係数表!C37</f>
        <v>0.43300400097983183</v>
      </c>
      <c r="Q34" s="82">
        <f t="shared" si="5"/>
        <v>0.69086091819235962</v>
      </c>
      <c r="R34" s="83">
        <v>0.80375429931278042</v>
      </c>
      <c r="S34" s="84">
        <f t="shared" si="6"/>
        <v>2.8887115735462086</v>
      </c>
      <c r="T34" s="85">
        <f>分析係数表!F37</f>
        <v>0.6925184043828112</v>
      </c>
      <c r="U34" s="86">
        <f t="shared" si="7"/>
        <v>2.00048592963438</v>
      </c>
      <c r="V34" s="87">
        <f>分析係数表!D37</f>
        <v>7.24191063174114E-2</v>
      </c>
      <c r="W34" s="88">
        <f t="shared" si="8"/>
        <v>0</v>
      </c>
      <c r="X34" s="76">
        <f>分析係数表!E37</f>
        <v>6.5998972778633799E-2</v>
      </c>
      <c r="Y34" s="89">
        <f t="shared" si="9"/>
        <v>0</v>
      </c>
    </row>
    <row r="35" spans="1:25" x14ac:dyDescent="0.2">
      <c r="A35" s="6" t="s">
        <v>23</v>
      </c>
      <c r="B35" s="5" t="s">
        <v>194</v>
      </c>
      <c r="C35" s="90"/>
      <c r="D35" s="76">
        <f>投入係数表!AB35</f>
        <v>9.3256814921090381E-3</v>
      </c>
      <c r="E35" s="77">
        <f t="shared" si="0"/>
        <v>0.93256814921090381</v>
      </c>
      <c r="F35" s="76">
        <f>分析係数表!C38</f>
        <v>7.9651941097724221E-2</v>
      </c>
      <c r="G35" s="77">
        <f t="shared" si="1"/>
        <v>7.4280863290560606E-2</v>
      </c>
      <c r="H35" s="77">
        <v>9.538161238662235E-2</v>
      </c>
      <c r="I35" s="77">
        <f t="shared" si="2"/>
        <v>9.538161238662235E-2</v>
      </c>
      <c r="J35" s="76">
        <f>分析係数表!G38</f>
        <v>0.16009852216748768</v>
      </c>
      <c r="K35" s="78">
        <f t="shared" si="3"/>
        <v>1.5270455185050377E-2</v>
      </c>
      <c r="L35" s="79"/>
      <c r="M35" s="80"/>
      <c r="N35" s="81">
        <f>分析係数表!H38</f>
        <v>4.2106715633723583E-2</v>
      </c>
      <c r="O35" s="82">
        <f t="shared" si="4"/>
        <v>1.4087194084111125</v>
      </c>
      <c r="P35" s="76">
        <f>分析係数表!C38</f>
        <v>7.9651941097724221E-2</v>
      </c>
      <c r="Q35" s="82">
        <f t="shared" si="5"/>
        <v>0.11220723534198285</v>
      </c>
      <c r="R35" s="83">
        <v>0.13407946964452883</v>
      </c>
      <c r="S35" s="84">
        <f t="shared" si="6"/>
        <v>0.22946108203115118</v>
      </c>
      <c r="T35" s="85">
        <f>分析係数表!F38</f>
        <v>0.48891625615763545</v>
      </c>
      <c r="U35" s="86">
        <f t="shared" si="7"/>
        <v>0.1121872531605505</v>
      </c>
      <c r="V35" s="87">
        <f>分析係数表!D38</f>
        <v>6.1576354679802957E-2</v>
      </c>
      <c r="W35" s="88">
        <f t="shared" si="8"/>
        <v>0</v>
      </c>
      <c r="X35" s="76">
        <f>分析係数表!E38</f>
        <v>7.0197044334975367E-2</v>
      </c>
      <c r="Y35" s="89">
        <f t="shared" si="9"/>
        <v>0</v>
      </c>
    </row>
    <row r="36" spans="1:25" x14ac:dyDescent="0.2">
      <c r="A36" s="6" t="s">
        <v>24</v>
      </c>
      <c r="B36" s="5" t="s">
        <v>39</v>
      </c>
      <c r="C36" s="90"/>
      <c r="D36" s="76">
        <f>投入係数表!AB36</f>
        <v>0</v>
      </c>
      <c r="E36" s="77">
        <f t="shared" si="0"/>
        <v>0</v>
      </c>
      <c r="F36" s="76">
        <f>分析係数表!C39</f>
        <v>1</v>
      </c>
      <c r="G36" s="77">
        <f t="shared" si="1"/>
        <v>0</v>
      </c>
      <c r="H36" s="77">
        <v>9.9998317018759178E-2</v>
      </c>
      <c r="I36" s="77">
        <f t="shared" si="2"/>
        <v>9.9998317018759178E-2</v>
      </c>
      <c r="J36" s="76">
        <f>分析係数表!G39</f>
        <v>0.35152969406118778</v>
      </c>
      <c r="K36" s="78">
        <f t="shared" si="3"/>
        <v>3.5152377788238084E-2</v>
      </c>
      <c r="L36" s="79"/>
      <c r="M36" s="80"/>
      <c r="N36" s="81">
        <f>分析係数表!H39</f>
        <v>3.7892859796418753E-3</v>
      </c>
      <c r="O36" s="82">
        <f t="shared" si="4"/>
        <v>0.12677409347183444</v>
      </c>
      <c r="P36" s="76">
        <f>分析係数表!C39</f>
        <v>1</v>
      </c>
      <c r="Q36" s="82">
        <f t="shared" si="5"/>
        <v>0.12677409347183444</v>
      </c>
      <c r="R36" s="83">
        <v>0.15843634003720966</v>
      </c>
      <c r="S36" s="84">
        <f t="shared" si="6"/>
        <v>0.25843465705596885</v>
      </c>
      <c r="T36" s="85">
        <f>分析係数表!F39</f>
        <v>0.70235952809438107</v>
      </c>
      <c r="U36" s="86">
        <f t="shared" si="7"/>
        <v>0.18151404377306349</v>
      </c>
      <c r="V36" s="87">
        <f>分析係数表!D39</f>
        <v>5.8888222355528895E-2</v>
      </c>
      <c r="W36" s="88">
        <f t="shared" si="8"/>
        <v>0</v>
      </c>
      <c r="X36" s="76">
        <f>分析係数表!E39</f>
        <v>7.4585082983403314E-2</v>
      </c>
      <c r="Y36" s="89">
        <f t="shared" si="9"/>
        <v>0</v>
      </c>
    </row>
    <row r="37" spans="1:25" x14ac:dyDescent="0.2">
      <c r="A37" s="6" t="s">
        <v>25</v>
      </c>
      <c r="B37" s="5" t="s">
        <v>40</v>
      </c>
      <c r="C37" s="90"/>
      <c r="D37" s="76">
        <f>投入係数表!AB37</f>
        <v>0</v>
      </c>
      <c r="E37" s="77">
        <f t="shared" si="0"/>
        <v>0</v>
      </c>
      <c r="F37" s="76">
        <f>分析係数表!C40</f>
        <v>0.95328673803415021</v>
      </c>
      <c r="G37" s="77">
        <f t="shared" si="1"/>
        <v>0</v>
      </c>
      <c r="H37" s="77">
        <v>9.4637006587884303E-3</v>
      </c>
      <c r="I37" s="77">
        <f t="shared" si="2"/>
        <v>9.4637006587884303E-3</v>
      </c>
      <c r="J37" s="76">
        <f>分析係数表!G40</f>
        <v>0.53898804366660891</v>
      </c>
      <c r="K37" s="78">
        <f t="shared" si="3"/>
        <v>5.1008215039267737E-3</v>
      </c>
      <c r="L37" s="79"/>
      <c r="M37" s="80"/>
      <c r="N37" s="81">
        <f>分析係数表!H40</f>
        <v>2.9093649496354006E-2</v>
      </c>
      <c r="O37" s="82">
        <f t="shared" si="4"/>
        <v>0.97335515463949063</v>
      </c>
      <c r="P37" s="76">
        <f>分析係数表!C40</f>
        <v>0.95328673803415021</v>
      </c>
      <c r="Q37" s="82">
        <f t="shared" si="5"/>
        <v>0.92788656031500583</v>
      </c>
      <c r="R37" s="83">
        <v>0.93270534914906067</v>
      </c>
      <c r="S37" s="84">
        <f t="shared" si="6"/>
        <v>0.9421690498078491</v>
      </c>
      <c r="T37" s="85">
        <f>分析係数表!F40</f>
        <v>0.73566106394039166</v>
      </c>
      <c r="U37" s="86">
        <f t="shared" si="7"/>
        <v>0.69311708559335017</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投入係数表!AB38</f>
        <v>0</v>
      </c>
      <c r="E38" s="77">
        <f t="shared" si="0"/>
        <v>0</v>
      </c>
      <c r="F38" s="76">
        <f>分析係数表!C41</f>
        <v>0.71785008836677411</v>
      </c>
      <c r="G38" s="77">
        <f t="shared" si="1"/>
        <v>0</v>
      </c>
      <c r="H38" s="77">
        <v>9.2679447765482313E-4</v>
      </c>
      <c r="I38" s="77">
        <f t="shared" si="2"/>
        <v>9.2679447765482313E-4</v>
      </c>
      <c r="J38" s="76">
        <f>分析係数表!G41</f>
        <v>0.45415256068573073</v>
      </c>
      <c r="K38" s="78">
        <f t="shared" si="3"/>
        <v>4.2090608525633218E-4</v>
      </c>
      <c r="L38" s="79"/>
      <c r="M38" s="80"/>
      <c r="N38" s="81">
        <f>分析係数表!H41</f>
        <v>4.9982486493371406E-2</v>
      </c>
      <c r="O38" s="82">
        <f t="shared" si="4"/>
        <v>1.6722106615094352</v>
      </c>
      <c r="P38" s="76">
        <f>分析係数表!C41</f>
        <v>0.71785008836677411</v>
      </c>
      <c r="Q38" s="82">
        <f t="shared" si="5"/>
        <v>1.2003965711324098</v>
      </c>
      <c r="R38" s="83">
        <v>1.2187921478841535</v>
      </c>
      <c r="S38" s="84">
        <f t="shared" si="6"/>
        <v>1.2197189423618082</v>
      </c>
      <c r="T38" s="85">
        <f>分析係数表!F41</f>
        <v>0.55751638694806593</v>
      </c>
      <c r="U38" s="86">
        <f t="shared" si="7"/>
        <v>0.68001329783767162</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投入係数表!AB39</f>
        <v>1.7934002869440459E-3</v>
      </c>
      <c r="E39" s="77">
        <f>$C$30*D39</f>
        <v>0.1793400286944046</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0.44850330547598566</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投入係数表!AB40</f>
        <v>6.1692969870875178E-2</v>
      </c>
      <c r="E40" s="77">
        <f>$C$30*D40</f>
        <v>6.1692969870875176</v>
      </c>
      <c r="F40" s="76">
        <f>分析係数表!C43</f>
        <v>0.24416011268928273</v>
      </c>
      <c r="G40" s="77">
        <f>E40*F40</f>
        <v>1.5062962475809407</v>
      </c>
      <c r="H40" s="77">
        <v>1.7043510279656331</v>
      </c>
      <c r="I40" s="77">
        <f>C40+H40</f>
        <v>1.7043510279656331</v>
      </c>
      <c r="J40" s="76">
        <f>分析係数表!G43</f>
        <v>0.34972426470588236</v>
      </c>
      <c r="K40" s="78">
        <f>I40*J40</f>
        <v>0.59605291005599581</v>
      </c>
      <c r="L40" s="79"/>
      <c r="M40" s="80"/>
      <c r="N40" s="81">
        <f>分析係数表!H43</f>
        <v>3.6258265844416375E-2</v>
      </c>
      <c r="O40" s="82">
        <f t="shared" si="4"/>
        <v>1.2130540708677491</v>
      </c>
      <c r="P40" s="76">
        <f>分析係数表!C43</f>
        <v>0.24416011268928273</v>
      </c>
      <c r="Q40" s="82">
        <f>O40*P40</f>
        <v>0.29617941864126279</v>
      </c>
      <c r="R40" s="83">
        <v>0.46620389965780862</v>
      </c>
      <c r="S40" s="84">
        <f>I40+R40</f>
        <v>2.1705549276234417</v>
      </c>
      <c r="T40" s="85">
        <f>分析係数表!F43</f>
        <v>0.55514705882352944</v>
      </c>
      <c r="U40" s="86">
        <f>S40*T40</f>
        <v>1.2049771840850725</v>
      </c>
      <c r="V40" s="87">
        <f>分析係数表!D43</f>
        <v>0.23460477941176472</v>
      </c>
      <c r="W40" s="88">
        <f>ROUND(S40*V40,0)</f>
        <v>1</v>
      </c>
      <c r="X40" s="76">
        <f>分析係数表!E43</f>
        <v>0.17325367647058823</v>
      </c>
      <c r="Y40" s="89">
        <f>ROUND(S40*X40,0)</f>
        <v>0</v>
      </c>
    </row>
    <row r="41" spans="1:25" x14ac:dyDescent="0.2">
      <c r="A41" s="6" t="s">
        <v>341</v>
      </c>
      <c r="B41" s="5" t="s">
        <v>42</v>
      </c>
      <c r="C41" s="90"/>
      <c r="D41" s="76">
        <f>投入係数表!AB41</f>
        <v>0</v>
      </c>
      <c r="E41" s="77">
        <f>$C$30*D41</f>
        <v>0</v>
      </c>
      <c r="F41" s="76">
        <f>分析係数表!C44</f>
        <v>0.44352059925093634</v>
      </c>
      <c r="G41" s="77">
        <f>E41*F41</f>
        <v>0</v>
      </c>
      <c r="H41" s="77">
        <v>3.0511876215922528E-3</v>
      </c>
      <c r="I41" s="77">
        <f>C41+H41</f>
        <v>3.0511876215922528E-3</v>
      </c>
      <c r="J41" s="76">
        <f>分析係数表!G44</f>
        <v>0.26743054804885957</v>
      </c>
      <c r="K41" s="78">
        <f>I41*J41</f>
        <v>8.1598077784231248E-4</v>
      </c>
      <c r="L41" s="79"/>
      <c r="M41" s="80"/>
      <c r="N41" s="81">
        <f>分析係数表!H44</f>
        <v>0.11044123422457623</v>
      </c>
      <c r="O41" s="82">
        <f t="shared" si="4"/>
        <v>3.6949144049704126</v>
      </c>
      <c r="P41" s="76">
        <f>分析係数表!C44</f>
        <v>0.44352059925093634</v>
      </c>
      <c r="Q41" s="82">
        <f>O41*P41</f>
        <v>1.6387706510733944</v>
      </c>
      <c r="R41" s="83">
        <v>1.661969264407402</v>
      </c>
      <c r="S41" s="84">
        <f>I41+R41</f>
        <v>1.6650204520289942</v>
      </c>
      <c r="T41" s="85">
        <f>分析係数表!F44</f>
        <v>0.49983785536698733</v>
      </c>
      <c r="U41" s="86">
        <f>S41*T41</f>
        <v>0.83224025188434425</v>
      </c>
      <c r="V41" s="87">
        <f>分析係数表!D44</f>
        <v>0.31423629877851045</v>
      </c>
      <c r="W41" s="88">
        <f>ROUND(S41*V41,0)</f>
        <v>1</v>
      </c>
      <c r="X41" s="76">
        <f>分析係数表!E44</f>
        <v>0.23370446438222894</v>
      </c>
      <c r="Y41" s="89">
        <f>ROUND(S41*X41,0)</f>
        <v>0</v>
      </c>
    </row>
    <row r="42" spans="1:25" x14ac:dyDescent="0.2">
      <c r="A42" s="6" t="s">
        <v>342</v>
      </c>
      <c r="B42" s="5" t="s">
        <v>279</v>
      </c>
      <c r="C42" s="90"/>
      <c r="D42" s="76">
        <f>投入係数表!AB42</f>
        <v>5.0215208034433282E-3</v>
      </c>
      <c r="E42" s="77">
        <f>$C$30*D42</f>
        <v>0.50215208034433279</v>
      </c>
      <c r="F42" s="76">
        <f>分析係数表!C45</f>
        <v>1</v>
      </c>
      <c r="G42" s="77">
        <f>E42*F42</f>
        <v>0.50215208034433279</v>
      </c>
      <c r="H42" s="77">
        <v>0.52535872021157293</v>
      </c>
      <c r="I42" s="77">
        <f>C42+H42</f>
        <v>0.52535872021157293</v>
      </c>
      <c r="J42" s="76">
        <f>分析係数表!G45</f>
        <v>0</v>
      </c>
      <c r="K42" s="78">
        <f>I42*J42</f>
        <v>0</v>
      </c>
      <c r="L42" s="79"/>
      <c r="M42" s="80"/>
      <c r="N42" s="81">
        <f>分析係数表!H45</f>
        <v>0</v>
      </c>
      <c r="O42" s="82">
        <f t="shared" si="4"/>
        <v>0</v>
      </c>
      <c r="P42" s="76">
        <f>分析係数表!C45</f>
        <v>1</v>
      </c>
      <c r="Q42" s="82">
        <f>O42*P42</f>
        <v>0</v>
      </c>
      <c r="R42" s="83">
        <v>3.2774575103993536E-2</v>
      </c>
      <c r="S42" s="84">
        <f>I42+R42</f>
        <v>0.55813329531556644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投入係数表!AB43</f>
        <v>2.5107604017216643E-2</v>
      </c>
      <c r="E43" s="77">
        <f>$C$30*D43</f>
        <v>2.5107604017216643</v>
      </c>
      <c r="F43" s="76">
        <f>分析係数表!C46</f>
        <v>0.20394173093401891</v>
      </c>
      <c r="G43" s="77">
        <f>E43*F43</f>
        <v>0.51204882228770887</v>
      </c>
      <c r="H43" s="77">
        <v>0.52646172783405565</v>
      </c>
      <c r="I43" s="77">
        <f>C43+H43</f>
        <v>0.52646172783405565</v>
      </c>
      <c r="J43" s="76">
        <f>分析係数表!G46</f>
        <v>9.7765363128491621E-3</v>
      </c>
      <c r="K43" s="78">
        <f>I43*J43</f>
        <v>5.1469721994949575E-3</v>
      </c>
      <c r="L43" s="79"/>
      <c r="M43" s="80"/>
      <c r="N43" s="81">
        <f>分析係数表!H46</f>
        <v>2.207763259847367E-2</v>
      </c>
      <c r="O43" s="82">
        <f t="shared" si="4"/>
        <v>0.73862777148855907</v>
      </c>
      <c r="P43" s="76">
        <f>分析係数表!C46</f>
        <v>0.20394173093401891</v>
      </c>
      <c r="Q43" s="82">
        <f>O43*P43</f>
        <v>0.15063702623331371</v>
      </c>
      <c r="R43" s="83">
        <v>0.16669241574124016</v>
      </c>
      <c r="S43" s="84">
        <f>I43+R43</f>
        <v>0.69315414357529581</v>
      </c>
      <c r="T43" s="85">
        <f>分析係数表!F46</f>
        <v>0.31424581005586594</v>
      </c>
      <c r="U43" s="86">
        <f>S43*T43</f>
        <v>0.21782078534139884</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92">
        <f>投入係数表!AB44</f>
        <v>0.33034433285509324</v>
      </c>
      <c r="E44" s="91">
        <f>SUM(E5:E43)</f>
        <v>33.03443328550933</v>
      </c>
      <c r="F44" s="92">
        <f>分析係数表!C47</f>
        <v>0.3565882023489878</v>
      </c>
      <c r="G44" s="91">
        <f>SUM(G5:G43)</f>
        <v>10.21786656025925</v>
      </c>
      <c r="H44" s="91">
        <f>SUM(H5:H43)</f>
        <v>11.700636042834864</v>
      </c>
      <c r="I44" s="91">
        <f>SUM(I5:I43)</f>
        <v>111.70063604283486</v>
      </c>
      <c r="J44" s="92">
        <f>分析係数表!G47</f>
        <v>0.20702938758024061</v>
      </c>
      <c r="K44" s="93">
        <f>SUM(K5:K43)</f>
        <v>53.330390824448934</v>
      </c>
      <c r="L44" s="94">
        <f>最終需要_まとめ!$L$33</f>
        <v>0.62733333333333341</v>
      </c>
      <c r="M44" s="91">
        <f>K44*L44</f>
        <v>33.455931843870971</v>
      </c>
      <c r="N44" s="95">
        <f>分析係数表!H47</f>
        <v>1</v>
      </c>
      <c r="O44" s="96">
        <f>SUM(O5:O43)</f>
        <v>33.455931843870978</v>
      </c>
      <c r="P44" s="92">
        <f>分析係数表!C47</f>
        <v>0.3565882023489878</v>
      </c>
      <c r="Q44" s="96">
        <f>SUM(Q5:Q43)</f>
        <v>14.0452110375172</v>
      </c>
      <c r="R44" s="91">
        <f>SUM(R5:R43)</f>
        <v>15.531750553700624</v>
      </c>
      <c r="S44" s="97">
        <f>SUM(S5:S43)</f>
        <v>127.23238659653549</v>
      </c>
      <c r="T44" s="98">
        <f>分析係数表!F47</f>
        <v>0.44699801687384694</v>
      </c>
      <c r="U44" s="99">
        <f>SUM(U5:U43)</f>
        <v>80.549388037636987</v>
      </c>
      <c r="V44" s="100">
        <f>分析係数表!D47</f>
        <v>7.3973369448801493E-2</v>
      </c>
      <c r="W44" s="101">
        <f>SUM(W5:W43)</f>
        <v>6</v>
      </c>
      <c r="X44" s="92">
        <f>分析係数表!E47</f>
        <v>5.841930334920295E-2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385</v>
      </c>
      <c r="S2" s="3" t="s">
        <v>153</v>
      </c>
      <c r="U2" s="64" t="s">
        <v>210</v>
      </c>
      <c r="W2" s="3" t="s">
        <v>130</v>
      </c>
      <c r="Y2" s="3" t="s">
        <v>154</v>
      </c>
    </row>
    <row r="3" spans="1:25" ht="44" x14ac:dyDescent="0.2">
      <c r="B3" s="65"/>
      <c r="C3" s="66" t="s">
        <v>228</v>
      </c>
      <c r="D3" s="66" t="s">
        <v>381</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8.8550429469582927E-5</v>
      </c>
      <c r="E5" s="77">
        <f t="shared" ref="E5:E38" si="0">$C$31*D5</f>
        <v>8.8550429469582935E-3</v>
      </c>
      <c r="F5" s="76">
        <f>分析係数表!C8</f>
        <v>0.65037929495760816</v>
      </c>
      <c r="G5" s="77">
        <f t="shared" ref="G5:G38" si="1">E5*F5</f>
        <v>5.7591365886620755E-3</v>
      </c>
      <c r="H5" s="77">
        <f t="array" ref="H5:H43">MMULT(逆行列係数!C5:AO43,'27'!G5:G43)</f>
        <v>8.484003540641773E-3</v>
      </c>
      <c r="I5" s="77">
        <f t="shared" ref="I5:I38" si="2">C5+H5</f>
        <v>8.484003540641773E-3</v>
      </c>
      <c r="J5" s="76">
        <f>分析係数表!G8</f>
        <v>0.11973575557390587</v>
      </c>
      <c r="K5" s="78">
        <f t="shared" ref="K5:K38" si="3">I5*J5</f>
        <v>1.0158385742304354E-3</v>
      </c>
      <c r="L5" s="79" t="s">
        <v>185</v>
      </c>
      <c r="M5" s="80" t="s">
        <v>185</v>
      </c>
      <c r="N5" s="81">
        <f>分析係数表!H8</f>
        <v>1.170751382505599E-2</v>
      </c>
      <c r="O5" s="82">
        <f t="shared" ref="O5:O43" si="4">$M$44*N5</f>
        <v>0.32846619112617859</v>
      </c>
      <c r="P5" s="76">
        <f>分析係数表!C8</f>
        <v>0.65037929495760816</v>
      </c>
      <c r="Q5" s="82">
        <f t="shared" ref="Q5:Q38" si="5">O5*P5</f>
        <v>0.213627609802055</v>
      </c>
      <c r="R5" s="83">
        <f t="array" ref="R5:R43">MMULT(逆行列係数!C5:AO43,'27'!Q5:Q43)</f>
        <v>0.2817927055746679</v>
      </c>
      <c r="S5" s="84">
        <f t="shared" ref="S5:S38" si="6">I5+R5</f>
        <v>0.29027670911530967</v>
      </c>
      <c r="T5" s="85">
        <f>分析係数表!F8</f>
        <v>0.45169281585466559</v>
      </c>
      <c r="U5" s="86">
        <f t="shared" ref="U5:U38" si="7">S5*T5</f>
        <v>0.13111590411731991</v>
      </c>
      <c r="V5" s="87">
        <f>分析係数表!D8</f>
        <v>0.495458298926507</v>
      </c>
      <c r="W5" s="88">
        <f t="shared" ref="W5:W38" si="8">ROUND(S5*V5,0)</f>
        <v>0</v>
      </c>
      <c r="X5" s="76">
        <f>分析係数表!E8</f>
        <v>0.32782824112303882</v>
      </c>
      <c r="Y5" s="89">
        <f t="shared" ref="Y5:Y38" si="9">ROUND(S5*X5,0)</f>
        <v>0</v>
      </c>
    </row>
    <row r="6" spans="1:25" x14ac:dyDescent="0.2">
      <c r="A6" s="6" t="s">
        <v>220</v>
      </c>
      <c r="B6" s="5" t="s">
        <v>266</v>
      </c>
      <c r="C6" s="90"/>
      <c r="D6" s="76">
        <f>投入係数表!AC6</f>
        <v>0</v>
      </c>
      <c r="E6" s="77">
        <f t="shared" si="0"/>
        <v>0</v>
      </c>
      <c r="F6" s="76">
        <f>分析係数表!C9</f>
        <v>0.72894736842105257</v>
      </c>
      <c r="G6" s="77">
        <f t="shared" si="1"/>
        <v>0</v>
      </c>
      <c r="H6" s="77">
        <v>5.2855736919064089E-3</v>
      </c>
      <c r="I6" s="77">
        <f t="shared" si="2"/>
        <v>5.2855736919064089E-3</v>
      </c>
      <c r="J6" s="76">
        <f>分析係数表!G9</f>
        <v>0.24749163879598662</v>
      </c>
      <c r="K6" s="78">
        <f t="shared" si="3"/>
        <v>1.3081352949868704E-3</v>
      </c>
      <c r="L6" s="79"/>
      <c r="M6" s="80"/>
      <c r="N6" s="81">
        <f>分析係数表!H9</f>
        <v>6.0501204716971121E-4</v>
      </c>
      <c r="O6" s="82">
        <f t="shared" si="4"/>
        <v>1.6974227465269429E-2</v>
      </c>
      <c r="P6" s="76">
        <f>分析係数表!C9</f>
        <v>0.72894736842105257</v>
      </c>
      <c r="Q6" s="82">
        <f t="shared" si="5"/>
        <v>1.2373318441788503E-2</v>
      </c>
      <c r="R6" s="83">
        <v>1.5794067675668187E-2</v>
      </c>
      <c r="S6" s="84">
        <f t="shared" si="6"/>
        <v>2.1079641367574595E-2</v>
      </c>
      <c r="T6" s="85">
        <f>分析係数表!F9</f>
        <v>0.67892976588628762</v>
      </c>
      <c r="U6" s="86">
        <f t="shared" si="7"/>
        <v>1.4311595978654324E-2</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投入係数表!AC7</f>
        <v>0</v>
      </c>
      <c r="E7" s="77">
        <f t="shared" si="0"/>
        <v>0</v>
      </c>
      <c r="F7" s="76">
        <f>分析係数表!C10</f>
        <v>1.0504201680672232E-2</v>
      </c>
      <c r="G7" s="77">
        <f t="shared" si="1"/>
        <v>0</v>
      </c>
      <c r="H7" s="77">
        <v>1.0452313729644581E-5</v>
      </c>
      <c r="I7" s="77">
        <f t="shared" si="2"/>
        <v>1.0452313729644581E-5</v>
      </c>
      <c r="J7" s="76">
        <f>分析係数表!G10</f>
        <v>0.2857142857142857</v>
      </c>
      <c r="K7" s="78">
        <f t="shared" si="3"/>
        <v>2.9863753513270229E-6</v>
      </c>
      <c r="L7" s="79"/>
      <c r="M7" s="80"/>
      <c r="N7" s="81">
        <f>分析係数表!H10</f>
        <v>1.1887956014562746E-3</v>
      </c>
      <c r="O7" s="82">
        <f t="shared" si="4"/>
        <v>3.3352868001932913E-2</v>
      </c>
      <c r="P7" s="76">
        <f>分析係数表!C10</f>
        <v>1.0504201680672232E-2</v>
      </c>
      <c r="Q7" s="82">
        <f t="shared" si="5"/>
        <v>3.5034525212114282E-4</v>
      </c>
      <c r="R7" s="83">
        <v>4.7024827812503346E-4</v>
      </c>
      <c r="S7" s="84">
        <f t="shared" si="6"/>
        <v>4.8070059185467803E-4</v>
      </c>
      <c r="T7" s="85">
        <f>分析係数表!F10</f>
        <v>0.5714285714285714</v>
      </c>
      <c r="U7" s="86">
        <f t="shared" si="7"/>
        <v>2.7468605248838745E-4</v>
      </c>
      <c r="V7" s="87">
        <f>分析係数表!D10</f>
        <v>0</v>
      </c>
      <c r="W7" s="88">
        <f t="shared" si="8"/>
        <v>0</v>
      </c>
      <c r="X7" s="76">
        <f>分析係数表!E10</f>
        <v>0</v>
      </c>
      <c r="Y7" s="89">
        <f t="shared" si="9"/>
        <v>0</v>
      </c>
    </row>
    <row r="8" spans="1:25" x14ac:dyDescent="0.2">
      <c r="A8" s="6" t="s">
        <v>222</v>
      </c>
      <c r="B8" s="5" t="s">
        <v>27</v>
      </c>
      <c r="C8" s="90"/>
      <c r="D8" s="76">
        <f>投入係数表!AC8</f>
        <v>0</v>
      </c>
      <c r="E8" s="77">
        <f t="shared" si="0"/>
        <v>0</v>
      </c>
      <c r="F8" s="76">
        <f>分析係数表!C11</f>
        <v>1.4320902789711765E-3</v>
      </c>
      <c r="G8" s="77">
        <f t="shared" si="1"/>
        <v>0</v>
      </c>
      <c r="H8" s="77">
        <v>5.4728277855943422E-4</v>
      </c>
      <c r="I8" s="77">
        <f t="shared" si="2"/>
        <v>5.4728277855943422E-4</v>
      </c>
      <c r="J8" s="76">
        <f>分析係数表!G11</f>
        <v>0.36842105263157893</v>
      </c>
      <c r="K8" s="78">
        <f t="shared" si="3"/>
        <v>2.0163049736400207E-4</v>
      </c>
      <c r="L8" s="79"/>
      <c r="M8" s="80"/>
      <c r="N8" s="81">
        <f>分析係数表!H11</f>
        <v>-2.1228492883147762E-5</v>
      </c>
      <c r="O8" s="82">
        <f t="shared" si="4"/>
        <v>-5.9558692860594491E-4</v>
      </c>
      <c r="P8" s="76">
        <f>分析係数表!C11</f>
        <v>1.4320902789711765E-3</v>
      </c>
      <c r="Q8" s="82">
        <f t="shared" si="5"/>
        <v>-8.5293425073887379E-7</v>
      </c>
      <c r="R8" s="83">
        <v>1.9851136287969229E-4</v>
      </c>
      <c r="S8" s="84">
        <f t="shared" si="6"/>
        <v>7.4579414143912651E-4</v>
      </c>
      <c r="T8" s="85">
        <f>分析係数表!F11</f>
        <v>0.57894736842105265</v>
      </c>
      <c r="U8" s="86">
        <f t="shared" si="7"/>
        <v>4.3177555557002062E-4</v>
      </c>
      <c r="V8" s="87">
        <f>分析係数表!D11</f>
        <v>2.6315789473684209E-2</v>
      </c>
      <c r="W8" s="88">
        <f t="shared" si="8"/>
        <v>0</v>
      </c>
      <c r="X8" s="76">
        <f>分析係数表!E11</f>
        <v>0</v>
      </c>
      <c r="Y8" s="89">
        <f t="shared" si="9"/>
        <v>0</v>
      </c>
    </row>
    <row r="9" spans="1:25" x14ac:dyDescent="0.2">
      <c r="A9" s="6" t="s">
        <v>223</v>
      </c>
      <c r="B9" s="5" t="s">
        <v>191</v>
      </c>
      <c r="C9" s="90"/>
      <c r="D9" s="76">
        <f>投入係数表!AC9</f>
        <v>8.8550429469582927E-5</v>
      </c>
      <c r="E9" s="77">
        <f t="shared" si="0"/>
        <v>8.8550429469582935E-3</v>
      </c>
      <c r="F9" s="76">
        <f>分析係数表!C12</f>
        <v>8.2314002014678422E-2</v>
      </c>
      <c r="G9" s="77">
        <f t="shared" si="1"/>
        <v>7.2889402297598895E-4</v>
      </c>
      <c r="H9" s="77">
        <v>1.4250203666335737E-3</v>
      </c>
      <c r="I9" s="77">
        <f t="shared" si="2"/>
        <v>1.4250203666335737E-3</v>
      </c>
      <c r="J9" s="76">
        <f>分析係数表!G12</f>
        <v>0.12801312223648553</v>
      </c>
      <c r="K9" s="78">
        <f t="shared" si="3"/>
        <v>1.8242130638334509E-4</v>
      </c>
      <c r="L9" s="79"/>
      <c r="M9" s="80"/>
      <c r="N9" s="81">
        <f>分析係数表!H12</f>
        <v>9.0942863511405014E-2</v>
      </c>
      <c r="O9" s="82">
        <f t="shared" si="4"/>
        <v>2.5514944021478678</v>
      </c>
      <c r="P9" s="76">
        <f>分析係数表!C12</f>
        <v>8.2314002014678422E-2</v>
      </c>
      <c r="Q9" s="82">
        <f t="shared" si="5"/>
        <v>0.21002371535884032</v>
      </c>
      <c r="R9" s="83">
        <v>0.23399311209367873</v>
      </c>
      <c r="S9" s="84">
        <f t="shared" si="6"/>
        <v>0.23541813246031232</v>
      </c>
      <c r="T9" s="85">
        <f>分析係数表!F12</f>
        <v>0.39723291969761804</v>
      </c>
      <c r="U9" s="86">
        <f t="shared" si="7"/>
        <v>9.3515832106970453E-2</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投入係数表!AC10</f>
        <v>4.5160719029487296E-3</v>
      </c>
      <c r="E10" s="77">
        <f t="shared" si="0"/>
        <v>0.45160719029487295</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0.38981164477259089</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投入係数表!AC11</f>
        <v>8.5008412290799619E-3</v>
      </c>
      <c r="E11" s="77">
        <f t="shared" si="0"/>
        <v>0.85008412290799618</v>
      </c>
      <c r="F11" s="76">
        <f>分析係数表!C14</f>
        <v>0.20214395099540583</v>
      </c>
      <c r="G11" s="77">
        <f t="shared" si="1"/>
        <v>0.17183936328308652</v>
      </c>
      <c r="H11" s="77">
        <v>0.24138960452372707</v>
      </c>
      <c r="I11" s="77">
        <f t="shared" si="2"/>
        <v>0.24138960452372707</v>
      </c>
      <c r="J11" s="76">
        <f>分析係数表!G14</f>
        <v>0.19479400103430444</v>
      </c>
      <c r="K11" s="78">
        <f t="shared" si="3"/>
        <v>4.7021246873265234E-2</v>
      </c>
      <c r="L11" s="79"/>
      <c r="M11" s="80"/>
      <c r="N11" s="81">
        <f>分析係数表!H14</f>
        <v>1.146338615689979E-3</v>
      </c>
      <c r="O11" s="82">
        <f t="shared" si="4"/>
        <v>3.2161694144721018E-2</v>
      </c>
      <c r="P11" s="76">
        <f>分析係数表!C14</f>
        <v>0.20214395099540583</v>
      </c>
      <c r="Q11" s="82">
        <f t="shared" si="5"/>
        <v>6.5012919251197163E-3</v>
      </c>
      <c r="R11" s="83">
        <v>2.7574502926107448E-2</v>
      </c>
      <c r="S11" s="84">
        <f t="shared" si="6"/>
        <v>0.26896410744983451</v>
      </c>
      <c r="T11" s="85">
        <f>分析係数表!F14</f>
        <v>0.33787278055507669</v>
      </c>
      <c r="U11" s="86">
        <f t="shared" si="7"/>
        <v>9.0875650853590006E-2</v>
      </c>
      <c r="V11" s="87">
        <f>分析係数表!D14</f>
        <v>4.5164626788484742E-2</v>
      </c>
      <c r="W11" s="88">
        <f t="shared" si="8"/>
        <v>0</v>
      </c>
      <c r="X11" s="76">
        <f>分析係数表!E14</f>
        <v>4.2234097569384586E-2</v>
      </c>
      <c r="Y11" s="89">
        <f t="shared" si="9"/>
        <v>0</v>
      </c>
    </row>
    <row r="12" spans="1:25" x14ac:dyDescent="0.2">
      <c r="A12" s="6" t="s">
        <v>226</v>
      </c>
      <c r="B12" s="5" t="s">
        <v>29</v>
      </c>
      <c r="C12" s="90"/>
      <c r="D12" s="76">
        <f>投入係数表!AC12</f>
        <v>0</v>
      </c>
      <c r="E12" s="77">
        <f t="shared" si="0"/>
        <v>0</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0.23585242372795415</v>
      </c>
      <c r="P12" s="76">
        <f>分析係数表!C15</f>
        <v>0</v>
      </c>
      <c r="Q12" s="82">
        <f t="shared" si="5"/>
        <v>0</v>
      </c>
      <c r="R12" s="83">
        <v>0</v>
      </c>
      <c r="S12" s="84">
        <f t="shared" si="6"/>
        <v>0</v>
      </c>
      <c r="T12" s="85">
        <f>分析係数表!F15</f>
        <v>0.30378074104583913</v>
      </c>
      <c r="U12" s="86">
        <f t="shared" si="7"/>
        <v>0</v>
      </c>
      <c r="V12" s="87">
        <f>分析係数表!D15</f>
        <v>8.4435977964269163E-3</v>
      </c>
      <c r="W12" s="88">
        <f t="shared" si="8"/>
        <v>0</v>
      </c>
      <c r="X12" s="76">
        <f>分析係数表!E15</f>
        <v>7.8086117832809896E-3</v>
      </c>
      <c r="Y12" s="89">
        <f t="shared" si="9"/>
        <v>0</v>
      </c>
    </row>
    <row r="13" spans="1:25" x14ac:dyDescent="0.2">
      <c r="A13" s="6" t="s">
        <v>227</v>
      </c>
      <c r="B13" s="5" t="s">
        <v>30</v>
      </c>
      <c r="C13" s="90"/>
      <c r="D13" s="76">
        <f>投入係数表!AC13</f>
        <v>1.5939077304524926E-3</v>
      </c>
      <c r="E13" s="77">
        <f t="shared" si="0"/>
        <v>0.15939077304524926</v>
      </c>
      <c r="F13" s="76">
        <f>分析係数表!C16</f>
        <v>5.244101845363236E-2</v>
      </c>
      <c r="G13" s="77">
        <f t="shared" si="1"/>
        <v>8.3586144706046441E-3</v>
      </c>
      <c r="H13" s="77">
        <v>1.2495016142481543E-2</v>
      </c>
      <c r="I13" s="77">
        <f t="shared" si="2"/>
        <v>1.2495016142481543E-2</v>
      </c>
      <c r="J13" s="76">
        <f>分析係数表!G16</f>
        <v>3.3400809716599193E-2</v>
      </c>
      <c r="K13" s="78">
        <f t="shared" si="3"/>
        <v>4.1734365658086133E-4</v>
      </c>
      <c r="L13" s="79"/>
      <c r="M13" s="80"/>
      <c r="N13" s="81">
        <f>分析係数表!H16</f>
        <v>1.6473310477322662E-2</v>
      </c>
      <c r="O13" s="82">
        <f t="shared" si="4"/>
        <v>0.46217545659821319</v>
      </c>
      <c r="P13" s="76">
        <f>分析係数表!C16</f>
        <v>5.244101845363236E-2</v>
      </c>
      <c r="Q13" s="82">
        <f t="shared" si="5"/>
        <v>2.4236951648282861E-2</v>
      </c>
      <c r="R13" s="83">
        <v>2.7250759110201458E-2</v>
      </c>
      <c r="S13" s="84">
        <f t="shared" si="6"/>
        <v>3.9745775252683004E-2</v>
      </c>
      <c r="T13" s="85">
        <f>分析係数表!F16</f>
        <v>0.2874493927125506</v>
      </c>
      <c r="U13" s="86">
        <f t="shared" si="7"/>
        <v>1.1424898959273252E-2</v>
      </c>
      <c r="V13" s="87">
        <f>分析係数表!D16</f>
        <v>0</v>
      </c>
      <c r="W13" s="88">
        <f t="shared" si="8"/>
        <v>0</v>
      </c>
      <c r="X13" s="76">
        <f>分析係数表!E16</f>
        <v>0</v>
      </c>
      <c r="Y13" s="89">
        <f t="shared" si="9"/>
        <v>0</v>
      </c>
    </row>
    <row r="14" spans="1:25" x14ac:dyDescent="0.2">
      <c r="A14" s="6" t="s">
        <v>2</v>
      </c>
      <c r="B14" s="5" t="s">
        <v>365</v>
      </c>
      <c r="C14" s="90"/>
      <c r="D14" s="76">
        <f>投入係数表!AC14</f>
        <v>5.4015761976445587E-3</v>
      </c>
      <c r="E14" s="77">
        <f t="shared" si="0"/>
        <v>0.54015761976445587</v>
      </c>
      <c r="F14" s="76">
        <f>分析係数表!C17</f>
        <v>0.30047739399045215</v>
      </c>
      <c r="G14" s="77">
        <f t="shared" si="1"/>
        <v>0.16230515393090925</v>
      </c>
      <c r="H14" s="77">
        <v>0.22792973612598832</v>
      </c>
      <c r="I14" s="77">
        <f t="shared" si="2"/>
        <v>0.22792973612598832</v>
      </c>
      <c r="J14" s="76">
        <f>分析係数表!G17</f>
        <v>0.21582733812949639</v>
      </c>
      <c r="K14" s="78">
        <f t="shared" si="3"/>
        <v>4.919346822863057E-2</v>
      </c>
      <c r="L14" s="79"/>
      <c r="M14" s="80"/>
      <c r="N14" s="81">
        <f>分析係数表!H17</f>
        <v>2.8021610605755043E-3</v>
      </c>
      <c r="O14" s="82">
        <f t="shared" si="4"/>
        <v>7.8617474575984711E-2</v>
      </c>
      <c r="P14" s="76">
        <f>分析係数表!C17</f>
        <v>0.30047739399045215</v>
      </c>
      <c r="Q14" s="82">
        <f t="shared" si="5"/>
        <v>2.3622773882702511E-2</v>
      </c>
      <c r="R14" s="83">
        <v>4.9324741533419189E-2</v>
      </c>
      <c r="S14" s="84">
        <f t="shared" si="6"/>
        <v>0.27725447765940753</v>
      </c>
      <c r="T14" s="85">
        <f>分析係数表!F17</f>
        <v>0.33413269384492406</v>
      </c>
      <c r="U14" s="86">
        <f t="shared" si="7"/>
        <v>9.2639785500905153E-2</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投入係数表!AC15</f>
        <v>1.7710085893916585E-4</v>
      </c>
      <c r="E15" s="77">
        <f t="shared" si="0"/>
        <v>1.7710085893916587E-2</v>
      </c>
      <c r="F15" s="76">
        <f>分析係数表!C18</f>
        <v>0.17062500000000003</v>
      </c>
      <c r="G15" s="77">
        <f t="shared" si="1"/>
        <v>3.021783405649518E-3</v>
      </c>
      <c r="H15" s="77">
        <v>9.3239784764247539E-3</v>
      </c>
      <c r="I15" s="77">
        <f t="shared" si="2"/>
        <v>9.3239784764247539E-3</v>
      </c>
      <c r="J15" s="76">
        <f>分析係数表!G18</f>
        <v>0.21515892420537897</v>
      </c>
      <c r="K15" s="78">
        <f t="shared" si="3"/>
        <v>2.0061371783016584E-3</v>
      </c>
      <c r="L15" s="79"/>
      <c r="M15" s="80"/>
      <c r="N15" s="81">
        <f>分析係数表!H18</f>
        <v>4.4579835054610296E-4</v>
      </c>
      <c r="O15" s="82">
        <f t="shared" si="4"/>
        <v>1.2507325500724841E-2</v>
      </c>
      <c r="P15" s="76">
        <f>分析係数表!C18</f>
        <v>0.17062500000000003</v>
      </c>
      <c r="Q15" s="82">
        <f t="shared" si="5"/>
        <v>2.1340624135611766E-3</v>
      </c>
      <c r="R15" s="83">
        <v>5.1538560328924553E-3</v>
      </c>
      <c r="S15" s="84">
        <f t="shared" si="6"/>
        <v>1.4477834509317208E-2</v>
      </c>
      <c r="T15" s="85">
        <f>分析係数表!F18</f>
        <v>0.45904645476772615</v>
      </c>
      <c r="U15" s="86">
        <f t="shared" si="7"/>
        <v>6.6459986042159067E-3</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投入係数表!AC16</f>
        <v>0</v>
      </c>
      <c r="E16" s="77">
        <f t="shared" si="0"/>
        <v>0</v>
      </c>
      <c r="F16" s="76">
        <f>分析係数表!C19</f>
        <v>0.1185035016586804</v>
      </c>
      <c r="G16" s="77">
        <f t="shared" si="1"/>
        <v>0</v>
      </c>
      <c r="H16" s="77">
        <v>6.110351597718929E-3</v>
      </c>
      <c r="I16" s="77">
        <f t="shared" si="2"/>
        <v>6.110351597718929E-3</v>
      </c>
      <c r="J16" s="76">
        <f>分析係数表!G19</f>
        <v>5.7564057564057566E-2</v>
      </c>
      <c r="K16" s="78">
        <f t="shared" si="3"/>
        <v>3.5173663110772354E-4</v>
      </c>
      <c r="L16" s="79"/>
      <c r="M16" s="80"/>
      <c r="N16" s="81">
        <f>分析係数表!H19</f>
        <v>-1.1675671085731269E-4</v>
      </c>
      <c r="O16" s="82">
        <f t="shared" si="4"/>
        <v>-3.2757281073326969E-3</v>
      </c>
      <c r="P16" s="76">
        <f>分析係数表!C19</f>
        <v>0.1185035016586804</v>
      </c>
      <c r="Q16" s="82">
        <f t="shared" si="5"/>
        <v>-3.8818525120068627E-4</v>
      </c>
      <c r="R16" s="83">
        <v>2.2961178721968502E-3</v>
      </c>
      <c r="S16" s="84">
        <f t="shared" si="6"/>
        <v>8.4064694699157796E-3</v>
      </c>
      <c r="T16" s="85">
        <f>分析係数表!F19</f>
        <v>0.24008424008424009</v>
      </c>
      <c r="U16" s="86">
        <f t="shared" si="7"/>
        <v>2.0182608344760946E-3</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投入係数表!AC17</f>
        <v>0</v>
      </c>
      <c r="E17" s="77">
        <f t="shared" si="0"/>
        <v>0</v>
      </c>
      <c r="F17" s="76">
        <f>分析係数表!C20</f>
        <v>0.1515527950310559</v>
      </c>
      <c r="G17" s="77">
        <f t="shared" si="1"/>
        <v>0</v>
      </c>
      <c r="H17" s="77">
        <v>4.0623582847063716E-3</v>
      </c>
      <c r="I17" s="77">
        <f t="shared" si="2"/>
        <v>4.0623582847063716E-3</v>
      </c>
      <c r="J17" s="76">
        <f>分析係数表!G20</f>
        <v>0.10025273799494525</v>
      </c>
      <c r="K17" s="78">
        <f t="shared" si="3"/>
        <v>4.0726254075826307E-4</v>
      </c>
      <c r="L17" s="79"/>
      <c r="M17" s="80"/>
      <c r="N17" s="81">
        <f>分析係数表!H20</f>
        <v>5.5194081496184183E-4</v>
      </c>
      <c r="O17" s="82">
        <f t="shared" si="4"/>
        <v>1.5485260143754566E-2</v>
      </c>
      <c r="P17" s="76">
        <f>分析係数表!C20</f>
        <v>0.1515527950310559</v>
      </c>
      <c r="Q17" s="82">
        <f t="shared" si="5"/>
        <v>2.3468344565690151E-3</v>
      </c>
      <c r="R17" s="83">
        <v>5.9821453161949412E-3</v>
      </c>
      <c r="S17" s="84">
        <f t="shared" si="6"/>
        <v>1.0044503600901313E-2</v>
      </c>
      <c r="T17" s="85">
        <f>分析係数表!F20</f>
        <v>0.22325189553496208</v>
      </c>
      <c r="U17" s="86">
        <f t="shared" si="7"/>
        <v>2.2424544686089703E-3</v>
      </c>
      <c r="V17" s="87">
        <f>分析係数表!D20</f>
        <v>3.7910699241786015E-3</v>
      </c>
      <c r="W17" s="88">
        <f t="shared" si="8"/>
        <v>0</v>
      </c>
      <c r="X17" s="76">
        <f>分析係数表!E20</f>
        <v>3.3698399326032012E-3</v>
      </c>
      <c r="Y17" s="89">
        <f t="shared" si="9"/>
        <v>0</v>
      </c>
    </row>
    <row r="18" spans="1:25" x14ac:dyDescent="0.2">
      <c r="A18" s="6" t="s">
        <v>6</v>
      </c>
      <c r="B18" s="5" t="s">
        <v>34</v>
      </c>
      <c r="C18" s="90"/>
      <c r="D18" s="76">
        <f>投入係数表!AC18</f>
        <v>3.0992650314354024E-3</v>
      </c>
      <c r="E18" s="77">
        <f t="shared" si="0"/>
        <v>0.30992650314354026</v>
      </c>
      <c r="F18" s="76">
        <f>分析係数表!C21</f>
        <v>0.26288951841359776</v>
      </c>
      <c r="G18" s="77">
        <f t="shared" si="1"/>
        <v>8.1476429155015684E-2</v>
      </c>
      <c r="H18" s="77">
        <v>0.1002608610421772</v>
      </c>
      <c r="I18" s="77">
        <f t="shared" si="2"/>
        <v>0.1002608610421772</v>
      </c>
      <c r="J18" s="76">
        <f>分析係数表!G21</f>
        <v>0.28500292911540714</v>
      </c>
      <c r="K18" s="78">
        <f t="shared" si="3"/>
        <v>2.8574639072653313E-2</v>
      </c>
      <c r="L18" s="79"/>
      <c r="M18" s="80"/>
      <c r="N18" s="81">
        <f>分析係数表!H21</f>
        <v>9.1282519397535371E-4</v>
      </c>
      <c r="O18" s="82">
        <f t="shared" si="4"/>
        <v>2.5610237930055627E-2</v>
      </c>
      <c r="P18" s="76">
        <f>分析係数表!C21</f>
        <v>0.26288951841359776</v>
      </c>
      <c r="Q18" s="82">
        <f t="shared" si="5"/>
        <v>6.7326631158899789E-3</v>
      </c>
      <c r="R18" s="83">
        <v>1.6030035873703198E-2</v>
      </c>
      <c r="S18" s="84">
        <f t="shared" si="6"/>
        <v>0.1162908969158804</v>
      </c>
      <c r="T18" s="85">
        <f>分析係数表!F21</f>
        <v>0.4257469244288225</v>
      </c>
      <c r="U18" s="86">
        <f t="shared" si="7"/>
        <v>4.951049170100532E-2</v>
      </c>
      <c r="V18" s="87">
        <f>分析係数表!D21</f>
        <v>5.0673696543643822E-2</v>
      </c>
      <c r="W18" s="88">
        <f t="shared" si="8"/>
        <v>0</v>
      </c>
      <c r="X18" s="76">
        <f>分析係数表!E21</f>
        <v>4.5987111892208554E-2</v>
      </c>
      <c r="Y18" s="89">
        <f t="shared" si="9"/>
        <v>0</v>
      </c>
    </row>
    <row r="19" spans="1:25" x14ac:dyDescent="0.2">
      <c r="A19" s="6" t="s">
        <v>7</v>
      </c>
      <c r="B19" s="5" t="s">
        <v>269</v>
      </c>
      <c r="C19" s="90"/>
      <c r="D19" s="76">
        <f>投入係数表!AC19</f>
        <v>0</v>
      </c>
      <c r="E19" s="77">
        <f t="shared" si="0"/>
        <v>0</v>
      </c>
      <c r="F19" s="76">
        <f>分析係数表!C22</f>
        <v>7.7430972388955577E-2</v>
      </c>
      <c r="G19" s="77">
        <f t="shared" si="1"/>
        <v>0</v>
      </c>
      <c r="H19" s="77">
        <v>4.004436539310121E-3</v>
      </c>
      <c r="I19" s="77">
        <f t="shared" si="2"/>
        <v>4.004436539310121E-3</v>
      </c>
      <c r="J19" s="76">
        <f>分析係数表!G22</f>
        <v>0.1947935368043088</v>
      </c>
      <c r="K19" s="78">
        <f t="shared" si="3"/>
        <v>7.8003835640062498E-4</v>
      </c>
      <c r="L19" s="79"/>
      <c r="M19" s="80"/>
      <c r="N19" s="81">
        <f>分析係数表!H22</f>
        <v>4.2456985766295524E-5</v>
      </c>
      <c r="O19" s="82">
        <f t="shared" si="4"/>
        <v>1.1911738572118898E-3</v>
      </c>
      <c r="P19" s="76">
        <f>分析係数表!C22</f>
        <v>7.7430972388955577E-2</v>
      </c>
      <c r="Q19" s="82">
        <f t="shared" si="5"/>
        <v>9.2233750048219547E-5</v>
      </c>
      <c r="R19" s="83">
        <v>1.1655058329388865E-3</v>
      </c>
      <c r="S19" s="84">
        <f t="shared" si="6"/>
        <v>5.1699423722490079E-3</v>
      </c>
      <c r="T19" s="85">
        <f>分析係数表!F22</f>
        <v>0.41382405745062839</v>
      </c>
      <c r="U19" s="86">
        <f t="shared" si="7"/>
        <v>2.1394465292700116E-3</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投入係数表!AC20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5.9558692860594491E-4</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90"/>
      <c r="D21" s="76">
        <f>投入係数表!AC21</f>
        <v>1.239706012574161E-3</v>
      </c>
      <c r="E21" s="77">
        <f t="shared" si="0"/>
        <v>0.1239706012574161</v>
      </c>
      <c r="F21" s="76">
        <f>分析係数表!C24</f>
        <v>0.63487099296325256</v>
      </c>
      <c r="G21" s="77">
        <f t="shared" si="1"/>
        <v>7.8705338718547208E-2</v>
      </c>
      <c r="H21" s="77">
        <v>0.10292751718104559</v>
      </c>
      <c r="I21" s="77">
        <f t="shared" si="2"/>
        <v>0.10292751718104559</v>
      </c>
      <c r="J21" s="76">
        <f>分析係数表!G24</f>
        <v>0.20715350223546944</v>
      </c>
      <c r="K21" s="78">
        <f t="shared" si="3"/>
        <v>2.1321795660455046E-2</v>
      </c>
      <c r="L21" s="79"/>
      <c r="M21" s="80"/>
      <c r="N21" s="81">
        <f>分析係数表!H24</f>
        <v>3.5027013257193804E-4</v>
      </c>
      <c r="O21" s="82">
        <f t="shared" si="4"/>
        <v>9.8271843219980889E-3</v>
      </c>
      <c r="P21" s="76">
        <f>分析係数表!C24</f>
        <v>0.63487099296325256</v>
      </c>
      <c r="Q21" s="82">
        <f t="shared" si="5"/>
        <v>6.2389942685398348E-3</v>
      </c>
      <c r="R21" s="83">
        <v>2.1077674768483684E-2</v>
      </c>
      <c r="S21" s="84">
        <f t="shared" si="6"/>
        <v>0.12400519194952928</v>
      </c>
      <c r="T21" s="85">
        <f>分析係数表!F24</f>
        <v>0.39046199701937406</v>
      </c>
      <c r="U21" s="86">
        <f t="shared" si="7"/>
        <v>4.8419314889384009E-2</v>
      </c>
      <c r="V21" s="87">
        <f>分析係数表!D24</f>
        <v>8.1222056631892692E-2</v>
      </c>
      <c r="W21" s="88">
        <f t="shared" si="8"/>
        <v>0</v>
      </c>
      <c r="X21" s="76">
        <f>分析係数表!E24</f>
        <v>8.3457526080476907E-2</v>
      </c>
      <c r="Y21" s="89">
        <f t="shared" si="9"/>
        <v>0</v>
      </c>
    </row>
    <row r="22" spans="1:25" x14ac:dyDescent="0.2">
      <c r="A22" s="6" t="s">
        <v>10</v>
      </c>
      <c r="B22" s="5" t="s">
        <v>272</v>
      </c>
      <c r="C22" s="90"/>
      <c r="D22" s="76">
        <f>投入係数表!AC22</f>
        <v>0</v>
      </c>
      <c r="E22" s="77">
        <f t="shared" si="0"/>
        <v>0</v>
      </c>
      <c r="F22" s="76">
        <f>分析係数表!C25</f>
        <v>2.5195482189400487E-2</v>
      </c>
      <c r="G22" s="77">
        <f t="shared" si="1"/>
        <v>0</v>
      </c>
      <c r="H22" s="77">
        <v>2.3150474769882373E-3</v>
      </c>
      <c r="I22" s="77">
        <f t="shared" si="2"/>
        <v>2.3150474769882373E-3</v>
      </c>
      <c r="J22" s="76">
        <f>分析係数表!G25</f>
        <v>0.19667590027700832</v>
      </c>
      <c r="K22" s="78">
        <f t="shared" si="3"/>
        <v>4.5531404672067828E-4</v>
      </c>
      <c r="L22" s="79"/>
      <c r="M22" s="80"/>
      <c r="N22" s="81">
        <f>分析係数表!H25</f>
        <v>5.0948382919554624E-4</v>
      </c>
      <c r="O22" s="82">
        <f t="shared" si="4"/>
        <v>1.4294086286542676E-2</v>
      </c>
      <c r="P22" s="76">
        <f>分析係数表!C25</f>
        <v>2.5195482189400487E-2</v>
      </c>
      <c r="Q22" s="82">
        <f t="shared" si="5"/>
        <v>3.6014639644633972E-4</v>
      </c>
      <c r="R22" s="83">
        <v>1.5194068004501903E-3</v>
      </c>
      <c r="S22" s="84">
        <f t="shared" si="6"/>
        <v>3.8344542774384274E-3</v>
      </c>
      <c r="T22" s="85">
        <f>分析係数表!F25</f>
        <v>0.34903047091412742</v>
      </c>
      <c r="U22" s="86">
        <f t="shared" si="7"/>
        <v>1.3383413821530246E-3</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投入係数表!AC23</f>
        <v>1.7710085893916585E-4</v>
      </c>
      <c r="E23" s="77">
        <f t="shared" si="0"/>
        <v>1.7710085893916587E-2</v>
      </c>
      <c r="F23" s="76">
        <f>分析係数表!C26</f>
        <v>0.4930888575458392</v>
      </c>
      <c r="G23" s="77">
        <f t="shared" si="1"/>
        <v>8.732646020470013E-3</v>
      </c>
      <c r="H23" s="77">
        <v>3.1976409702963997E-2</v>
      </c>
      <c r="I23" s="77">
        <f t="shared" si="2"/>
        <v>3.1976409702963997E-2</v>
      </c>
      <c r="J23" s="76">
        <f>分析係数表!G26</f>
        <v>0.19639217284957194</v>
      </c>
      <c r="K23" s="78">
        <f t="shared" si="3"/>
        <v>6.2799165814932346E-3</v>
      </c>
      <c r="L23" s="79"/>
      <c r="M23" s="80"/>
      <c r="N23" s="81">
        <f>分析係数表!H26</f>
        <v>1.0815917123963785E-2</v>
      </c>
      <c r="O23" s="82">
        <f t="shared" si="4"/>
        <v>0.30345154012472891</v>
      </c>
      <c r="P23" s="76">
        <f>分析係数表!C26</f>
        <v>0.4930888575458392</v>
      </c>
      <c r="Q23" s="82">
        <f t="shared" si="5"/>
        <v>0.14962857324062798</v>
      </c>
      <c r="R23" s="83">
        <v>0.16537767210530679</v>
      </c>
      <c r="S23" s="84">
        <f t="shared" si="6"/>
        <v>0.1973540818082708</v>
      </c>
      <c r="T23" s="85">
        <f>分析係数表!F26</f>
        <v>0.33499796167957602</v>
      </c>
      <c r="U23" s="86">
        <f t="shared" si="7"/>
        <v>6.6113215134915013E-2</v>
      </c>
      <c r="V23" s="87">
        <f>分析係数表!D26</f>
        <v>2.4561761108846312E-2</v>
      </c>
      <c r="W23" s="88">
        <f t="shared" si="8"/>
        <v>0</v>
      </c>
      <c r="X23" s="76">
        <f>分析係数表!E26</f>
        <v>2.6498165511618425E-2</v>
      </c>
      <c r="Y23" s="89">
        <f t="shared" si="9"/>
        <v>0</v>
      </c>
    </row>
    <row r="24" spans="1:25" x14ac:dyDescent="0.2">
      <c r="A24" s="6" t="s">
        <v>12</v>
      </c>
      <c r="B24" s="5" t="s">
        <v>366</v>
      </c>
      <c r="C24" s="90"/>
      <c r="D24" s="76">
        <f>投入係数表!AC24</f>
        <v>2.6565128840874881E-4</v>
      </c>
      <c r="E24" s="77">
        <f t="shared" si="0"/>
        <v>2.656512884087488E-2</v>
      </c>
      <c r="F24" s="76">
        <f>分析係数表!C27</f>
        <v>2.3319615912208547E-2</v>
      </c>
      <c r="G24" s="77">
        <f t="shared" si="1"/>
        <v>6.1948860122753603E-4</v>
      </c>
      <c r="H24" s="77">
        <v>7.2029214694162833E-4</v>
      </c>
      <c r="I24" s="77">
        <f t="shared" si="2"/>
        <v>7.2029214694162833E-4</v>
      </c>
      <c r="J24" s="76">
        <f>分析係数表!G27</f>
        <v>0.17692307692307693</v>
      </c>
      <c r="K24" s="78">
        <f t="shared" si="3"/>
        <v>1.2743630292044194E-4</v>
      </c>
      <c r="L24" s="79"/>
      <c r="M24" s="80"/>
      <c r="N24" s="81">
        <f>分析係数表!H27</f>
        <v>1.0773460138197489E-2</v>
      </c>
      <c r="O24" s="82">
        <f t="shared" si="4"/>
        <v>0.30226036626751701</v>
      </c>
      <c r="P24" s="76">
        <f>分析係数表!C27</f>
        <v>2.3319615912208547E-2</v>
      </c>
      <c r="Q24" s="82">
        <f t="shared" si="5"/>
        <v>7.0485956468419727E-3</v>
      </c>
      <c r="R24" s="83">
        <v>7.1035879024092747E-3</v>
      </c>
      <c r="S24" s="84">
        <f t="shared" si="6"/>
        <v>7.8238800493509036E-3</v>
      </c>
      <c r="T24" s="85">
        <f>分析係数表!F27</f>
        <v>0.33076923076923076</v>
      </c>
      <c r="U24" s="86">
        <f t="shared" si="7"/>
        <v>2.5878987855545298E-3</v>
      </c>
      <c r="V24" s="87">
        <f>分析係数表!D27</f>
        <v>1.5384615384615385</v>
      </c>
      <c r="W24" s="88">
        <f t="shared" si="8"/>
        <v>0</v>
      </c>
      <c r="X24" s="76">
        <f>分析係数表!E27</f>
        <v>1.823076923076923</v>
      </c>
      <c r="Y24" s="89">
        <f t="shared" si="9"/>
        <v>0</v>
      </c>
    </row>
    <row r="25" spans="1:25" x14ac:dyDescent="0.2">
      <c r="A25" s="6" t="s">
        <v>13</v>
      </c>
      <c r="B25" s="5" t="s">
        <v>192</v>
      </c>
      <c r="C25" s="90"/>
      <c r="D25" s="76">
        <f>投入係数表!AC25</f>
        <v>0</v>
      </c>
      <c r="E25" s="77">
        <f t="shared" si="0"/>
        <v>0</v>
      </c>
      <c r="F25" s="76">
        <f>分析係数表!C28</f>
        <v>0.14672910458351074</v>
      </c>
      <c r="G25" s="77">
        <f t="shared" si="1"/>
        <v>0</v>
      </c>
      <c r="H25" s="77">
        <v>2.8908198409202421E-2</v>
      </c>
      <c r="I25" s="77">
        <f t="shared" si="2"/>
        <v>2.8908198409202421E-2</v>
      </c>
      <c r="J25" s="76">
        <f>分析係数表!G28</f>
        <v>0.12492997198879552</v>
      </c>
      <c r="K25" s="78">
        <f t="shared" si="3"/>
        <v>3.6115004175082017E-3</v>
      </c>
      <c r="L25" s="79"/>
      <c r="M25" s="80"/>
      <c r="N25" s="81">
        <f>分析係数表!H28</f>
        <v>2.0262596456964536E-2</v>
      </c>
      <c r="O25" s="82">
        <f t="shared" si="4"/>
        <v>0.56848772335437425</v>
      </c>
      <c r="P25" s="76">
        <f>分析係数表!C28</f>
        <v>0.14672910458351074</v>
      </c>
      <c r="Q25" s="82">
        <f t="shared" si="5"/>
        <v>8.3413694614505901E-2</v>
      </c>
      <c r="R25" s="83">
        <v>9.671752757189675E-2</v>
      </c>
      <c r="S25" s="84">
        <f t="shared" si="6"/>
        <v>0.12562572598109917</v>
      </c>
      <c r="T25" s="85">
        <f>分析係数表!F28</f>
        <v>0.21372549019607842</v>
      </c>
      <c r="U25" s="86">
        <f t="shared" si="7"/>
        <v>2.6849419866548645E-2</v>
      </c>
      <c r="V25" s="87">
        <f>分析係数表!D28</f>
        <v>3.4733893557422971E-2</v>
      </c>
      <c r="W25" s="88">
        <f t="shared" si="8"/>
        <v>0</v>
      </c>
      <c r="X25" s="76">
        <f>分析係数表!E28</f>
        <v>3.4173669467787111E-2</v>
      </c>
      <c r="Y25" s="89">
        <f t="shared" si="9"/>
        <v>0</v>
      </c>
    </row>
    <row r="26" spans="1:25" x14ac:dyDescent="0.2">
      <c r="A26" s="6" t="s">
        <v>14</v>
      </c>
      <c r="B26" s="5" t="s">
        <v>50</v>
      </c>
      <c r="C26" s="90"/>
      <c r="D26" s="76">
        <f>投入係数表!AC26</f>
        <v>6.3756309218099706E-3</v>
      </c>
      <c r="E26" s="77">
        <f t="shared" si="0"/>
        <v>0.63756309218099705</v>
      </c>
      <c r="F26" s="76">
        <f>分析係数表!C29</f>
        <v>0.36751332706177486</v>
      </c>
      <c r="G26" s="77">
        <f t="shared" si="1"/>
        <v>0.23431293321923127</v>
      </c>
      <c r="H26" s="77">
        <v>0.264108805766477</v>
      </c>
      <c r="I26" s="77">
        <f t="shared" si="2"/>
        <v>0.264108805766477</v>
      </c>
      <c r="J26" s="76">
        <f>分析係数表!G29</f>
        <v>0.26226333907056798</v>
      </c>
      <c r="K26" s="78">
        <f t="shared" si="3"/>
        <v>6.9266057278256341E-2</v>
      </c>
      <c r="L26" s="79"/>
      <c r="M26" s="80"/>
      <c r="N26" s="81">
        <f>分析係数表!H29</f>
        <v>9.6908070011569522E-3</v>
      </c>
      <c r="O26" s="82">
        <f t="shared" si="4"/>
        <v>0.27188543290861378</v>
      </c>
      <c r="P26" s="76">
        <f>分析係数表!C29</f>
        <v>0.36751332706177486</v>
      </c>
      <c r="Q26" s="82">
        <f t="shared" si="5"/>
        <v>9.9921520027875618E-2</v>
      </c>
      <c r="R26" s="83">
        <v>0.12671057335560265</v>
      </c>
      <c r="S26" s="84">
        <f t="shared" si="6"/>
        <v>0.39081937912207965</v>
      </c>
      <c r="T26" s="85">
        <f>分析係数表!F29</f>
        <v>0.47117039586919107</v>
      </c>
      <c r="U26" s="86">
        <f t="shared" si="7"/>
        <v>0.18414252157430175</v>
      </c>
      <c r="V26" s="87">
        <f>分析係数表!D29</f>
        <v>9.2943201376936319E-2</v>
      </c>
      <c r="W26" s="88">
        <f t="shared" si="8"/>
        <v>0</v>
      </c>
      <c r="X26" s="76">
        <f>分析係数表!E29</f>
        <v>7.2289156626506021E-2</v>
      </c>
      <c r="Y26" s="89">
        <f t="shared" si="9"/>
        <v>0</v>
      </c>
    </row>
    <row r="27" spans="1:25" x14ac:dyDescent="0.2">
      <c r="A27" s="6" t="s">
        <v>15</v>
      </c>
      <c r="B27" s="5" t="s">
        <v>36</v>
      </c>
      <c r="C27" s="90"/>
      <c r="D27" s="76">
        <f>投入係数表!AC27</f>
        <v>3.0992650314354024E-3</v>
      </c>
      <c r="E27" s="77">
        <f t="shared" si="0"/>
        <v>0.30992650314354026</v>
      </c>
      <c r="F27" s="76">
        <f>分析係数表!C30</f>
        <v>1</v>
      </c>
      <c r="G27" s="77">
        <f t="shared" si="1"/>
        <v>0.30992650314354026</v>
      </c>
      <c r="H27" s="77">
        <v>0.37815247580164335</v>
      </c>
      <c r="I27" s="77">
        <f t="shared" si="2"/>
        <v>0.37815247580164335</v>
      </c>
      <c r="J27" s="76">
        <f>分析係数表!G30</f>
        <v>0.34487899988530796</v>
      </c>
      <c r="K27" s="78">
        <f t="shared" si="3"/>
        <v>0.13041684765862388</v>
      </c>
      <c r="L27" s="79"/>
      <c r="M27" s="80"/>
      <c r="N27" s="81">
        <f>分析係数表!H30</f>
        <v>0</v>
      </c>
      <c r="O27" s="82">
        <f t="shared" si="4"/>
        <v>0</v>
      </c>
      <c r="P27" s="76">
        <f>分析係数表!C30</f>
        <v>1</v>
      </c>
      <c r="Q27" s="82">
        <f t="shared" si="5"/>
        <v>0</v>
      </c>
      <c r="R27" s="83">
        <v>8.2176930588056543E-2</v>
      </c>
      <c r="S27" s="84">
        <f t="shared" si="6"/>
        <v>0.46032940638969988</v>
      </c>
      <c r="T27" s="85">
        <f>分析係数表!F30</f>
        <v>0.44087624727606378</v>
      </c>
      <c r="U27" s="86">
        <f t="shared" si="7"/>
        <v>0.20294830119990898</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投入係数表!AC28</f>
        <v>2.3642964668378643E-2</v>
      </c>
      <c r="E28" s="77">
        <f t="shared" si="0"/>
        <v>2.3642964668378643</v>
      </c>
      <c r="F28" s="76">
        <f>分析係数表!C31</f>
        <v>0.30951028292239513</v>
      </c>
      <c r="G28" s="77">
        <f t="shared" si="1"/>
        <v>0.73177406836340653</v>
      </c>
      <c r="H28" s="77">
        <v>0.77606423180878537</v>
      </c>
      <c r="I28" s="77">
        <f t="shared" si="2"/>
        <v>0.77606423180878537</v>
      </c>
      <c r="J28" s="76">
        <f>分析係数表!G31</f>
        <v>7.0092194960809637E-2</v>
      </c>
      <c r="K28" s="78">
        <f t="shared" si="3"/>
        <v>5.4396045438052348E-2</v>
      </c>
      <c r="L28" s="79"/>
      <c r="M28" s="80"/>
      <c r="N28" s="81">
        <f>分析係数表!H31</f>
        <v>2.261895916699394E-2</v>
      </c>
      <c r="O28" s="82">
        <f t="shared" si="4"/>
        <v>0.63459787242963428</v>
      </c>
      <c r="P28" s="76">
        <f>分析係数表!C31</f>
        <v>0.30951028292239513</v>
      </c>
      <c r="Q28" s="82">
        <f t="shared" si="5"/>
        <v>0.19641456703764612</v>
      </c>
      <c r="R28" s="83">
        <v>0.25405262352460817</v>
      </c>
      <c r="S28" s="84">
        <f t="shared" si="6"/>
        <v>1.0301168553333935</v>
      </c>
      <c r="T28" s="85">
        <f>分析係数表!F31</f>
        <v>0.24334064086008589</v>
      </c>
      <c r="U28" s="86">
        <f t="shared" si="7"/>
        <v>0.25066929573760433</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投入係数表!AC29</f>
        <v>2.3023111662091563E-3</v>
      </c>
      <c r="E29" s="77">
        <f t="shared" si="0"/>
        <v>0.23023111662091564</v>
      </c>
      <c r="F29" s="76">
        <f>分析係数表!C32</f>
        <v>0.85225718194254441</v>
      </c>
      <c r="G29" s="77">
        <f t="shared" si="1"/>
        <v>0.19621612264682686</v>
      </c>
      <c r="H29" s="77">
        <v>0.22636710167302024</v>
      </c>
      <c r="I29" s="77">
        <f t="shared" si="2"/>
        <v>0.22636710167302024</v>
      </c>
      <c r="J29" s="76">
        <f>分析係数表!G32</f>
        <v>0.14035087719298245</v>
      </c>
      <c r="K29" s="78">
        <f t="shared" si="3"/>
        <v>3.1770821287441436E-2</v>
      </c>
      <c r="L29" s="79"/>
      <c r="M29" s="80"/>
      <c r="N29" s="81">
        <f>分析係数表!H32</f>
        <v>6.442847590035345E-3</v>
      </c>
      <c r="O29" s="82">
        <f t="shared" si="4"/>
        <v>0.18076063283190424</v>
      </c>
      <c r="P29" s="76">
        <f>分析係数表!C32</f>
        <v>0.85225718194254441</v>
      </c>
      <c r="Q29" s="82">
        <f t="shared" si="5"/>
        <v>0.15405454754346967</v>
      </c>
      <c r="R29" s="83">
        <v>0.20144713626657093</v>
      </c>
      <c r="S29" s="84">
        <f t="shared" si="6"/>
        <v>0.42781423793959117</v>
      </c>
      <c r="T29" s="85">
        <f>分析係数表!F32</f>
        <v>0.48405103668261562</v>
      </c>
      <c r="U29" s="86">
        <f t="shared" si="7"/>
        <v>0.2070839253822423</v>
      </c>
      <c r="V29" s="87">
        <f>分析係数表!D32</f>
        <v>2.1531100478468901E-2</v>
      </c>
      <c r="W29" s="88">
        <f t="shared" si="8"/>
        <v>0</v>
      </c>
      <c r="X29" s="76">
        <f>分析係数表!E32</f>
        <v>3.1897926634768738E-2</v>
      </c>
      <c r="Y29" s="89">
        <f t="shared" si="9"/>
        <v>0</v>
      </c>
    </row>
    <row r="30" spans="1:25" x14ac:dyDescent="0.2">
      <c r="A30" s="6" t="s">
        <v>18</v>
      </c>
      <c r="B30" s="5" t="s">
        <v>274</v>
      </c>
      <c r="C30" s="90"/>
      <c r="D30" s="76">
        <f>投入係数表!AC30</f>
        <v>1.4168068715133268E-3</v>
      </c>
      <c r="E30" s="77">
        <f t="shared" si="0"/>
        <v>0.1416806871513327</v>
      </c>
      <c r="F30" s="76">
        <f>分析係数表!C33</f>
        <v>1</v>
      </c>
      <c r="G30" s="77">
        <f t="shared" si="1"/>
        <v>0.1416806871513327</v>
      </c>
      <c r="H30" s="77">
        <v>0.16802714992872783</v>
      </c>
      <c r="I30" s="77">
        <f t="shared" si="2"/>
        <v>0.16802714992872783</v>
      </c>
      <c r="J30" s="76">
        <f>分析係数表!G33</f>
        <v>0.50645624103299858</v>
      </c>
      <c r="K30" s="78">
        <f t="shared" si="3"/>
        <v>8.5098398744391568E-2</v>
      </c>
      <c r="L30" s="79"/>
      <c r="M30" s="80"/>
      <c r="N30" s="81">
        <f>分析係数表!H33</f>
        <v>9.552821797416492E-4</v>
      </c>
      <c r="O30" s="82">
        <f t="shared" si="4"/>
        <v>2.6801411787267516E-2</v>
      </c>
      <c r="P30" s="76">
        <f>分析係数表!C33</f>
        <v>1</v>
      </c>
      <c r="Q30" s="82">
        <f t="shared" si="5"/>
        <v>2.6801411787267516E-2</v>
      </c>
      <c r="R30" s="83">
        <v>8.113163518158252E-2</v>
      </c>
      <c r="S30" s="84">
        <f t="shared" si="6"/>
        <v>0.24915878511031037</v>
      </c>
      <c r="T30" s="85">
        <f>分析係数表!F33</f>
        <v>0.6449067431850789</v>
      </c>
      <c r="U30" s="86">
        <f t="shared" si="7"/>
        <v>0.16068418064144119</v>
      </c>
      <c r="V30" s="87">
        <f>分析係数表!D33</f>
        <v>2.7259684361549498E-2</v>
      </c>
      <c r="W30" s="88">
        <f t="shared" si="8"/>
        <v>0</v>
      </c>
      <c r="X30" s="76">
        <f>分析係数表!E33</f>
        <v>2.4748923959827834E-2</v>
      </c>
      <c r="Y30" s="89">
        <f t="shared" si="9"/>
        <v>0</v>
      </c>
    </row>
    <row r="31" spans="1:25" x14ac:dyDescent="0.2">
      <c r="A31" s="6" t="s">
        <v>19</v>
      </c>
      <c r="B31" s="5" t="s">
        <v>275</v>
      </c>
      <c r="C31" s="75">
        <f>最終需要_まとめ!C32</f>
        <v>100</v>
      </c>
      <c r="D31" s="76">
        <f>投入係数表!AC31</f>
        <v>1.1423005401576198E-2</v>
      </c>
      <c r="E31" s="77">
        <f t="shared" si="0"/>
        <v>1.1423005401576198</v>
      </c>
      <c r="F31" s="76">
        <f>分析係数表!C34</f>
        <v>0.24772063858157056</v>
      </c>
      <c r="G31" s="77">
        <f t="shared" si="1"/>
        <v>0.28297141925991859</v>
      </c>
      <c r="H31" s="77">
        <v>0.3493861812079162</v>
      </c>
      <c r="I31" s="77">
        <f t="shared" si="2"/>
        <v>100.34938618120792</v>
      </c>
      <c r="J31" s="76">
        <f>分析係数表!G34</f>
        <v>0.4248649605950589</v>
      </c>
      <c r="K31" s="78">
        <f t="shared" si="3"/>
        <v>42.634938005617251</v>
      </c>
      <c r="L31" s="79"/>
      <c r="M31" s="80"/>
      <c r="N31" s="81">
        <f>分析係数表!H34</f>
        <v>0.15963826648127116</v>
      </c>
      <c r="O31" s="82">
        <f t="shared" si="4"/>
        <v>4.478813703116705</v>
      </c>
      <c r="P31" s="76">
        <f>分析係数表!C34</f>
        <v>0.24772063858157056</v>
      </c>
      <c r="Q31" s="82">
        <f t="shared" si="5"/>
        <v>1.1094945906239591</v>
      </c>
      <c r="R31" s="83">
        <v>1.1915820321090616</v>
      </c>
      <c r="S31" s="84">
        <f t="shared" si="6"/>
        <v>101.54096821331699</v>
      </c>
      <c r="T31" s="85">
        <f>分析係数表!F34</f>
        <v>0.69972549366864434</v>
      </c>
      <c r="U31" s="86">
        <f t="shared" si="7"/>
        <v>71.050804110655349</v>
      </c>
      <c r="V31" s="87">
        <f>分析係数表!D34</f>
        <v>0.30222261577968651</v>
      </c>
      <c r="W31" s="88">
        <f t="shared" si="8"/>
        <v>31</v>
      </c>
      <c r="X31" s="76">
        <f>分析係数表!E34</f>
        <v>0.2069423536704153</v>
      </c>
      <c r="Y31" s="89">
        <f t="shared" si="9"/>
        <v>21</v>
      </c>
    </row>
    <row r="32" spans="1:25" x14ac:dyDescent="0.2">
      <c r="A32" s="6" t="s">
        <v>20</v>
      </c>
      <c r="B32" s="5" t="s">
        <v>37</v>
      </c>
      <c r="C32" s="90"/>
      <c r="D32" s="76">
        <f>投入係数表!AC32</f>
        <v>1.7710085893916587E-2</v>
      </c>
      <c r="E32" s="77">
        <f t="shared" si="0"/>
        <v>1.7710085893916587</v>
      </c>
      <c r="F32" s="76">
        <f>分析係数表!C35</f>
        <v>0.40037672666387614</v>
      </c>
      <c r="G32" s="77">
        <f t="shared" si="1"/>
        <v>0.70907062191424097</v>
      </c>
      <c r="H32" s="77">
        <v>0.82810805009622501</v>
      </c>
      <c r="I32" s="77">
        <f t="shared" si="2"/>
        <v>0.82810805009622501</v>
      </c>
      <c r="J32" s="76">
        <f>分析係数表!G35</f>
        <v>0.31413869149718204</v>
      </c>
      <c r="K32" s="78">
        <f t="shared" si="3"/>
        <v>0.26014077927551099</v>
      </c>
      <c r="L32" s="79"/>
      <c r="M32" s="80"/>
      <c r="N32" s="81">
        <f>分析係数表!H35</f>
        <v>6.0278305541698066E-2</v>
      </c>
      <c r="O32" s="82">
        <f t="shared" si="4"/>
        <v>1.6911690837765803</v>
      </c>
      <c r="P32" s="76">
        <f>分析係数表!C35</f>
        <v>0.40037672666387614</v>
      </c>
      <c r="Q32" s="82">
        <f t="shared" si="5"/>
        <v>0.67710474199761372</v>
      </c>
      <c r="R32" s="83">
        <v>0.86857768554355197</v>
      </c>
      <c r="S32" s="84">
        <f t="shared" si="6"/>
        <v>1.6966857356397771</v>
      </c>
      <c r="T32" s="85">
        <f>分析係数表!F35</f>
        <v>0.64444988973290862</v>
      </c>
      <c r="U32" s="86">
        <f t="shared" si="7"/>
        <v>1.0934289352444533</v>
      </c>
      <c r="V32" s="87">
        <f>分析係数表!D35</f>
        <v>6.3219799068855678E-2</v>
      </c>
      <c r="W32" s="88">
        <f t="shared" si="8"/>
        <v>0</v>
      </c>
      <c r="X32" s="76">
        <f>分析係数表!E35</f>
        <v>5.6848811565792697E-2</v>
      </c>
      <c r="Y32" s="89">
        <f t="shared" si="9"/>
        <v>0</v>
      </c>
    </row>
    <row r="33" spans="1:25" x14ac:dyDescent="0.2">
      <c r="A33" s="6" t="s">
        <v>21</v>
      </c>
      <c r="B33" s="5" t="s">
        <v>38</v>
      </c>
      <c r="C33" s="90"/>
      <c r="D33" s="76">
        <f>投入係数表!AC33</f>
        <v>2.727353227663154E-2</v>
      </c>
      <c r="E33" s="77">
        <f t="shared" si="0"/>
        <v>2.727353227663154</v>
      </c>
      <c r="F33" s="76">
        <f>分析係数表!C36</f>
        <v>0.81884274474653918</v>
      </c>
      <c r="G33" s="77">
        <f t="shared" si="1"/>
        <v>2.2332734028330297</v>
      </c>
      <c r="H33" s="77">
        <v>2.3088634569861823</v>
      </c>
      <c r="I33" s="77">
        <f t="shared" si="2"/>
        <v>2.3088634569861823</v>
      </c>
      <c r="J33" s="76">
        <f>分析係数表!G36</f>
        <v>1.667576253714147E-2</v>
      </c>
      <c r="K33" s="78">
        <f t="shared" si="3"/>
        <v>3.8502058739385128E-2</v>
      </c>
      <c r="L33" s="79"/>
      <c r="M33" s="80"/>
      <c r="N33" s="81">
        <f>分析係数表!H36</f>
        <v>0.19381614002313904</v>
      </c>
      <c r="O33" s="82">
        <f t="shared" si="4"/>
        <v>5.4377086581722756</v>
      </c>
      <c r="P33" s="76">
        <f>分析係数表!C36</f>
        <v>0.81884274474653918</v>
      </c>
      <c r="Q33" s="82">
        <f t="shared" si="5"/>
        <v>4.4526282827898065</v>
      </c>
      <c r="R33" s="83">
        <v>4.584849942891263</v>
      </c>
      <c r="S33" s="84">
        <f t="shared" si="6"/>
        <v>6.8937133998774449</v>
      </c>
      <c r="T33" s="85">
        <f>分析係数表!F36</f>
        <v>0.88527075374446673</v>
      </c>
      <c r="U33" s="86">
        <f t="shared" si="7"/>
        <v>6.1028028576078359</v>
      </c>
      <c r="V33" s="87">
        <f>分析係数表!D36</f>
        <v>8.9745922018070468E-3</v>
      </c>
      <c r="W33" s="88">
        <f t="shared" si="8"/>
        <v>0</v>
      </c>
      <c r="X33" s="76">
        <f>分析係数表!E36</f>
        <v>2.2436480504517617E-3</v>
      </c>
      <c r="Y33" s="89">
        <f t="shared" si="9"/>
        <v>0</v>
      </c>
    </row>
    <row r="34" spans="1:25" x14ac:dyDescent="0.2">
      <c r="A34" s="6" t="s">
        <v>22</v>
      </c>
      <c r="B34" s="5" t="s">
        <v>378</v>
      </c>
      <c r="C34" s="90"/>
      <c r="D34" s="76">
        <f>投入係数表!AC34</f>
        <v>2.0897901354821571E-2</v>
      </c>
      <c r="E34" s="77">
        <f t="shared" si="0"/>
        <v>2.0897901354821573</v>
      </c>
      <c r="F34" s="76">
        <f>分析係数表!C37</f>
        <v>0.43300400097983183</v>
      </c>
      <c r="G34" s="77">
        <f t="shared" si="1"/>
        <v>0.90488748987195888</v>
      </c>
      <c r="H34" s="77">
        <v>1.0116809098724253</v>
      </c>
      <c r="I34" s="77">
        <f t="shared" si="2"/>
        <v>1.0116809098724253</v>
      </c>
      <c r="J34" s="76">
        <f>分析係数表!G37</f>
        <v>0.37467899332306109</v>
      </c>
      <c r="K34" s="78">
        <f t="shared" si="3"/>
        <v>0.37905558487515884</v>
      </c>
      <c r="L34" s="79"/>
      <c r="M34" s="80"/>
      <c r="N34" s="81">
        <f>分析係数表!H37</f>
        <v>4.7689809261991442E-2</v>
      </c>
      <c r="O34" s="82">
        <f t="shared" si="4"/>
        <v>1.3379860351132551</v>
      </c>
      <c r="P34" s="76">
        <f>分析係数表!C37</f>
        <v>0.43300400097983183</v>
      </c>
      <c r="Q34" s="82">
        <f t="shared" si="5"/>
        <v>0.57935330645918126</v>
      </c>
      <c r="R34" s="83">
        <v>0.67402526127261198</v>
      </c>
      <c r="S34" s="84">
        <f t="shared" si="6"/>
        <v>1.6857061711450374</v>
      </c>
      <c r="T34" s="85">
        <f>分析係数表!F37</f>
        <v>0.6925184043828112</v>
      </c>
      <c r="U34" s="86">
        <f t="shared" si="7"/>
        <v>1.1673825478996194</v>
      </c>
      <c r="V34" s="87">
        <f>分析係数表!D37</f>
        <v>7.24191063174114E-2</v>
      </c>
      <c r="W34" s="88">
        <f t="shared" si="8"/>
        <v>0</v>
      </c>
      <c r="X34" s="76">
        <f>分析係数表!E37</f>
        <v>6.5998972778633799E-2</v>
      </c>
      <c r="Y34" s="89">
        <f t="shared" si="9"/>
        <v>0</v>
      </c>
    </row>
    <row r="35" spans="1:25" x14ac:dyDescent="0.2">
      <c r="A35" s="6" t="s">
        <v>23</v>
      </c>
      <c r="B35" s="5" t="s">
        <v>194</v>
      </c>
      <c r="C35" s="90"/>
      <c r="D35" s="76">
        <f>投入係数表!AC35</f>
        <v>3.8519436819268574E-2</v>
      </c>
      <c r="E35" s="77">
        <f t="shared" si="0"/>
        <v>3.8519436819268575</v>
      </c>
      <c r="F35" s="76">
        <f>分析係数表!C38</f>
        <v>7.9651941097724221E-2</v>
      </c>
      <c r="G35" s="77">
        <f t="shared" si="1"/>
        <v>0.30681479126458905</v>
      </c>
      <c r="H35" s="77">
        <v>0.32636423825024097</v>
      </c>
      <c r="I35" s="77">
        <f t="shared" si="2"/>
        <v>0.32636423825024097</v>
      </c>
      <c r="J35" s="76">
        <f>分析係数表!G38</f>
        <v>0.16009852216748768</v>
      </c>
      <c r="K35" s="78">
        <f t="shared" si="3"/>
        <v>5.2250432232181433E-2</v>
      </c>
      <c r="L35" s="79"/>
      <c r="M35" s="80"/>
      <c r="N35" s="81">
        <f>分析係数表!H38</f>
        <v>4.2106715633723583E-2</v>
      </c>
      <c r="O35" s="82">
        <f t="shared" si="4"/>
        <v>1.1813466728898916</v>
      </c>
      <c r="P35" s="76">
        <f>分析係数表!C38</f>
        <v>7.9651941097724221E-2</v>
      </c>
      <c r="Q35" s="82">
        <f t="shared" si="5"/>
        <v>9.4096555605018131E-2</v>
      </c>
      <c r="R35" s="83">
        <v>0.11243852709181988</v>
      </c>
      <c r="S35" s="84">
        <f t="shared" si="6"/>
        <v>0.43880276534206086</v>
      </c>
      <c r="T35" s="85">
        <f>分析係数表!F38</f>
        <v>0.48891625615763545</v>
      </c>
      <c r="U35" s="86">
        <f t="shared" si="7"/>
        <v>0.21453780522265783</v>
      </c>
      <c r="V35" s="87">
        <f>分析係数表!D38</f>
        <v>6.1576354679802957E-2</v>
      </c>
      <c r="W35" s="88">
        <f t="shared" si="8"/>
        <v>0</v>
      </c>
      <c r="X35" s="76">
        <f>分析係数表!E38</f>
        <v>7.0197044334975367E-2</v>
      </c>
      <c r="Y35" s="89">
        <f t="shared" si="9"/>
        <v>0</v>
      </c>
    </row>
    <row r="36" spans="1:25" x14ac:dyDescent="0.2">
      <c r="A36" s="6" t="s">
        <v>24</v>
      </c>
      <c r="B36" s="5" t="s">
        <v>39</v>
      </c>
      <c r="C36" s="90"/>
      <c r="D36" s="76">
        <f>投入係数表!AC36</f>
        <v>0</v>
      </c>
      <c r="E36" s="77">
        <f t="shared" si="0"/>
        <v>0</v>
      </c>
      <c r="F36" s="76">
        <f>分析係数表!C39</f>
        <v>1</v>
      </c>
      <c r="G36" s="77">
        <f t="shared" si="1"/>
        <v>0</v>
      </c>
      <c r="H36" s="77">
        <v>3.8097524174747793E-2</v>
      </c>
      <c r="I36" s="77">
        <f t="shared" si="2"/>
        <v>3.8097524174747793E-2</v>
      </c>
      <c r="J36" s="76">
        <f>分析係数表!G39</f>
        <v>0.35152969406118778</v>
      </c>
      <c r="K36" s="78">
        <f t="shared" si="3"/>
        <v>1.3392411017637797E-2</v>
      </c>
      <c r="L36" s="79"/>
      <c r="M36" s="80"/>
      <c r="N36" s="81">
        <f>分析係数表!H39</f>
        <v>3.7892859796418753E-3</v>
      </c>
      <c r="O36" s="82">
        <f t="shared" si="4"/>
        <v>0.10631226675616115</v>
      </c>
      <c r="P36" s="76">
        <f>分析係数表!C39</f>
        <v>1</v>
      </c>
      <c r="Q36" s="82">
        <f t="shared" si="5"/>
        <v>0.10631226675616115</v>
      </c>
      <c r="R36" s="83">
        <v>0.13286410483895814</v>
      </c>
      <c r="S36" s="84">
        <f t="shared" si="6"/>
        <v>0.17096162901370593</v>
      </c>
      <c r="T36" s="85">
        <f>分析係数表!F39</f>
        <v>0.70235952809438107</v>
      </c>
      <c r="U36" s="86">
        <f t="shared" si="7"/>
        <v>0.12007652907631314</v>
      </c>
      <c r="V36" s="87">
        <f>分析係数表!D39</f>
        <v>5.8888222355528895E-2</v>
      </c>
      <c r="W36" s="88">
        <f t="shared" si="8"/>
        <v>0</v>
      </c>
      <c r="X36" s="76">
        <f>分析係数表!E39</f>
        <v>7.4585082983403314E-2</v>
      </c>
      <c r="Y36" s="89">
        <f t="shared" si="9"/>
        <v>0</v>
      </c>
    </row>
    <row r="37" spans="1:25" x14ac:dyDescent="0.2">
      <c r="A37" s="6" t="s">
        <v>25</v>
      </c>
      <c r="B37" s="5" t="s">
        <v>40</v>
      </c>
      <c r="C37" s="90"/>
      <c r="D37" s="76">
        <f>投入係数表!AC37</f>
        <v>0</v>
      </c>
      <c r="E37" s="77">
        <f t="shared" si="0"/>
        <v>0</v>
      </c>
      <c r="F37" s="76">
        <f>分析係数表!C40</f>
        <v>0.95328673803415021</v>
      </c>
      <c r="G37" s="77">
        <f t="shared" si="1"/>
        <v>0</v>
      </c>
      <c r="H37" s="77">
        <v>7.2507245379603135E-3</v>
      </c>
      <c r="I37" s="77">
        <f t="shared" si="2"/>
        <v>7.2507245379603135E-3</v>
      </c>
      <c r="J37" s="76">
        <f>分析係数表!G40</f>
        <v>0.53898804366660891</v>
      </c>
      <c r="K37" s="78">
        <f t="shared" si="3"/>
        <v>3.9080538338807065E-3</v>
      </c>
      <c r="L37" s="79"/>
      <c r="M37" s="80"/>
      <c r="N37" s="81">
        <f>分析係数表!H40</f>
        <v>2.9093649496354006E-2</v>
      </c>
      <c r="O37" s="82">
        <f t="shared" si="4"/>
        <v>0.8162518856544474</v>
      </c>
      <c r="P37" s="76">
        <f>分析係数表!C40</f>
        <v>0.95328673803415021</v>
      </c>
      <c r="Q37" s="82">
        <f t="shared" si="5"/>
        <v>0.77812209748975236</v>
      </c>
      <c r="R37" s="83">
        <v>0.78216311525559012</v>
      </c>
      <c r="S37" s="84">
        <f t="shared" si="6"/>
        <v>0.7894138397935504</v>
      </c>
      <c r="T37" s="85">
        <f>分析係数表!F40</f>
        <v>0.73566106394039166</v>
      </c>
      <c r="U37" s="86">
        <f t="shared" si="7"/>
        <v>0.58074102527179317</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投入係数表!AC38</f>
        <v>0</v>
      </c>
      <c r="E38" s="77">
        <f t="shared" si="0"/>
        <v>0</v>
      </c>
      <c r="F38" s="76">
        <f>分析係数表!C41</f>
        <v>0.71785008836677411</v>
      </c>
      <c r="G38" s="77">
        <f t="shared" si="1"/>
        <v>0</v>
      </c>
      <c r="H38" s="77">
        <v>3.9645138909489099E-4</v>
      </c>
      <c r="I38" s="77">
        <f t="shared" si="2"/>
        <v>3.9645138909489099E-4</v>
      </c>
      <c r="J38" s="76">
        <f>分析係数表!G41</f>
        <v>0.45415256068573073</v>
      </c>
      <c r="K38" s="78">
        <f t="shared" si="3"/>
        <v>1.8004941354485973E-4</v>
      </c>
      <c r="L38" s="79"/>
      <c r="M38" s="80"/>
      <c r="N38" s="81">
        <f>分析係数表!H41</f>
        <v>4.9982486493371406E-2</v>
      </c>
      <c r="O38" s="82">
        <f t="shared" si="4"/>
        <v>1.4023094234026972</v>
      </c>
      <c r="P38" s="76">
        <f>分析係数表!C41</f>
        <v>0.71785008836677411</v>
      </c>
      <c r="Q38" s="82">
        <f t="shared" si="5"/>
        <v>1.0066479435071862</v>
      </c>
      <c r="R38" s="83">
        <v>1.0220744033556197</v>
      </c>
      <c r="S38" s="84">
        <f t="shared" si="6"/>
        <v>1.0224708547447146</v>
      </c>
      <c r="T38" s="85">
        <f>分析係数表!F41</f>
        <v>0.55751638694806593</v>
      </c>
      <c r="U38" s="86">
        <f t="shared" si="7"/>
        <v>0.57004425669697401</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投入係数表!AC39</f>
        <v>2.6565128840874881E-4</v>
      </c>
      <c r="E39" s="77">
        <f>$C$31*D39</f>
        <v>2.656512884087488E-2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0.37611314541465418</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投入係数表!AC40</f>
        <v>8.6159567873904191E-2</v>
      </c>
      <c r="E40" s="77">
        <f>$C$31*D40</f>
        <v>8.6159567873904184</v>
      </c>
      <c r="F40" s="76">
        <f>分析係数表!C43</f>
        <v>0.24416011268928273</v>
      </c>
      <c r="G40" s="77">
        <f>E40*F40</f>
        <v>2.1036729801352347</v>
      </c>
      <c r="H40" s="77">
        <v>2.2671549101293795</v>
      </c>
      <c r="I40" s="77">
        <f>C40+H40</f>
        <v>2.2671549101293795</v>
      </c>
      <c r="J40" s="76">
        <f>分析係数表!G43</f>
        <v>0.34972426470588236</v>
      </c>
      <c r="K40" s="78">
        <f>I40*J40</f>
        <v>0.79287908391932804</v>
      </c>
      <c r="L40" s="79"/>
      <c r="M40" s="80"/>
      <c r="N40" s="81">
        <f>分析係数表!H43</f>
        <v>3.6258265844416375E-2</v>
      </c>
      <c r="O40" s="82">
        <f t="shared" si="4"/>
        <v>1.0172624740589538</v>
      </c>
      <c r="P40" s="76">
        <f>分析係数表!C43</f>
        <v>0.24416011268928273</v>
      </c>
      <c r="Q40" s="82">
        <f>O40*P40</f>
        <v>0.24837492030081271</v>
      </c>
      <c r="R40" s="83">
        <v>0.39095679555535573</v>
      </c>
      <c r="S40" s="84">
        <f>I40+R40</f>
        <v>2.6581117056847354</v>
      </c>
      <c r="T40" s="85">
        <f>分析係数表!F43</f>
        <v>0.55514705882352944</v>
      </c>
      <c r="U40" s="86">
        <f>S40*T40</f>
        <v>1.475642895435276</v>
      </c>
      <c r="V40" s="87">
        <f>分析係数表!D43</f>
        <v>0.23460477941176472</v>
      </c>
      <c r="W40" s="88">
        <f>ROUND(S40*V40,0)</f>
        <v>1</v>
      </c>
      <c r="X40" s="76">
        <f>分析係数表!E43</f>
        <v>0.17325367647058823</v>
      </c>
      <c r="Y40" s="89">
        <f>ROUND(S40*X40,0)</f>
        <v>0</v>
      </c>
    </row>
    <row r="41" spans="1:25" x14ac:dyDescent="0.2">
      <c r="A41" s="6" t="s">
        <v>341</v>
      </c>
      <c r="B41" s="5" t="s">
        <v>42</v>
      </c>
      <c r="C41" s="90"/>
      <c r="D41" s="76">
        <f>投入係数表!AC41</f>
        <v>8.8550429469582933E-4</v>
      </c>
      <c r="E41" s="77">
        <f>$C$31*D41</f>
        <v>8.8550429469582928E-2</v>
      </c>
      <c r="F41" s="76">
        <f>分析係数表!C44</f>
        <v>0.44352059925093634</v>
      </c>
      <c r="G41" s="77">
        <f>E41*F41</f>
        <v>3.9273939542277196E-2</v>
      </c>
      <c r="H41" s="77">
        <v>4.2052286039351273E-2</v>
      </c>
      <c r="I41" s="77">
        <f>C41+H41</f>
        <v>4.2052286039351273E-2</v>
      </c>
      <c r="J41" s="76">
        <f>分析係数表!G44</f>
        <v>0.26743054804885957</v>
      </c>
      <c r="K41" s="78">
        <f>I41*J41</f>
        <v>1.1246065902211118E-2</v>
      </c>
      <c r="L41" s="79"/>
      <c r="M41" s="80"/>
      <c r="N41" s="81">
        <f>分析係数表!H44</f>
        <v>0.11044123422457623</v>
      </c>
      <c r="O41" s="82">
        <f t="shared" si="4"/>
        <v>3.0985409960724279</v>
      </c>
      <c r="P41" s="76">
        <f>分析係数表!C44</f>
        <v>0.44352059925093634</v>
      </c>
      <c r="Q41" s="82">
        <f>O41*P41</f>
        <v>1.3742667593816364</v>
      </c>
      <c r="R41" s="83">
        <v>1.3937210272181957</v>
      </c>
      <c r="S41" s="84">
        <f>I41+R41</f>
        <v>1.435773313257547</v>
      </c>
      <c r="T41" s="85">
        <f>分析係数表!F44</f>
        <v>0.49983785536698733</v>
      </c>
      <c r="U41" s="86">
        <f>S41*T41</f>
        <v>0.71765385369180601</v>
      </c>
      <c r="V41" s="87">
        <f>分析係数表!D44</f>
        <v>0.31423629877851045</v>
      </c>
      <c r="W41" s="88">
        <f>ROUND(S41*V41,0)</f>
        <v>0</v>
      </c>
      <c r="X41" s="76">
        <f>分析係数表!E44</f>
        <v>0.23370446438222894</v>
      </c>
      <c r="Y41" s="89">
        <f>ROUND(S41*X41,0)</f>
        <v>0</v>
      </c>
    </row>
    <row r="42" spans="1:25" x14ac:dyDescent="0.2">
      <c r="A42" s="6" t="s">
        <v>342</v>
      </c>
      <c r="B42" s="5" t="s">
        <v>279</v>
      </c>
      <c r="C42" s="90"/>
      <c r="D42" s="76">
        <f>投入係数表!AC42</f>
        <v>3.6305676082529002E-3</v>
      </c>
      <c r="E42" s="77">
        <f>$C$31*D42</f>
        <v>0.36305676082529004</v>
      </c>
      <c r="F42" s="76">
        <f>分析係数表!C45</f>
        <v>1</v>
      </c>
      <c r="G42" s="77">
        <f>E42*F42</f>
        <v>0.36305676082529004</v>
      </c>
      <c r="H42" s="77">
        <v>0.38195453960985221</v>
      </c>
      <c r="I42" s="77">
        <f>C42+H42</f>
        <v>0.38195453960985221</v>
      </c>
      <c r="J42" s="76">
        <f>分析係数表!G45</f>
        <v>0</v>
      </c>
      <c r="K42" s="78">
        <f>I42*J42</f>
        <v>0</v>
      </c>
      <c r="L42" s="79"/>
      <c r="M42" s="80"/>
      <c r="N42" s="81">
        <f>分析係数表!H45</f>
        <v>0</v>
      </c>
      <c r="O42" s="82">
        <f t="shared" si="4"/>
        <v>0</v>
      </c>
      <c r="P42" s="76">
        <f>分析係数表!C45</f>
        <v>1</v>
      </c>
      <c r="Q42" s="82">
        <f>O42*P42</f>
        <v>0</v>
      </c>
      <c r="R42" s="83">
        <v>2.7484632513264381E-2</v>
      </c>
      <c r="S42" s="84">
        <f>I42+R42</f>
        <v>0.40943917212311659</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投入係数表!AC43</f>
        <v>9.297795094306208E-3</v>
      </c>
      <c r="E43" s="77">
        <f>$C$31*D43</f>
        <v>0.92977950943062082</v>
      </c>
      <c r="F43" s="76">
        <f>分析係数表!C46</f>
        <v>0.20394173093401891</v>
      </c>
      <c r="G43" s="77">
        <f>E43*F43</f>
        <v>0.18962084254026376</v>
      </c>
      <c r="H43" s="77">
        <v>0.2005722596258781</v>
      </c>
      <c r="I43" s="77">
        <f>C43+H43</f>
        <v>0.2005722596258781</v>
      </c>
      <c r="J43" s="76">
        <f>分析係数表!G46</f>
        <v>9.7765363128491621E-3</v>
      </c>
      <c r="K43" s="78">
        <f>I43*J43</f>
        <v>1.960901979582607E-3</v>
      </c>
      <c r="L43" s="79"/>
      <c r="M43" s="80"/>
      <c r="N43" s="81">
        <f>分析係数表!H46</f>
        <v>2.207763259847367E-2</v>
      </c>
      <c r="O43" s="82">
        <f t="shared" si="4"/>
        <v>0.61941040575018258</v>
      </c>
      <c r="P43" s="76">
        <f>分析係数表!C46</f>
        <v>0.20394173093401891</v>
      </c>
      <c r="Q43" s="82">
        <f>O43*P43</f>
        <v>0.1263236303072352</v>
      </c>
      <c r="R43" s="83">
        <v>0.13978761814178414</v>
      </c>
      <c r="S43" s="84">
        <f>I43+R43</f>
        <v>0.34035987776766224</v>
      </c>
      <c r="T43" s="85">
        <f>分析係数表!F46</f>
        <v>0.31424581005586594</v>
      </c>
      <c r="U43" s="86">
        <f>S43*T43</f>
        <v>0.10695666549961454</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92">
        <f>投入係数表!AC44</f>
        <v>0.2780483485344904</v>
      </c>
      <c r="E44" s="91">
        <f>SUM(E5:E43)</f>
        <v>27.804834853449041</v>
      </c>
      <c r="F44" s="92">
        <f>分析係数表!C47</f>
        <v>0.3565882023489878</v>
      </c>
      <c r="G44" s="91">
        <f>SUM(G5:G43)</f>
        <v>9.2680994109082864</v>
      </c>
      <c r="H44" s="91">
        <f>SUM(H5:H43)</f>
        <v>10.362777437239053</v>
      </c>
      <c r="I44" s="91">
        <f>SUM(I5:I43)</f>
        <v>110.36277743723903</v>
      </c>
      <c r="J44" s="92">
        <f>分析係数表!G47</f>
        <v>0.20702938758024061</v>
      </c>
      <c r="K44" s="93">
        <f>SUM(K5:K43)</f>
        <v>44.722660444807552</v>
      </c>
      <c r="L44" s="94">
        <f>最終需要_まとめ!$L$33</f>
        <v>0.62733333333333341</v>
      </c>
      <c r="M44" s="91">
        <f>K44*L44</f>
        <v>28.05601565237594</v>
      </c>
      <c r="N44" s="95">
        <f>分析係数表!H47</f>
        <v>1</v>
      </c>
      <c r="O44" s="96">
        <f>SUM(O5:O43)</f>
        <v>28.056015652375937</v>
      </c>
      <c r="P44" s="92">
        <f>分析係数表!C47</f>
        <v>0.3565882023489878</v>
      </c>
      <c r="Q44" s="96">
        <f>SUM(Q5:Q43)</f>
        <v>11.778259907643113</v>
      </c>
      <c r="R44" s="91">
        <f>SUM(R5:R43)</f>
        <v>13.024866223334719</v>
      </c>
      <c r="S44" s="97">
        <f>SUM(S5:S43)</f>
        <v>123.38764366057377</v>
      </c>
      <c r="T44" s="98">
        <f>分析係数表!F47</f>
        <v>0.44699801687384694</v>
      </c>
      <c r="U44" s="99">
        <f>SUM(U5:U43)</f>
        <v>84.848054678158078</v>
      </c>
      <c r="V44" s="100">
        <f>分析係数表!D47</f>
        <v>7.3973369448801493E-2</v>
      </c>
      <c r="W44" s="101">
        <f>SUM(W5:W43)</f>
        <v>32</v>
      </c>
      <c r="X44" s="92">
        <f>分析係数表!E47</f>
        <v>5.841930334920295E-2</v>
      </c>
      <c r="Y44" s="102">
        <f>SUM(Y5:Y43)</f>
        <v>21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292</v>
      </c>
      <c r="S2" s="3" t="s">
        <v>153</v>
      </c>
      <c r="U2" s="64" t="s">
        <v>210</v>
      </c>
      <c r="W2" s="3" t="s">
        <v>130</v>
      </c>
      <c r="Y2" s="3" t="s">
        <v>154</v>
      </c>
    </row>
    <row r="3" spans="1:25" ht="44" x14ac:dyDescent="0.2">
      <c r="B3" s="65"/>
      <c r="C3" s="66" t="s">
        <v>228</v>
      </c>
      <c r="D3" s="66" t="s">
        <v>234</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0.65037929495760816</v>
      </c>
      <c r="G5" s="77">
        <f t="shared" ref="G5:G38" si="1">E5*F5</f>
        <v>0</v>
      </c>
      <c r="H5" s="77">
        <f t="array" ref="H5:H43">MMULT(逆行列係数!C5:AO43,'28'!G5:G43)</f>
        <v>1.4726558865048136E-3</v>
      </c>
      <c r="I5" s="77">
        <f t="shared" ref="I5:I38" si="2">C5+H5</f>
        <v>1.4726558865048136E-3</v>
      </c>
      <c r="J5" s="76">
        <f>分析係数表!G8</f>
        <v>0.11973575557390587</v>
      </c>
      <c r="K5" s="78">
        <f t="shared" ref="K5:K38" si="3">I5*J5</f>
        <v>1.7632956527101402E-4</v>
      </c>
      <c r="L5" s="79" t="s">
        <v>185</v>
      </c>
      <c r="M5" s="80" t="s">
        <v>185</v>
      </c>
      <c r="N5" s="81">
        <f>分析係数表!H8</f>
        <v>1.170751382505599E-2</v>
      </c>
      <c r="O5" s="82">
        <f t="shared" ref="O5:O43" si="4">$M$44*N5</f>
        <v>0.25301953531974869</v>
      </c>
      <c r="P5" s="76">
        <f>分析係数表!C8</f>
        <v>0.65037929495760816</v>
      </c>
      <c r="Q5" s="82">
        <f t="shared" ref="Q5:Q38" si="5">O5*P5</f>
        <v>0.16455866699175978</v>
      </c>
      <c r="R5" s="83">
        <f t="array" ref="R5:R43">MMULT(逆行列係数!C5:AO43,'28'!Q5:Q43)</f>
        <v>0.21706666118829887</v>
      </c>
      <c r="S5" s="84">
        <f t="shared" ref="S5:S38" si="6">I5+R5</f>
        <v>0.21853931707480367</v>
      </c>
      <c r="T5" s="85">
        <f>分析係数表!F8</f>
        <v>0.45169281585466559</v>
      </c>
      <c r="U5" s="86">
        <f t="shared" ref="U5:U38" si="7">S5*T5</f>
        <v>9.8712639504473676E-2</v>
      </c>
      <c r="V5" s="87">
        <f>分析係数表!D8</f>
        <v>0.495458298926507</v>
      </c>
      <c r="W5" s="88">
        <f t="shared" ref="W5:W38" si="8">ROUND(S5*V5,0)</f>
        <v>0</v>
      </c>
      <c r="X5" s="76">
        <f>分析係数表!E8</f>
        <v>0.32782824112303882</v>
      </c>
      <c r="Y5" s="89">
        <f t="shared" ref="Y5:Y38" si="9">ROUND(S5*X5,0)</f>
        <v>0</v>
      </c>
    </row>
    <row r="6" spans="1:25" x14ac:dyDescent="0.2">
      <c r="A6" s="6" t="s">
        <v>220</v>
      </c>
      <c r="B6" s="5" t="s">
        <v>266</v>
      </c>
      <c r="C6" s="90"/>
      <c r="D6" s="76">
        <f>投入係数表!AD6</f>
        <v>0</v>
      </c>
      <c r="E6" s="77">
        <f t="shared" si="0"/>
        <v>0</v>
      </c>
      <c r="F6" s="76">
        <f>分析係数表!C9</f>
        <v>0.72894736842105257</v>
      </c>
      <c r="G6" s="77">
        <f t="shared" si="1"/>
        <v>0</v>
      </c>
      <c r="H6" s="77">
        <v>4.2840192558956068E-3</v>
      </c>
      <c r="I6" s="77">
        <f t="shared" si="2"/>
        <v>4.2840192558956068E-3</v>
      </c>
      <c r="J6" s="76">
        <f>分析係数表!G9</f>
        <v>0.24749163879598662</v>
      </c>
      <c r="K6" s="78">
        <f t="shared" si="3"/>
        <v>1.0602589462751669E-3</v>
      </c>
      <c r="L6" s="79"/>
      <c r="M6" s="80"/>
      <c r="N6" s="81">
        <f>分析係数表!H9</f>
        <v>6.0501204716971121E-4</v>
      </c>
      <c r="O6" s="82">
        <f t="shared" si="4"/>
        <v>1.3075352233205509E-2</v>
      </c>
      <c r="P6" s="76">
        <f>分析係数表!C9</f>
        <v>0.72894736842105257</v>
      </c>
      <c r="Q6" s="82">
        <f t="shared" si="5"/>
        <v>9.5312436015734889E-3</v>
      </c>
      <c r="R6" s="83">
        <v>1.2166267859729601E-2</v>
      </c>
      <c r="S6" s="84">
        <f t="shared" si="6"/>
        <v>1.6450287115625208E-2</v>
      </c>
      <c r="T6" s="85">
        <f>分析係数表!F9</f>
        <v>0.67892976588628762</v>
      </c>
      <c r="U6" s="86">
        <f t="shared" si="7"/>
        <v>1.1168589580173636E-2</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投入係数表!AD7</f>
        <v>0</v>
      </c>
      <c r="E7" s="77">
        <f t="shared" si="0"/>
        <v>0</v>
      </c>
      <c r="F7" s="76">
        <f>分析係数表!C10</f>
        <v>1.0504201680672232E-2</v>
      </c>
      <c r="G7" s="77">
        <f t="shared" si="1"/>
        <v>0</v>
      </c>
      <c r="H7" s="77">
        <v>2.0999835127199647E-5</v>
      </c>
      <c r="I7" s="77">
        <f t="shared" si="2"/>
        <v>2.0999835127199647E-5</v>
      </c>
      <c r="J7" s="76">
        <f>分析係数表!G10</f>
        <v>0.2857142857142857</v>
      </c>
      <c r="K7" s="78">
        <f t="shared" si="3"/>
        <v>5.9999528934856127E-6</v>
      </c>
      <c r="L7" s="79"/>
      <c r="M7" s="80"/>
      <c r="N7" s="81">
        <f>分析係数表!H10</f>
        <v>1.1887956014562746E-3</v>
      </c>
      <c r="O7" s="82">
        <f t="shared" si="4"/>
        <v>2.5691920177526615E-2</v>
      </c>
      <c r="P7" s="76">
        <f>分析係数表!C10</f>
        <v>1.0504201680672232E-2</v>
      </c>
      <c r="Q7" s="82">
        <f t="shared" si="5"/>
        <v>2.6987311110847188E-4</v>
      </c>
      <c r="R7" s="83">
        <v>3.6223515244648591E-4</v>
      </c>
      <c r="S7" s="84">
        <f t="shared" si="6"/>
        <v>3.8323498757368557E-4</v>
      </c>
      <c r="T7" s="85">
        <f>分析係数表!F10</f>
        <v>0.5714285714285714</v>
      </c>
      <c r="U7" s="86">
        <f t="shared" si="7"/>
        <v>2.1899142147067745E-4</v>
      </c>
      <c r="V7" s="87">
        <f>分析係数表!D10</f>
        <v>0</v>
      </c>
      <c r="W7" s="88">
        <f t="shared" si="8"/>
        <v>0</v>
      </c>
      <c r="X7" s="76">
        <f>分析係数表!E10</f>
        <v>0</v>
      </c>
      <c r="Y7" s="89">
        <f t="shared" si="9"/>
        <v>0</v>
      </c>
    </row>
    <row r="8" spans="1:25" x14ac:dyDescent="0.2">
      <c r="A8" s="6" t="s">
        <v>222</v>
      </c>
      <c r="B8" s="5" t="s">
        <v>27</v>
      </c>
      <c r="C8" s="90"/>
      <c r="D8" s="76">
        <f>投入係数表!AD8</f>
        <v>0</v>
      </c>
      <c r="E8" s="77">
        <f t="shared" si="0"/>
        <v>0</v>
      </c>
      <c r="F8" s="76">
        <f>分析係数表!C11</f>
        <v>1.4320902789711765E-3</v>
      </c>
      <c r="G8" s="77">
        <f t="shared" si="1"/>
        <v>0</v>
      </c>
      <c r="H8" s="77">
        <v>1.5595277543647775E-4</v>
      </c>
      <c r="I8" s="77">
        <f t="shared" si="2"/>
        <v>1.5595277543647775E-4</v>
      </c>
      <c r="J8" s="76">
        <f>分析係数表!G11</f>
        <v>0.36842105263157893</v>
      </c>
      <c r="K8" s="78">
        <f t="shared" si="3"/>
        <v>5.7456285687123379E-5</v>
      </c>
      <c r="L8" s="79"/>
      <c r="M8" s="80"/>
      <c r="N8" s="81">
        <f>分析係数表!H11</f>
        <v>-2.1228492883147762E-5</v>
      </c>
      <c r="O8" s="82">
        <f t="shared" si="4"/>
        <v>-4.5878428888440382E-4</v>
      </c>
      <c r="P8" s="76">
        <f>分析係数表!C11</f>
        <v>1.4320902789711765E-3</v>
      </c>
      <c r="Q8" s="82">
        <f t="shared" si="5"/>
        <v>-6.5702052025605872E-7</v>
      </c>
      <c r="R8" s="83">
        <v>1.5291452864387862E-4</v>
      </c>
      <c r="S8" s="84">
        <f t="shared" si="6"/>
        <v>3.0886730408035638E-4</v>
      </c>
      <c r="T8" s="85">
        <f>分析係数表!F11</f>
        <v>0.57894736842105265</v>
      </c>
      <c r="U8" s="86">
        <f t="shared" si="7"/>
        <v>1.7881791288862738E-4</v>
      </c>
      <c r="V8" s="87">
        <f>分析係数表!D11</f>
        <v>2.6315789473684209E-2</v>
      </c>
      <c r="W8" s="88">
        <f t="shared" si="8"/>
        <v>0</v>
      </c>
      <c r="X8" s="76">
        <f>分析係数表!E11</f>
        <v>0</v>
      </c>
      <c r="Y8" s="89">
        <f t="shared" si="9"/>
        <v>0</v>
      </c>
    </row>
    <row r="9" spans="1:25" x14ac:dyDescent="0.2">
      <c r="A9" s="6" t="s">
        <v>223</v>
      </c>
      <c r="B9" s="5" t="s">
        <v>191</v>
      </c>
      <c r="C9" s="90"/>
      <c r="D9" s="76">
        <f>投入係数表!AD9</f>
        <v>0</v>
      </c>
      <c r="E9" s="77">
        <f t="shared" si="0"/>
        <v>0</v>
      </c>
      <c r="F9" s="76">
        <f>分析係数表!C12</f>
        <v>8.2314002014678422E-2</v>
      </c>
      <c r="G9" s="77">
        <f t="shared" si="1"/>
        <v>0</v>
      </c>
      <c r="H9" s="77">
        <v>1.6294117467201459E-4</v>
      </c>
      <c r="I9" s="77">
        <f t="shared" si="2"/>
        <v>1.6294117467201459E-4</v>
      </c>
      <c r="J9" s="76">
        <f>分析係数表!G12</f>
        <v>0.12801312223648553</v>
      </c>
      <c r="K9" s="78">
        <f t="shared" si="3"/>
        <v>2.0858608510645145E-5</v>
      </c>
      <c r="L9" s="79"/>
      <c r="M9" s="80"/>
      <c r="N9" s="81">
        <f>分析係数表!H12</f>
        <v>9.0942863511405014E-2</v>
      </c>
      <c r="O9" s="82">
        <f t="shared" si="4"/>
        <v>1.9654318935807862</v>
      </c>
      <c r="P9" s="76">
        <f>分析係数表!C12</f>
        <v>8.2314002014678422E-2</v>
      </c>
      <c r="Q9" s="82">
        <f t="shared" si="5"/>
        <v>0.16178256484792206</v>
      </c>
      <c r="R9" s="83">
        <v>0.18024633916499871</v>
      </c>
      <c r="S9" s="84">
        <f t="shared" si="6"/>
        <v>0.18040928033967074</v>
      </c>
      <c r="T9" s="85">
        <f>分析係数表!F12</f>
        <v>0.39723291969761804</v>
      </c>
      <c r="U9" s="86">
        <f t="shared" si="7"/>
        <v>7.1664505169873494E-2</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投入係数表!AD10</f>
        <v>1.470227885322225E-3</v>
      </c>
      <c r="E10" s="77">
        <f t="shared" si="0"/>
        <v>0.1470227885322225</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0.30027431707484231</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投入係数表!AD11</f>
        <v>4.6557216368537119E-3</v>
      </c>
      <c r="E11" s="77">
        <f t="shared" si="0"/>
        <v>0.46557216368537119</v>
      </c>
      <c r="F11" s="76">
        <f>分析係数表!C14</f>
        <v>0.20214395099540583</v>
      </c>
      <c r="G11" s="77">
        <f t="shared" si="1"/>
        <v>9.4112596640840734E-2</v>
      </c>
      <c r="H11" s="77">
        <v>0.19698255014310984</v>
      </c>
      <c r="I11" s="77">
        <f t="shared" si="2"/>
        <v>0.19698255014310984</v>
      </c>
      <c r="J11" s="76">
        <f>分析係数表!G14</f>
        <v>0.19479400103430444</v>
      </c>
      <c r="K11" s="78">
        <f t="shared" si="3"/>
        <v>3.8371019076316862E-2</v>
      </c>
      <c r="L11" s="79"/>
      <c r="M11" s="80"/>
      <c r="N11" s="81">
        <f>分析係数表!H14</f>
        <v>1.146338615689979E-3</v>
      </c>
      <c r="O11" s="82">
        <f t="shared" si="4"/>
        <v>2.4774351599757806E-2</v>
      </c>
      <c r="P11" s="76">
        <f>分析係数表!C14</f>
        <v>0.20214395099540583</v>
      </c>
      <c r="Q11" s="82">
        <f t="shared" si="5"/>
        <v>5.0079853157243958E-3</v>
      </c>
      <c r="R11" s="83">
        <v>2.1240809877923251E-2</v>
      </c>
      <c r="S11" s="84">
        <f t="shared" si="6"/>
        <v>0.2182233600210331</v>
      </c>
      <c r="T11" s="85">
        <f>分析係数表!F14</f>
        <v>0.33787278055507669</v>
      </c>
      <c r="U11" s="86">
        <f t="shared" si="7"/>
        <v>7.3731733432378016E-2</v>
      </c>
      <c r="V11" s="87">
        <f>分析係数表!D14</f>
        <v>4.5164626788484742E-2</v>
      </c>
      <c r="W11" s="88">
        <f t="shared" si="8"/>
        <v>0</v>
      </c>
      <c r="X11" s="76">
        <f>分析係数表!E14</f>
        <v>4.2234097569384586E-2</v>
      </c>
      <c r="Y11" s="89">
        <f t="shared" si="9"/>
        <v>0</v>
      </c>
    </row>
    <row r="12" spans="1:25" x14ac:dyDescent="0.2">
      <c r="A12" s="6" t="s">
        <v>226</v>
      </c>
      <c r="B12" s="5" t="s">
        <v>29</v>
      </c>
      <c r="C12" s="90"/>
      <c r="D12" s="76">
        <f>投入係数表!AD12</f>
        <v>0</v>
      </c>
      <c r="E12" s="77">
        <f t="shared" si="0"/>
        <v>0</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0.18167857839822391</v>
      </c>
      <c r="P12" s="76">
        <f>分析係数表!C15</f>
        <v>0</v>
      </c>
      <c r="Q12" s="82">
        <f t="shared" si="5"/>
        <v>0</v>
      </c>
      <c r="R12" s="83">
        <v>0</v>
      </c>
      <c r="S12" s="84">
        <f t="shared" si="6"/>
        <v>0</v>
      </c>
      <c r="T12" s="85">
        <f>分析係数表!F15</f>
        <v>0.30378074104583913</v>
      </c>
      <c r="U12" s="86">
        <f t="shared" si="7"/>
        <v>0</v>
      </c>
      <c r="V12" s="87">
        <f>分析係数表!D15</f>
        <v>8.4435977964269163E-3</v>
      </c>
      <c r="W12" s="88">
        <f t="shared" si="8"/>
        <v>0</v>
      </c>
      <c r="X12" s="76">
        <f>分析係数表!E15</f>
        <v>7.8086117832809896E-3</v>
      </c>
      <c r="Y12" s="89">
        <f t="shared" si="9"/>
        <v>0</v>
      </c>
    </row>
    <row r="13" spans="1:25" x14ac:dyDescent="0.2">
      <c r="A13" s="6" t="s">
        <v>227</v>
      </c>
      <c r="B13" s="5" t="s">
        <v>30</v>
      </c>
      <c r="C13" s="90"/>
      <c r="D13" s="76">
        <f>投入係数表!AD13</f>
        <v>2.4503798088703748E-4</v>
      </c>
      <c r="E13" s="77">
        <f t="shared" si="0"/>
        <v>2.4503798088703749E-2</v>
      </c>
      <c r="F13" s="76">
        <f>分析係数表!C16</f>
        <v>5.244101845363236E-2</v>
      </c>
      <c r="G13" s="77">
        <f t="shared" si="1"/>
        <v>1.2850041277537947E-3</v>
      </c>
      <c r="H13" s="77">
        <v>5.0497914322087407E-3</v>
      </c>
      <c r="I13" s="77">
        <f t="shared" si="2"/>
        <v>5.0497914322087407E-3</v>
      </c>
      <c r="J13" s="76">
        <f>分析係数表!G16</f>
        <v>3.3400809716599193E-2</v>
      </c>
      <c r="K13" s="78">
        <f t="shared" si="3"/>
        <v>1.6866712273571707E-4</v>
      </c>
      <c r="L13" s="79"/>
      <c r="M13" s="80"/>
      <c r="N13" s="81">
        <f>分析係数表!H16</f>
        <v>1.6473310477322662E-2</v>
      </c>
      <c r="O13" s="82">
        <f t="shared" si="4"/>
        <v>0.35601660817429737</v>
      </c>
      <c r="P13" s="76">
        <f>分析係数表!C16</f>
        <v>5.244101845363236E-2</v>
      </c>
      <c r="Q13" s="82">
        <f t="shared" si="5"/>
        <v>1.8669873519067931E-2</v>
      </c>
      <c r="R13" s="83">
        <v>2.0991428017396514E-2</v>
      </c>
      <c r="S13" s="84">
        <f t="shared" si="6"/>
        <v>2.6041219449605253E-2</v>
      </c>
      <c r="T13" s="85">
        <f>分析係数表!F16</f>
        <v>0.2874493927125506</v>
      </c>
      <c r="U13" s="86">
        <f t="shared" si="7"/>
        <v>7.485532716283291E-3</v>
      </c>
      <c r="V13" s="87">
        <f>分析係数表!D16</f>
        <v>0</v>
      </c>
      <c r="W13" s="88">
        <f t="shared" si="8"/>
        <v>0</v>
      </c>
      <c r="X13" s="76">
        <f>分析係数表!E16</f>
        <v>0</v>
      </c>
      <c r="Y13" s="89">
        <f t="shared" si="9"/>
        <v>0</v>
      </c>
    </row>
    <row r="14" spans="1:25" x14ac:dyDescent="0.2">
      <c r="A14" s="6" t="s">
        <v>2</v>
      </c>
      <c r="B14" s="5" t="s">
        <v>365</v>
      </c>
      <c r="C14" s="90"/>
      <c r="D14" s="76">
        <f>投入係数表!AD14</f>
        <v>2.94045577064445E-3</v>
      </c>
      <c r="E14" s="77">
        <f t="shared" si="0"/>
        <v>0.29404557706444501</v>
      </c>
      <c r="F14" s="76">
        <f>分析係数表!C17</f>
        <v>0.30047739399045215</v>
      </c>
      <c r="G14" s="77">
        <f t="shared" si="1"/>
        <v>8.8354048710743108E-2</v>
      </c>
      <c r="H14" s="77">
        <v>0.1724394011071517</v>
      </c>
      <c r="I14" s="77">
        <f t="shared" si="2"/>
        <v>0.1724394011071517</v>
      </c>
      <c r="J14" s="76">
        <f>分析係数表!G17</f>
        <v>0.21582733812949639</v>
      </c>
      <c r="K14" s="78">
        <f t="shared" si="3"/>
        <v>3.7217136929601081E-2</v>
      </c>
      <c r="L14" s="79"/>
      <c r="M14" s="80"/>
      <c r="N14" s="81">
        <f>分析係数表!H17</f>
        <v>2.8021610605755043E-3</v>
      </c>
      <c r="O14" s="82">
        <f t="shared" si="4"/>
        <v>6.05595261327413E-2</v>
      </c>
      <c r="P14" s="76">
        <f>分析係数表!C17</f>
        <v>0.30047739399045215</v>
      </c>
      <c r="Q14" s="82">
        <f t="shared" si="5"/>
        <v>1.8196768593662791E-2</v>
      </c>
      <c r="R14" s="83">
        <v>3.7995152985953004E-2</v>
      </c>
      <c r="S14" s="84">
        <f t="shared" si="6"/>
        <v>0.21043455409310469</v>
      </c>
      <c r="T14" s="85">
        <f>分析係数表!F17</f>
        <v>0.33413269384492406</v>
      </c>
      <c r="U14" s="86">
        <f t="shared" si="7"/>
        <v>7.0313064437184464E-2</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投入係数表!AD15</f>
        <v>0</v>
      </c>
      <c r="E15" s="77">
        <f t="shared" si="0"/>
        <v>0</v>
      </c>
      <c r="F15" s="76">
        <f>分析係数表!C18</f>
        <v>0.17062500000000003</v>
      </c>
      <c r="G15" s="77">
        <f t="shared" si="1"/>
        <v>0</v>
      </c>
      <c r="H15" s="77">
        <v>5.5464930669952874E-3</v>
      </c>
      <c r="I15" s="77">
        <f t="shared" si="2"/>
        <v>5.5464930669952874E-3</v>
      </c>
      <c r="J15" s="76">
        <f>分析係数表!G18</f>
        <v>0.21515892420537897</v>
      </c>
      <c r="K15" s="78">
        <f t="shared" si="3"/>
        <v>1.193377481407299E-3</v>
      </c>
      <c r="L15" s="79"/>
      <c r="M15" s="80"/>
      <c r="N15" s="81">
        <f>分析係数表!H18</f>
        <v>4.4579835054610296E-4</v>
      </c>
      <c r="O15" s="82">
        <f t="shared" si="4"/>
        <v>9.6344700665724793E-3</v>
      </c>
      <c r="P15" s="76">
        <f>分析係数表!C18</f>
        <v>0.17062500000000003</v>
      </c>
      <c r="Q15" s="82">
        <f t="shared" si="5"/>
        <v>1.6438814551089295E-3</v>
      </c>
      <c r="R15" s="83">
        <v>3.9700471274573225E-3</v>
      </c>
      <c r="S15" s="84">
        <f t="shared" si="6"/>
        <v>9.5165401944526107E-3</v>
      </c>
      <c r="T15" s="85">
        <f>分析係数表!F18</f>
        <v>0.45904645476772615</v>
      </c>
      <c r="U15" s="86">
        <f t="shared" si="7"/>
        <v>4.3685340379180379E-3</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投入係数表!AD16</f>
        <v>0</v>
      </c>
      <c r="E16" s="77">
        <f t="shared" si="0"/>
        <v>0</v>
      </c>
      <c r="F16" s="76">
        <f>分析係数表!C19</f>
        <v>0.1185035016586804</v>
      </c>
      <c r="G16" s="77">
        <f t="shared" si="1"/>
        <v>0</v>
      </c>
      <c r="H16" s="77">
        <v>3.0965967689865338E-3</v>
      </c>
      <c r="I16" s="77">
        <f t="shared" si="2"/>
        <v>3.0965967689865338E-3</v>
      </c>
      <c r="J16" s="76">
        <f>分析係数表!G19</f>
        <v>5.7564057564057566E-2</v>
      </c>
      <c r="K16" s="78">
        <f t="shared" si="3"/>
        <v>1.7825267466261552E-4</v>
      </c>
      <c r="L16" s="79"/>
      <c r="M16" s="80"/>
      <c r="N16" s="81">
        <f>分析係数表!H19</f>
        <v>-1.1675671085731269E-4</v>
      </c>
      <c r="O16" s="82">
        <f t="shared" si="4"/>
        <v>-2.523313588864221E-3</v>
      </c>
      <c r="P16" s="76">
        <f>分析係数表!C19</f>
        <v>0.1185035016586804</v>
      </c>
      <c r="Q16" s="82">
        <f t="shared" si="5"/>
        <v>-2.99021496063342E-4</v>
      </c>
      <c r="R16" s="83">
        <v>1.7687137755965981E-3</v>
      </c>
      <c r="S16" s="84">
        <f t="shared" si="6"/>
        <v>4.8653105445831315E-3</v>
      </c>
      <c r="T16" s="85">
        <f>分析係数表!F19</f>
        <v>0.24008424008424009</v>
      </c>
      <c r="U16" s="86">
        <f t="shared" si="7"/>
        <v>1.1680843848700813E-3</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投入係数表!AD17</f>
        <v>0</v>
      </c>
      <c r="E17" s="77">
        <f t="shared" si="0"/>
        <v>0</v>
      </c>
      <c r="F17" s="76">
        <f>分析係数表!C20</f>
        <v>0.1515527950310559</v>
      </c>
      <c r="G17" s="77">
        <f t="shared" si="1"/>
        <v>0</v>
      </c>
      <c r="H17" s="77">
        <v>3.117386114475301E-3</v>
      </c>
      <c r="I17" s="77">
        <f t="shared" si="2"/>
        <v>3.117386114475301E-3</v>
      </c>
      <c r="J17" s="76">
        <f>分析係数表!G20</f>
        <v>0.10025273799494525</v>
      </c>
      <c r="K17" s="78">
        <f t="shared" si="3"/>
        <v>3.1252649336357274E-4</v>
      </c>
      <c r="L17" s="79"/>
      <c r="M17" s="80"/>
      <c r="N17" s="81">
        <f>分析係数表!H20</f>
        <v>5.5194081496184183E-4</v>
      </c>
      <c r="O17" s="82">
        <f t="shared" si="4"/>
        <v>1.19283915109945E-2</v>
      </c>
      <c r="P17" s="76">
        <f>分析係数表!C20</f>
        <v>0.1515527950310559</v>
      </c>
      <c r="Q17" s="82">
        <f t="shared" si="5"/>
        <v>1.8077810737159366E-3</v>
      </c>
      <c r="R17" s="83">
        <v>4.6080834771132151E-3</v>
      </c>
      <c r="S17" s="84">
        <f t="shared" si="6"/>
        <v>7.7254695915885165E-3</v>
      </c>
      <c r="T17" s="85">
        <f>分析係数表!F20</f>
        <v>0.22325189553496208</v>
      </c>
      <c r="U17" s="86">
        <f t="shared" si="7"/>
        <v>1.7247257302198456E-3</v>
      </c>
      <c r="V17" s="87">
        <f>分析係数表!D20</f>
        <v>3.7910699241786015E-3</v>
      </c>
      <c r="W17" s="88">
        <f t="shared" si="8"/>
        <v>0</v>
      </c>
      <c r="X17" s="76">
        <f>分析係数表!E20</f>
        <v>3.3698399326032012E-3</v>
      </c>
      <c r="Y17" s="89">
        <f t="shared" si="9"/>
        <v>0</v>
      </c>
    </row>
    <row r="18" spans="1:25" x14ac:dyDescent="0.2">
      <c r="A18" s="6" t="s">
        <v>6</v>
      </c>
      <c r="B18" s="5" t="s">
        <v>34</v>
      </c>
      <c r="C18" s="90"/>
      <c r="D18" s="76">
        <f>投入係数表!AD18</f>
        <v>0</v>
      </c>
      <c r="E18" s="77">
        <f t="shared" si="0"/>
        <v>0</v>
      </c>
      <c r="F18" s="76">
        <f>分析係数表!C21</f>
        <v>0.26288951841359776</v>
      </c>
      <c r="G18" s="77">
        <f t="shared" si="1"/>
        <v>0</v>
      </c>
      <c r="H18" s="77">
        <v>1.4403046698275933E-2</v>
      </c>
      <c r="I18" s="77">
        <f t="shared" si="2"/>
        <v>1.4403046698275933E-2</v>
      </c>
      <c r="J18" s="76">
        <f>分析係数表!G21</f>
        <v>0.28500292911540714</v>
      </c>
      <c r="K18" s="78">
        <f t="shared" si="3"/>
        <v>4.1049104971946342E-3</v>
      </c>
      <c r="L18" s="79"/>
      <c r="M18" s="80"/>
      <c r="N18" s="81">
        <f>分析係数表!H21</f>
        <v>9.1282519397535371E-4</v>
      </c>
      <c r="O18" s="82">
        <f t="shared" si="4"/>
        <v>1.9727724422029365E-2</v>
      </c>
      <c r="P18" s="76">
        <f>分析係数表!C21</f>
        <v>0.26288951841359776</v>
      </c>
      <c r="Q18" s="82">
        <f t="shared" si="5"/>
        <v>5.1862119727034712E-3</v>
      </c>
      <c r="R18" s="83">
        <v>1.2348035619791467E-2</v>
      </c>
      <c r="S18" s="84">
        <f t="shared" si="6"/>
        <v>2.6751082318067401E-2</v>
      </c>
      <c r="T18" s="85">
        <f>分析係数表!F21</f>
        <v>0.4257469244288225</v>
      </c>
      <c r="U18" s="86">
        <f t="shared" si="7"/>
        <v>1.1389191022059451E-2</v>
      </c>
      <c r="V18" s="87">
        <f>分析係数表!D21</f>
        <v>5.0673696543643822E-2</v>
      </c>
      <c r="W18" s="88">
        <f t="shared" si="8"/>
        <v>0</v>
      </c>
      <c r="X18" s="76">
        <f>分析係数表!E21</f>
        <v>4.5987111892208554E-2</v>
      </c>
      <c r="Y18" s="89">
        <f t="shared" si="9"/>
        <v>0</v>
      </c>
    </row>
    <row r="19" spans="1:25" x14ac:dyDescent="0.2">
      <c r="A19" s="6" t="s">
        <v>7</v>
      </c>
      <c r="B19" s="5" t="s">
        <v>269</v>
      </c>
      <c r="C19" s="90"/>
      <c r="D19" s="76">
        <f>投入係数表!AD19</f>
        <v>0</v>
      </c>
      <c r="E19" s="77">
        <f t="shared" si="0"/>
        <v>0</v>
      </c>
      <c r="F19" s="76">
        <f>分析係数表!C22</f>
        <v>7.7430972388955577E-2</v>
      </c>
      <c r="G19" s="77">
        <f t="shared" si="1"/>
        <v>0</v>
      </c>
      <c r="H19" s="77">
        <v>4.9540245003540338E-3</v>
      </c>
      <c r="I19" s="77">
        <f t="shared" si="2"/>
        <v>4.9540245003540338E-3</v>
      </c>
      <c r="J19" s="76">
        <f>分析係数表!G22</f>
        <v>0.1947935368043088</v>
      </c>
      <c r="K19" s="78">
        <f t="shared" si="3"/>
        <v>9.6501195383916097E-4</v>
      </c>
      <c r="L19" s="79"/>
      <c r="M19" s="80"/>
      <c r="N19" s="81">
        <f>分析係数表!H22</f>
        <v>4.2456985766295524E-5</v>
      </c>
      <c r="O19" s="82">
        <f t="shared" si="4"/>
        <v>9.1756857776880763E-4</v>
      </c>
      <c r="P19" s="76">
        <f>分析係数表!C22</f>
        <v>7.7430972388955577E-2</v>
      </c>
      <c r="Q19" s="82">
        <f t="shared" si="5"/>
        <v>7.1048227210189778E-5</v>
      </c>
      <c r="R19" s="83">
        <v>8.9779634016997202E-4</v>
      </c>
      <c r="S19" s="84">
        <f t="shared" si="6"/>
        <v>5.8518208405240061E-3</v>
      </c>
      <c r="T19" s="85">
        <f>分析係数表!F22</f>
        <v>0.41382405745062839</v>
      </c>
      <c r="U19" s="86">
        <f t="shared" si="7"/>
        <v>2.4216242436997906E-3</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4.5878428888440382E-4</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90"/>
      <c r="D21" s="76">
        <f>投入係数表!AD21</f>
        <v>0</v>
      </c>
      <c r="E21" s="77">
        <f t="shared" si="0"/>
        <v>0</v>
      </c>
      <c r="F21" s="76">
        <f>分析係数表!C24</f>
        <v>0.63487099296325256</v>
      </c>
      <c r="G21" s="77">
        <f t="shared" si="1"/>
        <v>0</v>
      </c>
      <c r="H21" s="77">
        <v>2.7104897341032438E-2</v>
      </c>
      <c r="I21" s="77">
        <f t="shared" si="2"/>
        <v>2.7104897341032438E-2</v>
      </c>
      <c r="J21" s="76">
        <f>分析係数表!G24</f>
        <v>0.20715350223546944</v>
      </c>
      <c r="K21" s="78">
        <f t="shared" si="3"/>
        <v>5.614874411927733E-3</v>
      </c>
      <c r="L21" s="79"/>
      <c r="M21" s="80"/>
      <c r="N21" s="81">
        <f>分析係数表!H24</f>
        <v>3.5027013257193804E-4</v>
      </c>
      <c r="O21" s="82">
        <f t="shared" si="4"/>
        <v>7.5699407665926624E-3</v>
      </c>
      <c r="P21" s="76">
        <f>分析係数表!C24</f>
        <v>0.63487099296325256</v>
      </c>
      <c r="Q21" s="82">
        <f t="shared" si="5"/>
        <v>4.8059358111596888E-3</v>
      </c>
      <c r="R21" s="83">
        <v>1.6236263029864965E-2</v>
      </c>
      <c r="S21" s="84">
        <f t="shared" si="6"/>
        <v>4.33411603708974E-2</v>
      </c>
      <c r="T21" s="85">
        <f>分析係数表!F24</f>
        <v>0.39046199701937406</v>
      </c>
      <c r="U21" s="86">
        <f t="shared" si="7"/>
        <v>1.6923076031557554E-2</v>
      </c>
      <c r="V21" s="87">
        <f>分析係数表!D24</f>
        <v>8.1222056631892692E-2</v>
      </c>
      <c r="W21" s="88">
        <f t="shared" si="8"/>
        <v>0</v>
      </c>
      <c r="X21" s="76">
        <f>分析係数表!E24</f>
        <v>8.3457526080476907E-2</v>
      </c>
      <c r="Y21" s="89">
        <f t="shared" si="9"/>
        <v>0</v>
      </c>
    </row>
    <row r="22" spans="1:25" x14ac:dyDescent="0.2">
      <c r="A22" s="6" t="s">
        <v>10</v>
      </c>
      <c r="B22" s="5" t="s">
        <v>272</v>
      </c>
      <c r="C22" s="90"/>
      <c r="D22" s="76">
        <f>投入係数表!AD22</f>
        <v>0</v>
      </c>
      <c r="E22" s="77">
        <f t="shared" si="0"/>
        <v>0</v>
      </c>
      <c r="F22" s="76">
        <f>分析係数表!C25</f>
        <v>2.5195482189400487E-2</v>
      </c>
      <c r="G22" s="77">
        <f t="shared" si="1"/>
        <v>0</v>
      </c>
      <c r="H22" s="77">
        <v>2.6974038348604366E-3</v>
      </c>
      <c r="I22" s="77">
        <f t="shared" si="2"/>
        <v>2.6974038348604366E-3</v>
      </c>
      <c r="J22" s="76">
        <f>分析係数表!G25</f>
        <v>0.19667590027700832</v>
      </c>
      <c r="K22" s="78">
        <f t="shared" si="3"/>
        <v>5.30514327631831E-4</v>
      </c>
      <c r="L22" s="79"/>
      <c r="M22" s="80"/>
      <c r="N22" s="81">
        <f>分析係数表!H25</f>
        <v>5.0948382919554624E-4</v>
      </c>
      <c r="O22" s="82">
        <f t="shared" si="4"/>
        <v>1.1010822933225691E-2</v>
      </c>
      <c r="P22" s="76">
        <f>分析係数表!C25</f>
        <v>2.5195482189400487E-2</v>
      </c>
      <c r="Q22" s="82">
        <f t="shared" si="5"/>
        <v>2.7742299310473033E-4</v>
      </c>
      <c r="R22" s="83">
        <v>1.1704084408002064E-3</v>
      </c>
      <c r="S22" s="84">
        <f t="shared" si="6"/>
        <v>3.8678122756606427E-3</v>
      </c>
      <c r="T22" s="85">
        <f>分析係数表!F25</f>
        <v>0.34903047091412742</v>
      </c>
      <c r="U22" s="86">
        <f t="shared" si="7"/>
        <v>1.3499843399812769E-3</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投入係数表!AD23</f>
        <v>0</v>
      </c>
      <c r="E23" s="77">
        <f t="shared" si="0"/>
        <v>0</v>
      </c>
      <c r="F23" s="76">
        <f>分析係数表!C26</f>
        <v>0.4930888575458392</v>
      </c>
      <c r="G23" s="77">
        <f t="shared" si="1"/>
        <v>0</v>
      </c>
      <c r="H23" s="77">
        <v>2.8354518017930274E-2</v>
      </c>
      <c r="I23" s="77">
        <f t="shared" si="2"/>
        <v>2.8354518017930274E-2</v>
      </c>
      <c r="J23" s="76">
        <f>分析係数表!G26</f>
        <v>0.19639217284957194</v>
      </c>
      <c r="K23" s="78">
        <f t="shared" si="3"/>
        <v>5.5686054036436644E-3</v>
      </c>
      <c r="L23" s="79"/>
      <c r="M23" s="80"/>
      <c r="N23" s="81">
        <f>分析係数表!H26</f>
        <v>1.0815917123963785E-2</v>
      </c>
      <c r="O23" s="82">
        <f t="shared" si="4"/>
        <v>0.23375059518660377</v>
      </c>
      <c r="P23" s="76">
        <f>分析係数表!C26</f>
        <v>0.4930888575458392</v>
      </c>
      <c r="Q23" s="82">
        <f t="shared" si="5"/>
        <v>0.11525981393122239</v>
      </c>
      <c r="R23" s="83">
        <v>0.12739144203816224</v>
      </c>
      <c r="S23" s="84">
        <f t="shared" si="6"/>
        <v>0.15574596005609251</v>
      </c>
      <c r="T23" s="85">
        <f>分析係数表!F26</f>
        <v>0.33499796167957602</v>
      </c>
      <c r="U23" s="86">
        <f t="shared" si="7"/>
        <v>5.2174579158619658E-2</v>
      </c>
      <c r="V23" s="87">
        <f>分析係数表!D26</f>
        <v>2.4561761108846312E-2</v>
      </c>
      <c r="W23" s="88">
        <f t="shared" si="8"/>
        <v>0</v>
      </c>
      <c r="X23" s="76">
        <f>分析係数表!E26</f>
        <v>2.6498165511618425E-2</v>
      </c>
      <c r="Y23" s="89">
        <f t="shared" si="9"/>
        <v>0</v>
      </c>
    </row>
    <row r="24" spans="1:25" x14ac:dyDescent="0.2">
      <c r="A24" s="6" t="s">
        <v>12</v>
      </c>
      <c r="B24" s="5" t="s">
        <v>366</v>
      </c>
      <c r="C24" s="90"/>
      <c r="D24" s="76">
        <f>投入係数表!AD24</f>
        <v>0</v>
      </c>
      <c r="E24" s="77">
        <f t="shared" si="0"/>
        <v>0</v>
      </c>
      <c r="F24" s="76">
        <f>分析係数表!C27</f>
        <v>2.3319615912208547E-2</v>
      </c>
      <c r="G24" s="77">
        <f t="shared" si="1"/>
        <v>0</v>
      </c>
      <c r="H24" s="77">
        <v>1.2426783844705046E-4</v>
      </c>
      <c r="I24" s="77">
        <f t="shared" si="2"/>
        <v>1.2426783844705046E-4</v>
      </c>
      <c r="J24" s="76">
        <f>分析係数表!G27</f>
        <v>0.17692307692307693</v>
      </c>
      <c r="K24" s="78">
        <f t="shared" si="3"/>
        <v>2.1985848340632006E-5</v>
      </c>
      <c r="L24" s="79"/>
      <c r="M24" s="80"/>
      <c r="N24" s="81">
        <f>分析係数表!H27</f>
        <v>1.0773460138197489E-2</v>
      </c>
      <c r="O24" s="82">
        <f t="shared" si="4"/>
        <v>0.23283302660883493</v>
      </c>
      <c r="P24" s="76">
        <f>分析係数表!C27</f>
        <v>2.3319615912208547E-2</v>
      </c>
      <c r="Q24" s="82">
        <f t="shared" si="5"/>
        <v>5.4295767521950625E-3</v>
      </c>
      <c r="R24" s="83">
        <v>5.4719376262384999E-3</v>
      </c>
      <c r="S24" s="84">
        <f t="shared" si="6"/>
        <v>5.5962054646855504E-3</v>
      </c>
      <c r="T24" s="85">
        <f>分析係数表!F27</f>
        <v>0.33076923076923076</v>
      </c>
      <c r="U24" s="86">
        <f t="shared" si="7"/>
        <v>1.851052576780605E-3</v>
      </c>
      <c r="V24" s="87">
        <f>分析係数表!D27</f>
        <v>1.5384615384615385</v>
      </c>
      <c r="W24" s="88">
        <f t="shared" si="8"/>
        <v>0</v>
      </c>
      <c r="X24" s="76">
        <f>分析係数表!E27</f>
        <v>1.823076923076923</v>
      </c>
      <c r="Y24" s="89">
        <f t="shared" si="9"/>
        <v>0</v>
      </c>
    </row>
    <row r="25" spans="1:25" x14ac:dyDescent="0.2">
      <c r="A25" s="6" t="s">
        <v>13</v>
      </c>
      <c r="B25" s="5" t="s">
        <v>192</v>
      </c>
      <c r="C25" s="90"/>
      <c r="D25" s="76">
        <f>投入係数表!AD25</f>
        <v>0</v>
      </c>
      <c r="E25" s="77">
        <f t="shared" si="0"/>
        <v>0</v>
      </c>
      <c r="F25" s="76">
        <f>分析係数表!C28</f>
        <v>0.14672910458351074</v>
      </c>
      <c r="G25" s="77">
        <f t="shared" si="1"/>
        <v>0</v>
      </c>
      <c r="H25" s="77">
        <v>3.8857149204635545E-2</v>
      </c>
      <c r="I25" s="77">
        <f t="shared" si="2"/>
        <v>3.8857149204635545E-2</v>
      </c>
      <c r="J25" s="76">
        <f>分析係数表!G28</f>
        <v>0.12492997198879552</v>
      </c>
      <c r="K25" s="78">
        <f t="shared" si="3"/>
        <v>4.8544225616995668E-3</v>
      </c>
      <c r="L25" s="79"/>
      <c r="M25" s="80"/>
      <c r="N25" s="81">
        <f>分析係数表!H28</f>
        <v>2.0262596456964536E-2</v>
      </c>
      <c r="O25" s="82">
        <f t="shared" si="4"/>
        <v>0.43790960374016341</v>
      </c>
      <c r="P25" s="76">
        <f>分析係数表!C28</f>
        <v>0.14672910458351074</v>
      </c>
      <c r="Q25" s="82">
        <f t="shared" si="5"/>
        <v>6.4254084045314186E-2</v>
      </c>
      <c r="R25" s="83">
        <v>7.4502108724230076E-2</v>
      </c>
      <c r="S25" s="84">
        <f t="shared" si="6"/>
        <v>0.11335925792886561</v>
      </c>
      <c r="T25" s="85">
        <f>分析係数表!F28</f>
        <v>0.21372549019607842</v>
      </c>
      <c r="U25" s="86">
        <f t="shared" si="7"/>
        <v>2.4227762969110493E-2</v>
      </c>
      <c r="V25" s="87">
        <f>分析係数表!D28</f>
        <v>3.4733893557422971E-2</v>
      </c>
      <c r="W25" s="88">
        <f t="shared" si="8"/>
        <v>0</v>
      </c>
      <c r="X25" s="76">
        <f>分析係数表!E28</f>
        <v>3.4173669467787111E-2</v>
      </c>
      <c r="Y25" s="89">
        <f t="shared" si="9"/>
        <v>0</v>
      </c>
    </row>
    <row r="26" spans="1:25" x14ac:dyDescent="0.2">
      <c r="A26" s="6" t="s">
        <v>14</v>
      </c>
      <c r="B26" s="5" t="s">
        <v>50</v>
      </c>
      <c r="C26" s="90"/>
      <c r="D26" s="76">
        <f>投入係数表!AD26</f>
        <v>1.6662582700318548E-2</v>
      </c>
      <c r="E26" s="77">
        <f t="shared" si="0"/>
        <v>1.6662582700318549</v>
      </c>
      <c r="F26" s="76">
        <f>分析係数表!C29</f>
        <v>0.36751332706177486</v>
      </c>
      <c r="G26" s="77">
        <f t="shared" si="1"/>
        <v>0.61237212056360424</v>
      </c>
      <c r="H26" s="77">
        <v>0.6576914414622661</v>
      </c>
      <c r="I26" s="77">
        <f t="shared" si="2"/>
        <v>0.6576914414622661</v>
      </c>
      <c r="J26" s="76">
        <f>分析係数表!G29</f>
        <v>0.26226333907056798</v>
      </c>
      <c r="K26" s="78">
        <f t="shared" si="3"/>
        <v>0.1724883535160289</v>
      </c>
      <c r="L26" s="79"/>
      <c r="M26" s="80"/>
      <c r="N26" s="81">
        <f>分析係数表!H29</f>
        <v>9.6908070011569522E-3</v>
      </c>
      <c r="O26" s="82">
        <f t="shared" si="4"/>
        <v>0.20943502787573032</v>
      </c>
      <c r="P26" s="76">
        <f>分析係数表!C29</f>
        <v>0.36751332706177486</v>
      </c>
      <c r="Q26" s="82">
        <f t="shared" si="5"/>
        <v>7.6970163897885219E-2</v>
      </c>
      <c r="R26" s="83">
        <v>9.7605937099985232E-2</v>
      </c>
      <c r="S26" s="84">
        <f t="shared" si="6"/>
        <v>0.75529737856225132</v>
      </c>
      <c r="T26" s="85">
        <f>分析係数表!F29</f>
        <v>0.47117039586919107</v>
      </c>
      <c r="U26" s="86">
        <f t="shared" si="7"/>
        <v>0.3558737648561382</v>
      </c>
      <c r="V26" s="87">
        <f>分析係数表!D29</f>
        <v>9.2943201376936319E-2</v>
      </c>
      <c r="W26" s="88">
        <f t="shared" si="8"/>
        <v>0</v>
      </c>
      <c r="X26" s="76">
        <f>分析係数表!E29</f>
        <v>7.2289156626506021E-2</v>
      </c>
      <c r="Y26" s="89">
        <f t="shared" si="9"/>
        <v>0</v>
      </c>
    </row>
    <row r="27" spans="1:25" x14ac:dyDescent="0.2">
      <c r="A27" s="6" t="s">
        <v>15</v>
      </c>
      <c r="B27" s="5" t="s">
        <v>36</v>
      </c>
      <c r="C27" s="90"/>
      <c r="D27" s="76">
        <f>投入係数表!AD27</f>
        <v>2.4503798088703751E-3</v>
      </c>
      <c r="E27" s="77">
        <f t="shared" si="0"/>
        <v>0.24503798088703752</v>
      </c>
      <c r="F27" s="76">
        <f>分析係数表!C30</f>
        <v>1</v>
      </c>
      <c r="G27" s="77">
        <f t="shared" si="1"/>
        <v>0.24503798088703752</v>
      </c>
      <c r="H27" s="77">
        <v>0.2927353183919939</v>
      </c>
      <c r="I27" s="77">
        <f t="shared" si="2"/>
        <v>0.2927353183919939</v>
      </c>
      <c r="J27" s="76">
        <f>分析係数表!G30</f>
        <v>0.34487899988530796</v>
      </c>
      <c r="K27" s="78">
        <f t="shared" si="3"/>
        <v>0.10095826383813805</v>
      </c>
      <c r="L27" s="79"/>
      <c r="M27" s="80"/>
      <c r="N27" s="81">
        <f>分析係数表!H30</f>
        <v>0</v>
      </c>
      <c r="O27" s="82">
        <f t="shared" si="4"/>
        <v>0</v>
      </c>
      <c r="P27" s="76">
        <f>分析係数表!C30</f>
        <v>1</v>
      </c>
      <c r="Q27" s="82">
        <f t="shared" si="5"/>
        <v>0</v>
      </c>
      <c r="R27" s="83">
        <v>6.3301397078660171E-2</v>
      </c>
      <c r="S27" s="84">
        <f t="shared" si="6"/>
        <v>0.35603671547065407</v>
      </c>
      <c r="T27" s="85">
        <f>分析係数表!F30</f>
        <v>0.44087624727606378</v>
      </c>
      <c r="U27" s="86">
        <f t="shared" si="7"/>
        <v>0.15696813100919765</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投入係数表!AD28</f>
        <v>5.3908355795148251E-3</v>
      </c>
      <c r="E28" s="77">
        <f t="shared" si="0"/>
        <v>0.53908355795148255</v>
      </c>
      <c r="F28" s="76">
        <f>分析係数表!C31</f>
        <v>0.30951028292239513</v>
      </c>
      <c r="G28" s="77">
        <f t="shared" si="1"/>
        <v>0.16685190454037477</v>
      </c>
      <c r="H28" s="77">
        <v>0.21444010267229727</v>
      </c>
      <c r="I28" s="77">
        <f t="shared" si="2"/>
        <v>0.21444010267229727</v>
      </c>
      <c r="J28" s="76">
        <f>分析係数表!G31</f>
        <v>7.0092194960809637E-2</v>
      </c>
      <c r="K28" s="78">
        <f t="shared" si="3"/>
        <v>1.5030577483922695E-2</v>
      </c>
      <c r="L28" s="79"/>
      <c r="M28" s="80"/>
      <c r="N28" s="81">
        <f>分析係数表!H31</f>
        <v>2.261895916699394E-2</v>
      </c>
      <c r="O28" s="82">
        <f t="shared" si="4"/>
        <v>0.48883465980633228</v>
      </c>
      <c r="P28" s="76">
        <f>分析係数表!C31</f>
        <v>0.30951028292239513</v>
      </c>
      <c r="Q28" s="82">
        <f t="shared" si="5"/>
        <v>0.15129935385893067</v>
      </c>
      <c r="R28" s="83">
        <v>0.19569830468873584</v>
      </c>
      <c r="S28" s="84">
        <f t="shared" si="6"/>
        <v>0.41013840736103313</v>
      </c>
      <c r="T28" s="85">
        <f>分析係数表!F31</f>
        <v>0.24334064086008589</v>
      </c>
      <c r="U28" s="86">
        <f t="shared" si="7"/>
        <v>9.9803342888568763E-2</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投入係数表!AD29</f>
        <v>1.470227885322225E-3</v>
      </c>
      <c r="E29" s="77">
        <f t="shared" si="0"/>
        <v>0.1470227885322225</v>
      </c>
      <c r="F29" s="76">
        <f>分析係数表!C32</f>
        <v>0.85225718194254441</v>
      </c>
      <c r="G29" s="77">
        <f t="shared" si="1"/>
        <v>0.12530122743580657</v>
      </c>
      <c r="H29" s="77">
        <v>0.15244944345430339</v>
      </c>
      <c r="I29" s="77">
        <f t="shared" si="2"/>
        <v>0.15244944345430339</v>
      </c>
      <c r="J29" s="76">
        <f>分析係数表!G32</f>
        <v>0.14035087719298245</v>
      </c>
      <c r="K29" s="78">
        <f t="shared" si="3"/>
        <v>2.1396413116393457E-2</v>
      </c>
      <c r="L29" s="79"/>
      <c r="M29" s="80"/>
      <c r="N29" s="81">
        <f>分析係数表!H32</f>
        <v>6.442847590035345E-3</v>
      </c>
      <c r="O29" s="82">
        <f t="shared" si="4"/>
        <v>0.13924103167641655</v>
      </c>
      <c r="P29" s="76">
        <f>分析係数表!C32</f>
        <v>0.85225718194254441</v>
      </c>
      <c r="Q29" s="82">
        <f t="shared" si="5"/>
        <v>0.11866916926731533</v>
      </c>
      <c r="R29" s="83">
        <v>0.15517597301233971</v>
      </c>
      <c r="S29" s="84">
        <f t="shared" si="6"/>
        <v>0.3076254164666431</v>
      </c>
      <c r="T29" s="85">
        <f>分析係数表!F32</f>
        <v>0.48405103668261562</v>
      </c>
      <c r="U29" s="86">
        <f t="shared" si="7"/>
        <v>0.14890640175059996</v>
      </c>
      <c r="V29" s="87">
        <f>分析係数表!D32</f>
        <v>2.1531100478468901E-2</v>
      </c>
      <c r="W29" s="88">
        <f t="shared" si="8"/>
        <v>0</v>
      </c>
      <c r="X29" s="76">
        <f>分析係数表!E32</f>
        <v>3.1897926634768738E-2</v>
      </c>
      <c r="Y29" s="89">
        <f t="shared" si="9"/>
        <v>0</v>
      </c>
    </row>
    <row r="30" spans="1:25" x14ac:dyDescent="0.2">
      <c r="A30" s="6" t="s">
        <v>18</v>
      </c>
      <c r="B30" s="5" t="s">
        <v>274</v>
      </c>
      <c r="C30" s="90"/>
      <c r="D30" s="76">
        <f>投入係数表!AD30</f>
        <v>3.1854937515314874E-3</v>
      </c>
      <c r="E30" s="77">
        <f t="shared" si="0"/>
        <v>0.31854937515314874</v>
      </c>
      <c r="F30" s="76">
        <f>分析係数表!C33</f>
        <v>1</v>
      </c>
      <c r="G30" s="77">
        <f t="shared" si="1"/>
        <v>0.31854937515314874</v>
      </c>
      <c r="H30" s="77">
        <v>0.35236964273188948</v>
      </c>
      <c r="I30" s="77">
        <f t="shared" si="2"/>
        <v>0.35236964273188948</v>
      </c>
      <c r="J30" s="76">
        <f>分析係数表!G33</f>
        <v>0.50645624103299858</v>
      </c>
      <c r="K30" s="78">
        <f t="shared" si="3"/>
        <v>0.17845980471213341</v>
      </c>
      <c r="L30" s="79"/>
      <c r="M30" s="80"/>
      <c r="N30" s="81">
        <f>分析係数表!H33</f>
        <v>9.552821797416492E-4</v>
      </c>
      <c r="O30" s="82">
        <f t="shared" si="4"/>
        <v>2.064529299979817E-2</v>
      </c>
      <c r="P30" s="76">
        <f>分析係数表!C33</f>
        <v>1</v>
      </c>
      <c r="Q30" s="82">
        <f t="shared" si="5"/>
        <v>2.064529299979817E-2</v>
      </c>
      <c r="R30" s="83">
        <v>6.2496199572301507E-2</v>
      </c>
      <c r="S30" s="84">
        <f t="shared" si="6"/>
        <v>0.41486584230419099</v>
      </c>
      <c r="T30" s="85">
        <f>分析係数表!F33</f>
        <v>0.6449067431850789</v>
      </c>
      <c r="U30" s="86">
        <f t="shared" si="7"/>
        <v>0.26754977921913037</v>
      </c>
      <c r="V30" s="87">
        <f>分析係数表!D33</f>
        <v>2.7259684361549498E-2</v>
      </c>
      <c r="W30" s="88">
        <f t="shared" si="8"/>
        <v>0</v>
      </c>
      <c r="X30" s="76">
        <f>分析係数表!E33</f>
        <v>2.4748923959827834E-2</v>
      </c>
      <c r="Y30" s="89">
        <f t="shared" si="9"/>
        <v>0</v>
      </c>
    </row>
    <row r="31" spans="1:25" x14ac:dyDescent="0.2">
      <c r="A31" s="6" t="s">
        <v>19</v>
      </c>
      <c r="B31" s="5" t="s">
        <v>275</v>
      </c>
      <c r="C31" s="90"/>
      <c r="D31" s="76">
        <f>投入係数表!AD31</f>
        <v>5.8809115412888999E-3</v>
      </c>
      <c r="E31" s="77">
        <f t="shared" si="0"/>
        <v>0.58809115412889001</v>
      </c>
      <c r="F31" s="76">
        <f>分析係数表!C34</f>
        <v>0.24772063858157056</v>
      </c>
      <c r="G31" s="77">
        <f t="shared" si="1"/>
        <v>0.14568231624498149</v>
      </c>
      <c r="H31" s="77">
        <v>0.22494992496643973</v>
      </c>
      <c r="I31" s="77">
        <f t="shared" si="2"/>
        <v>0.22494992496643973</v>
      </c>
      <c r="J31" s="76">
        <f>分析係数表!G34</f>
        <v>0.4248649605950589</v>
      </c>
      <c r="K31" s="78">
        <f t="shared" si="3"/>
        <v>9.5573341006727874E-2</v>
      </c>
      <c r="L31" s="79"/>
      <c r="M31" s="80"/>
      <c r="N31" s="81">
        <f>分析係数表!H34</f>
        <v>0.15963826648127116</v>
      </c>
      <c r="O31" s="82">
        <f t="shared" si="4"/>
        <v>3.4500578524107168</v>
      </c>
      <c r="P31" s="76">
        <f>分析係数表!C34</f>
        <v>0.24772063858157056</v>
      </c>
      <c r="Q31" s="82">
        <f t="shared" si="5"/>
        <v>0.85465053434254468</v>
      </c>
      <c r="R31" s="83">
        <v>0.91788299741259982</v>
      </c>
      <c r="S31" s="84">
        <f t="shared" si="6"/>
        <v>1.1428329223790397</v>
      </c>
      <c r="T31" s="85">
        <f>分析係数表!F34</f>
        <v>0.69972549366864434</v>
      </c>
      <c r="U31" s="86">
        <f t="shared" si="7"/>
        <v>0.79966933079245306</v>
      </c>
      <c r="V31" s="87">
        <f>分析係数表!D34</f>
        <v>0.30222261577968651</v>
      </c>
      <c r="W31" s="88">
        <f t="shared" si="8"/>
        <v>0</v>
      </c>
      <c r="X31" s="76">
        <f>分析係数表!E34</f>
        <v>0.2069423536704153</v>
      </c>
      <c r="Y31" s="89">
        <f t="shared" si="9"/>
        <v>0</v>
      </c>
    </row>
    <row r="32" spans="1:25" x14ac:dyDescent="0.2">
      <c r="A32" s="6" t="s">
        <v>20</v>
      </c>
      <c r="B32" s="5" t="s">
        <v>37</v>
      </c>
      <c r="C32" s="75">
        <f>最終需要_まとめ!C33</f>
        <v>100</v>
      </c>
      <c r="D32" s="76">
        <f>投入係数表!AD32</f>
        <v>4.8272482234746387E-2</v>
      </c>
      <c r="E32" s="77">
        <f t="shared" si="0"/>
        <v>4.8272482234746388</v>
      </c>
      <c r="F32" s="76">
        <f>分析係数表!C35</f>
        <v>0.40037672666387614</v>
      </c>
      <c r="G32" s="77">
        <f t="shared" si="1"/>
        <v>1.9327178425087872</v>
      </c>
      <c r="H32" s="77">
        <v>2.0493588275955572</v>
      </c>
      <c r="I32" s="77">
        <f t="shared" si="2"/>
        <v>102.04935882759555</v>
      </c>
      <c r="J32" s="76">
        <f>分析係数表!G35</f>
        <v>0.31413869149718204</v>
      </c>
      <c r="K32" s="78">
        <f t="shared" si="3"/>
        <v>32.057652050227269</v>
      </c>
      <c r="L32" s="79"/>
      <c r="M32" s="80"/>
      <c r="N32" s="81">
        <f>分析係数表!H35</f>
        <v>6.0278305541698066E-2</v>
      </c>
      <c r="O32" s="82">
        <f t="shared" si="4"/>
        <v>1.3027179882872646</v>
      </c>
      <c r="P32" s="76">
        <f>分析係数表!C35</f>
        <v>0.40037672666387614</v>
      </c>
      <c r="Q32" s="82">
        <f t="shared" si="5"/>
        <v>0.52157796391660471</v>
      </c>
      <c r="R32" s="83">
        <v>0.66907075468509913</v>
      </c>
      <c r="S32" s="84">
        <f t="shared" si="6"/>
        <v>102.71842958228065</v>
      </c>
      <c r="T32" s="85">
        <f>分析係数表!F35</f>
        <v>0.64444988973290862</v>
      </c>
      <c r="U32" s="86">
        <f t="shared" si="7"/>
        <v>66.196880617838303</v>
      </c>
      <c r="V32" s="87">
        <f>分析係数表!D35</f>
        <v>6.3219799068855678E-2</v>
      </c>
      <c r="W32" s="88">
        <f t="shared" si="8"/>
        <v>6</v>
      </c>
      <c r="X32" s="76">
        <f>分析係数表!E35</f>
        <v>5.6848811565792697E-2</v>
      </c>
      <c r="Y32" s="89">
        <f t="shared" si="9"/>
        <v>6</v>
      </c>
    </row>
    <row r="33" spans="1:25" x14ac:dyDescent="0.2">
      <c r="A33" s="6" t="s">
        <v>21</v>
      </c>
      <c r="B33" s="5" t="s">
        <v>38</v>
      </c>
      <c r="C33" s="90"/>
      <c r="D33" s="76">
        <f>投入係数表!AD33</f>
        <v>1.4457240872335212E-2</v>
      </c>
      <c r="E33" s="77">
        <f t="shared" si="0"/>
        <v>1.4457240872335213</v>
      </c>
      <c r="F33" s="76">
        <f>分析係数表!C36</f>
        <v>0.81884274474653918</v>
      </c>
      <c r="G33" s="77">
        <f t="shared" si="1"/>
        <v>1.1838206797364816</v>
      </c>
      <c r="H33" s="77">
        <v>1.2648739544883332</v>
      </c>
      <c r="I33" s="77">
        <f t="shared" si="2"/>
        <v>1.2648739544883332</v>
      </c>
      <c r="J33" s="76">
        <f>分析係数表!G36</f>
        <v>1.667576253714147E-2</v>
      </c>
      <c r="K33" s="78">
        <f t="shared" si="3"/>
        <v>2.109273770446253E-2</v>
      </c>
      <c r="L33" s="79"/>
      <c r="M33" s="80"/>
      <c r="N33" s="81">
        <f>分析係数表!H36</f>
        <v>0.19381614002313904</v>
      </c>
      <c r="O33" s="82">
        <f t="shared" si="4"/>
        <v>4.1887005575146068</v>
      </c>
      <c r="P33" s="76">
        <f>分析係数表!C36</f>
        <v>0.81884274474653918</v>
      </c>
      <c r="Q33" s="82">
        <f t="shared" si="5"/>
        <v>3.4298870614366197</v>
      </c>
      <c r="R33" s="83">
        <v>3.5317382226881739</v>
      </c>
      <c r="S33" s="84">
        <f t="shared" si="6"/>
        <v>4.7966121771765069</v>
      </c>
      <c r="T33" s="85">
        <f>分析係数表!F36</f>
        <v>0.88527075374446673</v>
      </c>
      <c r="U33" s="86">
        <f t="shared" si="7"/>
        <v>4.2463004775089335</v>
      </c>
      <c r="V33" s="87">
        <f>分析係数表!D36</f>
        <v>8.9745922018070468E-3</v>
      </c>
      <c r="W33" s="88">
        <f t="shared" si="8"/>
        <v>0</v>
      </c>
      <c r="X33" s="76">
        <f>分析係数表!E36</f>
        <v>2.2436480504517617E-3</v>
      </c>
      <c r="Y33" s="89">
        <f t="shared" si="9"/>
        <v>0</v>
      </c>
    </row>
    <row r="34" spans="1:25" x14ac:dyDescent="0.2">
      <c r="A34" s="6" t="s">
        <v>22</v>
      </c>
      <c r="B34" s="5" t="s">
        <v>378</v>
      </c>
      <c r="C34" s="90"/>
      <c r="D34" s="76">
        <f>投入係数表!AD34</f>
        <v>2.817936780200931E-2</v>
      </c>
      <c r="E34" s="77">
        <f t="shared" si="0"/>
        <v>2.817936780200931</v>
      </c>
      <c r="F34" s="76">
        <f>分析係数表!C37</f>
        <v>0.43300400097983183</v>
      </c>
      <c r="G34" s="77">
        <f t="shared" si="1"/>
        <v>1.220177900335228</v>
      </c>
      <c r="H34" s="77">
        <v>1.3537279193507976</v>
      </c>
      <c r="I34" s="77">
        <f t="shared" si="2"/>
        <v>1.3537279193507976</v>
      </c>
      <c r="J34" s="76">
        <f>分析係数表!G37</f>
        <v>0.37467899332306109</v>
      </c>
      <c r="K34" s="78">
        <f t="shared" si="3"/>
        <v>0.50721341405567888</v>
      </c>
      <c r="L34" s="79"/>
      <c r="M34" s="80"/>
      <c r="N34" s="81">
        <f>分析係数表!H37</f>
        <v>4.7689809261991442E-2</v>
      </c>
      <c r="O34" s="82">
        <f t="shared" si="4"/>
        <v>1.0306589049788131</v>
      </c>
      <c r="P34" s="76">
        <f>分析係数表!C37</f>
        <v>0.43300400097983183</v>
      </c>
      <c r="Q34" s="82">
        <f t="shared" si="5"/>
        <v>0.44627942950131838</v>
      </c>
      <c r="R34" s="83">
        <v>0.51920582089818723</v>
      </c>
      <c r="S34" s="84">
        <f t="shared" si="6"/>
        <v>1.872933740248985</v>
      </c>
      <c r="T34" s="85">
        <f>分析係数表!F37</f>
        <v>0.6925184043828112</v>
      </c>
      <c r="U34" s="86">
        <f t="shared" si="7"/>
        <v>1.2970410853119576</v>
      </c>
      <c r="V34" s="87">
        <f>分析係数表!D37</f>
        <v>7.24191063174114E-2</v>
      </c>
      <c r="W34" s="88">
        <f t="shared" si="8"/>
        <v>0</v>
      </c>
      <c r="X34" s="76">
        <f>分析係数表!E37</f>
        <v>6.5998972778633799E-2</v>
      </c>
      <c r="Y34" s="89">
        <f t="shared" si="9"/>
        <v>0</v>
      </c>
    </row>
    <row r="35" spans="1:25" x14ac:dyDescent="0.2">
      <c r="A35" s="6" t="s">
        <v>23</v>
      </c>
      <c r="B35" s="5" t="s">
        <v>194</v>
      </c>
      <c r="C35" s="90"/>
      <c r="D35" s="76">
        <f>投入係数表!AD35</f>
        <v>5.8564077432001961E-2</v>
      </c>
      <c r="E35" s="77">
        <f t="shared" si="0"/>
        <v>5.8564077432001964</v>
      </c>
      <c r="F35" s="76">
        <f>分析係数表!C38</f>
        <v>7.9651941097724221E-2</v>
      </c>
      <c r="G35" s="77">
        <f t="shared" si="1"/>
        <v>0.46647424460563808</v>
      </c>
      <c r="H35" s="77">
        <v>0.49574012849656035</v>
      </c>
      <c r="I35" s="77">
        <f t="shared" si="2"/>
        <v>0.49574012849656035</v>
      </c>
      <c r="J35" s="76">
        <f>分析係数表!G38</f>
        <v>0.16009852216748768</v>
      </c>
      <c r="K35" s="78">
        <f t="shared" si="3"/>
        <v>7.9367261951419757E-2</v>
      </c>
      <c r="L35" s="79"/>
      <c r="M35" s="80"/>
      <c r="N35" s="81">
        <f>分析係数表!H38</f>
        <v>4.2106715633723583E-2</v>
      </c>
      <c r="O35" s="82">
        <f t="shared" si="4"/>
        <v>0.90999863700221495</v>
      </c>
      <c r="P35" s="76">
        <f>分析係数表!C38</f>
        <v>7.9651941097724221E-2</v>
      </c>
      <c r="Q35" s="82">
        <f t="shared" si="5"/>
        <v>7.2483157833509754E-2</v>
      </c>
      <c r="R35" s="83">
        <v>8.6612091732389734E-2</v>
      </c>
      <c r="S35" s="84">
        <f t="shared" si="6"/>
        <v>0.58235222022895006</v>
      </c>
      <c r="T35" s="85">
        <f>分析係数表!F38</f>
        <v>0.48891625615763545</v>
      </c>
      <c r="U35" s="86">
        <f t="shared" si="7"/>
        <v>0.2847214672794251</v>
      </c>
      <c r="V35" s="87">
        <f>分析係数表!D38</f>
        <v>6.1576354679802957E-2</v>
      </c>
      <c r="W35" s="88">
        <f t="shared" si="8"/>
        <v>0</v>
      </c>
      <c r="X35" s="76">
        <f>分析係数表!E38</f>
        <v>7.0197044334975367E-2</v>
      </c>
      <c r="Y35" s="89">
        <f t="shared" si="9"/>
        <v>0</v>
      </c>
    </row>
    <row r="36" spans="1:25" x14ac:dyDescent="0.2">
      <c r="A36" s="6" t="s">
        <v>24</v>
      </c>
      <c r="B36" s="5" t="s">
        <v>39</v>
      </c>
      <c r="C36" s="90"/>
      <c r="D36" s="76">
        <f>投入係数表!AD36</f>
        <v>0</v>
      </c>
      <c r="E36" s="77">
        <f t="shared" si="0"/>
        <v>0</v>
      </c>
      <c r="F36" s="76">
        <f>分析係数表!C39</f>
        <v>1</v>
      </c>
      <c r="G36" s="77">
        <f t="shared" si="1"/>
        <v>0</v>
      </c>
      <c r="H36" s="77">
        <v>3.602776312394361E-2</v>
      </c>
      <c r="I36" s="77">
        <f t="shared" si="2"/>
        <v>3.602776312394361E-2</v>
      </c>
      <c r="J36" s="76">
        <f>分析係数表!G39</f>
        <v>0.35152969406118778</v>
      </c>
      <c r="K36" s="78">
        <f t="shared" si="3"/>
        <v>1.2664828548668841E-2</v>
      </c>
      <c r="L36" s="79"/>
      <c r="M36" s="80"/>
      <c r="N36" s="81">
        <f>分析係数表!H39</f>
        <v>3.7892859796418753E-3</v>
      </c>
      <c r="O36" s="82">
        <f t="shared" si="4"/>
        <v>8.1892995565866086E-2</v>
      </c>
      <c r="P36" s="76">
        <f>分析係数表!C39</f>
        <v>1</v>
      </c>
      <c r="Q36" s="82">
        <f t="shared" si="5"/>
        <v>8.1892995565866086E-2</v>
      </c>
      <c r="R36" s="83">
        <v>0.10234604039998044</v>
      </c>
      <c r="S36" s="84">
        <f t="shared" si="6"/>
        <v>0.13837380352392403</v>
      </c>
      <c r="T36" s="85">
        <f>分析係数表!F39</f>
        <v>0.70235952809438107</v>
      </c>
      <c r="U36" s="86">
        <f t="shared" si="7"/>
        <v>9.7188159343687894E-2</v>
      </c>
      <c r="V36" s="87">
        <f>分析係数表!D39</f>
        <v>5.8888222355528895E-2</v>
      </c>
      <c r="W36" s="88">
        <f t="shared" si="8"/>
        <v>0</v>
      </c>
      <c r="X36" s="76">
        <f>分析係数表!E39</f>
        <v>7.4585082983403314E-2</v>
      </c>
      <c r="Y36" s="89">
        <f t="shared" si="9"/>
        <v>0</v>
      </c>
    </row>
    <row r="37" spans="1:25" x14ac:dyDescent="0.2">
      <c r="A37" s="6" t="s">
        <v>25</v>
      </c>
      <c r="B37" s="5" t="s">
        <v>40</v>
      </c>
      <c r="C37" s="90"/>
      <c r="D37" s="76">
        <f>投入係数表!AD37</f>
        <v>2.4503798088703748E-4</v>
      </c>
      <c r="E37" s="77">
        <f t="shared" si="0"/>
        <v>2.4503798088703749E-2</v>
      </c>
      <c r="F37" s="76">
        <f>分析係数表!C40</f>
        <v>0.95328673803415021</v>
      </c>
      <c r="G37" s="77">
        <f t="shared" si="1"/>
        <v>2.3359145749427841E-2</v>
      </c>
      <c r="H37" s="77">
        <v>3.3414043851325917E-2</v>
      </c>
      <c r="I37" s="77">
        <f t="shared" si="2"/>
        <v>3.3414043851325917E-2</v>
      </c>
      <c r="J37" s="76">
        <f>分析係数表!G40</f>
        <v>0.53898804366660891</v>
      </c>
      <c r="K37" s="78">
        <f t="shared" si="3"/>
        <v>1.8009770126416438E-2</v>
      </c>
      <c r="L37" s="79"/>
      <c r="M37" s="80"/>
      <c r="N37" s="81">
        <f>分析係数表!H40</f>
        <v>2.9093649496354006E-2</v>
      </c>
      <c r="O37" s="82">
        <f t="shared" si="4"/>
        <v>0.62876386791607541</v>
      </c>
      <c r="P37" s="76">
        <f>分析係数表!C40</f>
        <v>0.95328673803415021</v>
      </c>
      <c r="Q37" s="82">
        <f t="shared" si="5"/>
        <v>0.59939225663945084</v>
      </c>
      <c r="R37" s="83">
        <v>0.60250507757796368</v>
      </c>
      <c r="S37" s="84">
        <f t="shared" si="6"/>
        <v>0.63591912142928964</v>
      </c>
      <c r="T37" s="85">
        <f>分析係数表!F40</f>
        <v>0.73566106394039166</v>
      </c>
      <c r="U37" s="86">
        <f t="shared" si="7"/>
        <v>0.46782093745071035</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投入係数表!AD38</f>
        <v>0</v>
      </c>
      <c r="E38" s="77">
        <f t="shared" si="0"/>
        <v>0</v>
      </c>
      <c r="F38" s="76">
        <f>分析係数表!C41</f>
        <v>0.71785008836677411</v>
      </c>
      <c r="G38" s="77">
        <f t="shared" si="1"/>
        <v>0</v>
      </c>
      <c r="H38" s="77">
        <v>4.4683087133157325E-4</v>
      </c>
      <c r="I38" s="77">
        <f t="shared" si="2"/>
        <v>4.4683087133157325E-4</v>
      </c>
      <c r="J38" s="76">
        <f>分析係数表!G41</f>
        <v>0.45415256068573073</v>
      </c>
      <c r="K38" s="78">
        <f t="shared" si="3"/>
        <v>2.0292938440867025E-4</v>
      </c>
      <c r="L38" s="79"/>
      <c r="M38" s="80"/>
      <c r="N38" s="81">
        <f>分析係数表!H41</f>
        <v>4.9982486493371406E-2</v>
      </c>
      <c r="O38" s="82">
        <f t="shared" si="4"/>
        <v>1.0802076081783287</v>
      </c>
      <c r="P38" s="76">
        <f>分析係数表!C41</f>
        <v>0.71785008836677411</v>
      </c>
      <c r="Q38" s="82">
        <f t="shared" si="5"/>
        <v>0.77542712698527494</v>
      </c>
      <c r="R38" s="83">
        <v>0.78731022426568908</v>
      </c>
      <c r="S38" s="84">
        <f t="shared" si="6"/>
        <v>0.78775705513702066</v>
      </c>
      <c r="T38" s="85">
        <f>分析係数表!F41</f>
        <v>0.55751638694806593</v>
      </c>
      <c r="U38" s="86">
        <f t="shared" si="7"/>
        <v>0.43918746717284013</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投入係数表!AD39</f>
        <v>2.4503798088703751E-3</v>
      </c>
      <c r="E39" s="77">
        <f>$C$32*D39</f>
        <v>0.24503798088703752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0.28972227843050102</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投入係数表!AD40</f>
        <v>0.11590296495956873</v>
      </c>
      <c r="E40" s="77">
        <f>$C$32*D40</f>
        <v>11.590296495956872</v>
      </c>
      <c r="F40" s="76">
        <f>分析係数表!C43</f>
        <v>0.24416011268928273</v>
      </c>
      <c r="G40" s="77">
        <f>E40*F40</f>
        <v>2.8298880985550285</v>
      </c>
      <c r="H40" s="77">
        <v>3.0509103749065476</v>
      </c>
      <c r="I40" s="77">
        <f>C40+H40</f>
        <v>3.0509103749065476</v>
      </c>
      <c r="J40" s="76">
        <f>分析係数表!G43</f>
        <v>0.34972426470588236</v>
      </c>
      <c r="K40" s="78">
        <f>I40*J40</f>
        <v>1.0669773875477402</v>
      </c>
      <c r="L40" s="79"/>
      <c r="M40" s="80"/>
      <c r="N40" s="81">
        <f>分析係数表!H43</f>
        <v>3.6258265844416375E-2</v>
      </c>
      <c r="O40" s="82">
        <f t="shared" si="4"/>
        <v>0.78360356541456166</v>
      </c>
      <c r="P40" s="76">
        <f>分析係数表!C43</f>
        <v>0.24416011268928273</v>
      </c>
      <c r="Q40" s="82">
        <f>O40*P40</f>
        <v>0.1913247348353431</v>
      </c>
      <c r="R40" s="83">
        <v>0.30115643379416968</v>
      </c>
      <c r="S40" s="84">
        <f>I40+R40</f>
        <v>3.3520668087007173</v>
      </c>
      <c r="T40" s="85">
        <f>分析係数表!F43</f>
        <v>0.55514705882352944</v>
      </c>
      <c r="U40" s="86">
        <f>S40*T40</f>
        <v>1.8608900298301776</v>
      </c>
      <c r="V40" s="87">
        <f>分析係数表!D43</f>
        <v>0.23460477941176472</v>
      </c>
      <c r="W40" s="88">
        <f>ROUND(S40*V40,0)</f>
        <v>1</v>
      </c>
      <c r="X40" s="76">
        <f>分析係数表!E43</f>
        <v>0.17325367647058823</v>
      </c>
      <c r="Y40" s="89">
        <f>ROUND(S40*X40,0)</f>
        <v>1</v>
      </c>
    </row>
    <row r="41" spans="1:25" x14ac:dyDescent="0.2">
      <c r="A41" s="6" t="s">
        <v>341</v>
      </c>
      <c r="B41" s="5" t="s">
        <v>42</v>
      </c>
      <c r="C41" s="90"/>
      <c r="D41" s="76">
        <f>投入係数表!AD41</f>
        <v>0</v>
      </c>
      <c r="E41" s="77">
        <f>$C$32*D41</f>
        <v>0</v>
      </c>
      <c r="F41" s="76">
        <f>分析係数表!C44</f>
        <v>0.44352059925093634</v>
      </c>
      <c r="G41" s="77">
        <f>E41*F41</f>
        <v>0</v>
      </c>
      <c r="H41" s="77">
        <v>2.9083954608151909E-3</v>
      </c>
      <c r="I41" s="77">
        <f>C41+H41</f>
        <v>2.9083954608151909E-3</v>
      </c>
      <c r="J41" s="76">
        <f>分析係数表!G44</f>
        <v>0.26743054804885957</v>
      </c>
      <c r="K41" s="78">
        <f>I41*J41</f>
        <v>7.7779379202862198E-4</v>
      </c>
      <c r="L41" s="79"/>
      <c r="M41" s="80"/>
      <c r="N41" s="81">
        <f>分析係数表!H44</f>
        <v>0.11044123422457623</v>
      </c>
      <c r="O41" s="82">
        <f t="shared" si="4"/>
        <v>2.3868252629211111</v>
      </c>
      <c r="P41" s="76">
        <f>分析係数表!C44</f>
        <v>0.44352059925093634</v>
      </c>
      <c r="Q41" s="82">
        <f>O41*P41</f>
        <v>1.058606170918045</v>
      </c>
      <c r="R41" s="83">
        <v>1.0735919135636292</v>
      </c>
      <c r="S41" s="84">
        <f>I41+R41</f>
        <v>1.0765003090244443</v>
      </c>
      <c r="T41" s="85">
        <f>分析係数表!F44</f>
        <v>0.49983785536698733</v>
      </c>
      <c r="U41" s="86">
        <f>S41*T41</f>
        <v>0.53807560576467739</v>
      </c>
      <c r="V41" s="87">
        <f>分析係数表!D44</f>
        <v>0.31423629877851045</v>
      </c>
      <c r="W41" s="88">
        <f>ROUND(S41*V41,0)</f>
        <v>0</v>
      </c>
      <c r="X41" s="76">
        <f>分析係数表!E44</f>
        <v>0.23370446438222894</v>
      </c>
      <c r="Y41" s="89">
        <f>ROUND(S41*X41,0)</f>
        <v>0</v>
      </c>
    </row>
    <row r="42" spans="1:25" x14ac:dyDescent="0.2">
      <c r="A42" s="6" t="s">
        <v>342</v>
      </c>
      <c r="B42" s="5" t="s">
        <v>279</v>
      </c>
      <c r="C42" s="90"/>
      <c r="D42" s="76">
        <f>投入係数表!AD42</f>
        <v>6.1259495221759374E-3</v>
      </c>
      <c r="E42" s="77">
        <f>$C$32*D42</f>
        <v>0.61259495221759375</v>
      </c>
      <c r="F42" s="76">
        <f>分析係数表!C45</f>
        <v>1</v>
      </c>
      <c r="G42" s="77">
        <f>E42*F42</f>
        <v>0.61259495221759375</v>
      </c>
      <c r="H42" s="77">
        <v>0.64232943395236786</v>
      </c>
      <c r="I42" s="77">
        <f>C42+H42</f>
        <v>0.64232943395236786</v>
      </c>
      <c r="J42" s="76">
        <f>分析係数表!G45</f>
        <v>0</v>
      </c>
      <c r="K42" s="78">
        <f>I42*J42</f>
        <v>0</v>
      </c>
      <c r="L42" s="79"/>
      <c r="M42" s="80"/>
      <c r="N42" s="81">
        <f>分析係数表!H45</f>
        <v>0</v>
      </c>
      <c r="O42" s="82">
        <f t="shared" si="4"/>
        <v>0</v>
      </c>
      <c r="P42" s="76">
        <f>分析係数表!C45</f>
        <v>1</v>
      </c>
      <c r="Q42" s="82">
        <f>O42*P42</f>
        <v>0</v>
      </c>
      <c r="R42" s="83">
        <v>2.1171582143955911E-2</v>
      </c>
      <c r="S42" s="84">
        <f>I42+R42</f>
        <v>0.66350101609632373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投入係数表!AD43</f>
        <v>8.5763293310463125E-3</v>
      </c>
      <c r="E43" s="77">
        <f>$C$32*D43</f>
        <v>0.85763293310463129</v>
      </c>
      <c r="F43" s="76">
        <f>分析係数表!C46</f>
        <v>0.20394173093401891</v>
      </c>
      <c r="G43" s="77">
        <f>E43*F43</f>
        <v>0.17490714488337816</v>
      </c>
      <c r="H43" s="77">
        <v>0.18967557644664432</v>
      </c>
      <c r="I43" s="77">
        <f>C43+H43</f>
        <v>0.18967557644664432</v>
      </c>
      <c r="J43" s="76">
        <f>分析係数表!G46</f>
        <v>9.7765363128491621E-3</v>
      </c>
      <c r="K43" s="78">
        <f>I43*J43</f>
        <v>1.8543701607912153E-3</v>
      </c>
      <c r="L43" s="79"/>
      <c r="M43" s="80"/>
      <c r="N43" s="81">
        <f>分析係数表!H46</f>
        <v>2.207763259847367E-2</v>
      </c>
      <c r="O43" s="82">
        <f t="shared" si="4"/>
        <v>0.47713566043977995</v>
      </c>
      <c r="P43" s="76">
        <f>分析係数表!C46</f>
        <v>0.20394173093401891</v>
      </c>
      <c r="Q43" s="82">
        <f>O43*P43</f>
        <v>9.7307872480435015E-2</v>
      </c>
      <c r="R43" s="83">
        <v>0.10767926545019021</v>
      </c>
      <c r="S43" s="84">
        <f>I43+R43</f>
        <v>0.29735484189683453</v>
      </c>
      <c r="T43" s="85">
        <f>分析係数表!F46</f>
        <v>0.31424581005586594</v>
      </c>
      <c r="U43" s="86">
        <f>S43*T43</f>
        <v>9.3442513165904711E-2</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92">
        <f>投入係数表!AD44</f>
        <v>0.32712570448419503</v>
      </c>
      <c r="E44" s="91">
        <f>SUM(E5:E43)</f>
        <v>32.712570448419505</v>
      </c>
      <c r="F44" s="92">
        <f>分析係数表!C47</f>
        <v>0.3565882023489878</v>
      </c>
      <c r="G44" s="91">
        <f>SUM(G5:G43)</f>
        <v>10.241486582895853</v>
      </c>
      <c r="H44" s="91">
        <f>SUM(H5:H43)</f>
        <v>11.522873217219514</v>
      </c>
      <c r="I44" s="91">
        <f>SUM(I5:I43)</f>
        <v>111.52287321721953</v>
      </c>
      <c r="J44" s="92">
        <f>分析係数表!G47</f>
        <v>0.20702938758024061</v>
      </c>
      <c r="K44" s="93">
        <f>SUM(K5:K43)</f>
        <v>34.450141505313226</v>
      </c>
      <c r="L44" s="94">
        <f>最終需要_まとめ!$L$33</f>
        <v>0.62733333333333341</v>
      </c>
      <c r="M44" s="91">
        <f>K44*L44</f>
        <v>21.611722104333168</v>
      </c>
      <c r="N44" s="95">
        <f>分析係数表!H47</f>
        <v>1</v>
      </c>
      <c r="O44" s="96">
        <f>SUM(O5:O43)</f>
        <v>21.611722104333168</v>
      </c>
      <c r="P44" s="92">
        <f>分析係数表!C47</f>
        <v>0.3565882023489878</v>
      </c>
      <c r="Q44" s="96">
        <f>SUM(Q5:Q43)</f>
        <v>9.0728663382049124</v>
      </c>
      <c r="R44" s="91">
        <f>SUM(R5:R43)</f>
        <v>10.033134881038864</v>
      </c>
      <c r="S44" s="97">
        <f>SUM(S5:S43)</f>
        <v>121.55600809825837</v>
      </c>
      <c r="T44" s="98">
        <f>分析係数表!F47</f>
        <v>0.44699801687384694</v>
      </c>
      <c r="U44" s="99">
        <f>SUM(U5:U43)</f>
        <v>77.801391599852252</v>
      </c>
      <c r="V44" s="100">
        <f>分析係数表!D47</f>
        <v>7.3973369448801493E-2</v>
      </c>
      <c r="W44" s="101">
        <f>SUM(W5:W43)</f>
        <v>7</v>
      </c>
      <c r="X44" s="92">
        <f>分析係数表!E47</f>
        <v>5.841930334920295E-2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291</v>
      </c>
      <c r="S2" s="3" t="s">
        <v>153</v>
      </c>
      <c r="U2" s="64" t="s">
        <v>210</v>
      </c>
      <c r="W2" s="3" t="s">
        <v>130</v>
      </c>
      <c r="Y2" s="3" t="s">
        <v>154</v>
      </c>
    </row>
    <row r="3" spans="1:25" ht="44" x14ac:dyDescent="0.2">
      <c r="B3" s="65"/>
      <c r="C3" s="66" t="s">
        <v>228</v>
      </c>
      <c r="D3" s="66" t="s">
        <v>233</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0</v>
      </c>
      <c r="E5" s="77">
        <f t="shared" ref="E5:E38" si="0">$C$33*D5</f>
        <v>0</v>
      </c>
      <c r="F5" s="76">
        <f>分析係数表!C8</f>
        <v>0.65037929495760816</v>
      </c>
      <c r="G5" s="77">
        <f t="shared" ref="G5:G38" si="1">E5*F5</f>
        <v>0</v>
      </c>
      <c r="H5" s="77">
        <f t="array" ref="H5:H43">MMULT(逆行列係数!C5:AO43,'29'!G5:G43)</f>
        <v>1.1053376295700936E-3</v>
      </c>
      <c r="I5" s="77">
        <f t="shared" ref="I5:I38" si="2">C5+H5</f>
        <v>1.1053376295700936E-3</v>
      </c>
      <c r="J5" s="76">
        <f>分析係数表!G8</f>
        <v>0.11973575557390587</v>
      </c>
      <c r="K5" s="78">
        <f t="shared" ref="K5:K38" si="3">I5*J5</f>
        <v>1.3234843624084525E-4</v>
      </c>
      <c r="L5" s="79" t="s">
        <v>186</v>
      </c>
      <c r="M5" s="80" t="s">
        <v>186</v>
      </c>
      <c r="N5" s="81">
        <f>分析係数表!H8</f>
        <v>1.170751382505599E-2</v>
      </c>
      <c r="O5" s="82">
        <f t="shared" ref="O5:O43" si="4">$M$44*N5</f>
        <v>2.3803466353953664E-2</v>
      </c>
      <c r="P5" s="76">
        <f>分析係数表!C8</f>
        <v>0.65037929495760816</v>
      </c>
      <c r="Q5" s="82">
        <f t="shared" ref="Q5:Q38" si="5">O5*P5</f>
        <v>1.5481281664831531E-2</v>
      </c>
      <c r="R5" s="83">
        <f t="array" ref="R5:R43">MMULT(逆行列係数!C5:AO43,'29'!Q5:Q43)</f>
        <v>2.042110685102282E-2</v>
      </c>
      <c r="S5" s="84">
        <f t="shared" ref="S5:S38" si="6">I5+R5</f>
        <v>2.1526444480592911E-2</v>
      </c>
      <c r="T5" s="85">
        <f>分析係数表!F8</f>
        <v>0.45169281585466559</v>
      </c>
      <c r="U5" s="86">
        <f t="shared" ref="U5:U38" si="7">S5*T5</f>
        <v>9.7233403227781363E-3</v>
      </c>
      <c r="V5" s="87">
        <f>分析係数表!D8</f>
        <v>0.495458298926507</v>
      </c>
      <c r="W5" s="88">
        <f t="shared" ref="W5:W38" si="8">ROUND(S5*V5,0)</f>
        <v>0</v>
      </c>
      <c r="X5" s="76">
        <f>分析係数表!E8</f>
        <v>0.32782824112303882</v>
      </c>
      <c r="Y5" s="89">
        <f t="shared" ref="Y5:Y38" si="9">ROUND(S5*X5,0)</f>
        <v>0</v>
      </c>
    </row>
    <row r="6" spans="1:25" x14ac:dyDescent="0.2">
      <c r="A6" s="6" t="s">
        <v>220</v>
      </c>
      <c r="B6" s="5" t="s">
        <v>266</v>
      </c>
      <c r="C6" s="90"/>
      <c r="D6" s="76">
        <f>投入係数表!AE6</f>
        <v>0</v>
      </c>
      <c r="E6" s="77">
        <f t="shared" si="0"/>
        <v>0</v>
      </c>
      <c r="F6" s="76">
        <f>分析係数表!C9</f>
        <v>0.72894736842105257</v>
      </c>
      <c r="G6" s="77">
        <f t="shared" si="1"/>
        <v>0</v>
      </c>
      <c r="H6" s="77">
        <v>5.1261752020471973E-4</v>
      </c>
      <c r="I6" s="77">
        <f t="shared" si="2"/>
        <v>5.1261752020471973E-4</v>
      </c>
      <c r="J6" s="76">
        <f>分析係数表!G9</f>
        <v>0.24749163879598662</v>
      </c>
      <c r="K6" s="78">
        <f t="shared" si="3"/>
        <v>1.2686855015100088E-4</v>
      </c>
      <c r="L6" s="79"/>
      <c r="M6" s="80"/>
      <c r="N6" s="81">
        <f>分析係数表!H9</f>
        <v>6.0501204716971121E-4</v>
      </c>
      <c r="O6" s="82">
        <f t="shared" si="4"/>
        <v>1.230097535970407E-3</v>
      </c>
      <c r="P6" s="76">
        <f>分析係数表!C9</f>
        <v>0.72894736842105257</v>
      </c>
      <c r="Q6" s="82">
        <f t="shared" si="5"/>
        <v>8.9667636174684928E-4</v>
      </c>
      <c r="R6" s="83">
        <v>1.1445730753014223E-3</v>
      </c>
      <c r="S6" s="84">
        <f t="shared" si="6"/>
        <v>1.657190595506142E-3</v>
      </c>
      <c r="T6" s="85">
        <f>分析係数表!F9</f>
        <v>0.67892976588628762</v>
      </c>
      <c r="U6" s="86">
        <f t="shared" si="7"/>
        <v>1.1251160230359425E-3</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投入係数表!AE7</f>
        <v>0</v>
      </c>
      <c r="E7" s="77">
        <f t="shared" si="0"/>
        <v>0</v>
      </c>
      <c r="F7" s="76">
        <f>分析係数表!C10</f>
        <v>1.0504201680672232E-2</v>
      </c>
      <c r="G7" s="77">
        <f t="shared" si="1"/>
        <v>0</v>
      </c>
      <c r="H7" s="77">
        <v>1.4891950302718913E-6</v>
      </c>
      <c r="I7" s="77">
        <f t="shared" si="2"/>
        <v>1.4891950302718913E-6</v>
      </c>
      <c r="J7" s="76">
        <f>分析係数表!G10</f>
        <v>0.2857142857142857</v>
      </c>
      <c r="K7" s="78">
        <f t="shared" si="3"/>
        <v>4.254842943633975E-7</v>
      </c>
      <c r="L7" s="79"/>
      <c r="M7" s="80"/>
      <c r="N7" s="81">
        <f>分析係数表!H10</f>
        <v>1.1887956014562746E-3</v>
      </c>
      <c r="O7" s="82">
        <f t="shared" si="4"/>
        <v>2.4170337548892209E-3</v>
      </c>
      <c r="P7" s="76">
        <f>分析係数表!C10</f>
        <v>1.0504201680672232E-2</v>
      </c>
      <c r="Q7" s="82">
        <f t="shared" si="5"/>
        <v>2.538901003034887E-5</v>
      </c>
      <c r="R7" s="83">
        <v>3.4078207647416407E-5</v>
      </c>
      <c r="S7" s="84">
        <f t="shared" si="6"/>
        <v>3.5567402677688299E-5</v>
      </c>
      <c r="T7" s="85">
        <f>分析係数表!F10</f>
        <v>0.5714285714285714</v>
      </c>
      <c r="U7" s="86">
        <f t="shared" si="7"/>
        <v>2.032423010153617E-5</v>
      </c>
      <c r="V7" s="87">
        <f>分析係数表!D10</f>
        <v>0</v>
      </c>
      <c r="W7" s="88">
        <f t="shared" si="8"/>
        <v>0</v>
      </c>
      <c r="X7" s="76">
        <f>分析係数表!E10</f>
        <v>0</v>
      </c>
      <c r="Y7" s="89">
        <f t="shared" si="9"/>
        <v>0</v>
      </c>
    </row>
    <row r="8" spans="1:25" x14ac:dyDescent="0.2">
      <c r="A8" s="6" t="s">
        <v>222</v>
      </c>
      <c r="B8" s="5" t="s">
        <v>27</v>
      </c>
      <c r="C8" s="90"/>
      <c r="D8" s="76">
        <f>投入係数表!AE8</f>
        <v>0</v>
      </c>
      <c r="E8" s="77">
        <f t="shared" si="0"/>
        <v>0</v>
      </c>
      <c r="F8" s="76">
        <f>分析係数表!C11</f>
        <v>1.4320902789711765E-3</v>
      </c>
      <c r="G8" s="77">
        <f t="shared" si="1"/>
        <v>0</v>
      </c>
      <c r="H8" s="77">
        <v>4.8332319209366233E-5</v>
      </c>
      <c r="I8" s="77">
        <f t="shared" si="2"/>
        <v>4.8332319209366233E-5</v>
      </c>
      <c r="J8" s="76">
        <f>分析係数表!G11</f>
        <v>0.36842105263157893</v>
      </c>
      <c r="K8" s="78">
        <f t="shared" si="3"/>
        <v>1.7806643919240189E-5</v>
      </c>
      <c r="L8" s="79"/>
      <c r="M8" s="80"/>
      <c r="N8" s="81">
        <f>分析係数表!H11</f>
        <v>-2.1228492883147762E-5</v>
      </c>
      <c r="O8" s="82">
        <f t="shared" si="4"/>
        <v>-4.3161317051593227E-5</v>
      </c>
      <c r="P8" s="76">
        <f>分析係数表!C11</f>
        <v>1.4320902789711765E-3</v>
      </c>
      <c r="Q8" s="82">
        <f t="shared" si="5"/>
        <v>-6.1810902577179538E-8</v>
      </c>
      <c r="R8" s="83">
        <v>1.4385829272057582E-5</v>
      </c>
      <c r="S8" s="84">
        <f t="shared" si="6"/>
        <v>6.2718148481423816E-5</v>
      </c>
      <c r="T8" s="85">
        <f>分析係数表!F11</f>
        <v>0.57894736842105265</v>
      </c>
      <c r="U8" s="86">
        <f t="shared" si="7"/>
        <v>3.6310507015561157E-5</v>
      </c>
      <c r="V8" s="87">
        <f>分析係数表!D11</f>
        <v>2.6315789473684209E-2</v>
      </c>
      <c r="W8" s="88">
        <f t="shared" si="8"/>
        <v>0</v>
      </c>
      <c r="X8" s="76">
        <f>分析係数表!E11</f>
        <v>0</v>
      </c>
      <c r="Y8" s="89">
        <f t="shared" si="9"/>
        <v>0</v>
      </c>
    </row>
    <row r="9" spans="1:25" x14ac:dyDescent="0.2">
      <c r="A9" s="6" t="s">
        <v>223</v>
      </c>
      <c r="B9" s="5" t="s">
        <v>191</v>
      </c>
      <c r="C9" s="90"/>
      <c r="D9" s="76">
        <f>投入係数表!AE9</f>
        <v>0</v>
      </c>
      <c r="E9" s="77">
        <f t="shared" si="0"/>
        <v>0</v>
      </c>
      <c r="F9" s="76">
        <f>分析係数表!C12</f>
        <v>8.2314002014678422E-2</v>
      </c>
      <c r="G9" s="77">
        <f t="shared" si="1"/>
        <v>0</v>
      </c>
      <c r="H9" s="77">
        <v>2.2377241326061991E-4</v>
      </c>
      <c r="I9" s="77">
        <f t="shared" si="2"/>
        <v>2.2377241326061991E-4</v>
      </c>
      <c r="J9" s="76">
        <f>分析係数表!G12</f>
        <v>0.12801312223648553</v>
      </c>
      <c r="K9" s="78">
        <f t="shared" si="3"/>
        <v>2.8645805291885094E-5</v>
      </c>
      <c r="L9" s="79"/>
      <c r="M9" s="80"/>
      <c r="N9" s="81">
        <f>分析係数表!H12</f>
        <v>9.0942863511405014E-2</v>
      </c>
      <c r="O9" s="82">
        <f t="shared" si="4"/>
        <v>0.18490308224902538</v>
      </c>
      <c r="P9" s="76">
        <f>分析係数表!C12</f>
        <v>8.2314002014678422E-2</v>
      </c>
      <c r="Q9" s="82">
        <f t="shared" si="5"/>
        <v>1.5220112684766526E-2</v>
      </c>
      <c r="R9" s="83">
        <v>1.6957139946982124E-2</v>
      </c>
      <c r="S9" s="84">
        <f t="shared" si="6"/>
        <v>1.7180912360242745E-2</v>
      </c>
      <c r="T9" s="85">
        <f>分析係数表!F12</f>
        <v>0.39723291969761804</v>
      </c>
      <c r="U9" s="86">
        <f t="shared" si="7"/>
        <v>6.8248239799281194E-3</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投入係数表!AE10</f>
        <v>0</v>
      </c>
      <c r="E10" s="77">
        <f t="shared" si="0"/>
        <v>0</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2.8249082010267768E-2</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投入係数表!AE11</f>
        <v>1.8191740949608878E-4</v>
      </c>
      <c r="E11" s="77">
        <f t="shared" si="0"/>
        <v>1.8191740949608879E-2</v>
      </c>
      <c r="F11" s="76">
        <f>分析係数表!C14</f>
        <v>0.20214395099540583</v>
      </c>
      <c r="G11" s="77">
        <f t="shared" si="1"/>
        <v>3.6773503910388547E-3</v>
      </c>
      <c r="H11" s="77">
        <v>2.284461925453854E-2</v>
      </c>
      <c r="I11" s="77">
        <f t="shared" si="2"/>
        <v>2.284461925453854E-2</v>
      </c>
      <c r="J11" s="76">
        <f>分析係数表!G14</f>
        <v>0.19479400103430444</v>
      </c>
      <c r="K11" s="78">
        <f t="shared" si="3"/>
        <v>4.4499947866968714E-3</v>
      </c>
      <c r="L11" s="79"/>
      <c r="M11" s="80"/>
      <c r="N11" s="81">
        <f>分析係数表!H14</f>
        <v>1.146338615689979E-3</v>
      </c>
      <c r="O11" s="82">
        <f t="shared" si="4"/>
        <v>2.330711120786034E-3</v>
      </c>
      <c r="P11" s="76">
        <f>分析係数表!C14</f>
        <v>0.20214395099540583</v>
      </c>
      <c r="Q11" s="82">
        <f t="shared" si="5"/>
        <v>4.7113915458461944E-4</v>
      </c>
      <c r="R11" s="83">
        <v>1.9982840558968058E-3</v>
      </c>
      <c r="S11" s="84">
        <f t="shared" si="6"/>
        <v>2.4842903310435344E-2</v>
      </c>
      <c r="T11" s="85">
        <f>分析係数表!F14</f>
        <v>0.33787278055507669</v>
      </c>
      <c r="U11" s="86">
        <f t="shared" si="7"/>
        <v>8.3937408185577097E-3</v>
      </c>
      <c r="V11" s="87">
        <f>分析係数表!D14</f>
        <v>4.5164626788484742E-2</v>
      </c>
      <c r="W11" s="88">
        <f t="shared" si="8"/>
        <v>0</v>
      </c>
      <c r="X11" s="76">
        <f>分析係数表!E14</f>
        <v>4.2234097569384586E-2</v>
      </c>
      <c r="Y11" s="89">
        <f t="shared" si="9"/>
        <v>0</v>
      </c>
    </row>
    <row r="12" spans="1:25" x14ac:dyDescent="0.2">
      <c r="A12" s="6" t="s">
        <v>226</v>
      </c>
      <c r="B12" s="5" t="s">
        <v>29</v>
      </c>
      <c r="C12" s="90"/>
      <c r="D12" s="76">
        <f>投入係数表!AE12</f>
        <v>6.0639136498696257E-5</v>
      </c>
      <c r="E12" s="77">
        <f t="shared" si="0"/>
        <v>6.0639136498696258E-3</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1.7091881552430917E-2</v>
      </c>
      <c r="P12" s="76">
        <f>分析係数表!C15</f>
        <v>0</v>
      </c>
      <c r="Q12" s="82">
        <f t="shared" si="5"/>
        <v>0</v>
      </c>
      <c r="R12" s="83">
        <v>0</v>
      </c>
      <c r="S12" s="84">
        <f t="shared" si="6"/>
        <v>0</v>
      </c>
      <c r="T12" s="85">
        <f>分析係数表!F15</f>
        <v>0.30378074104583913</v>
      </c>
      <c r="U12" s="86">
        <f t="shared" si="7"/>
        <v>0</v>
      </c>
      <c r="V12" s="87">
        <f>分析係数表!D15</f>
        <v>8.4435977964269163E-3</v>
      </c>
      <c r="W12" s="88">
        <f t="shared" si="8"/>
        <v>0</v>
      </c>
      <c r="X12" s="76">
        <f>分析係数表!E15</f>
        <v>7.8086117832809896E-3</v>
      </c>
      <c r="Y12" s="89">
        <f t="shared" si="9"/>
        <v>0</v>
      </c>
    </row>
    <row r="13" spans="1:25" x14ac:dyDescent="0.2">
      <c r="A13" s="6" t="s">
        <v>227</v>
      </c>
      <c r="B13" s="5" t="s">
        <v>30</v>
      </c>
      <c r="C13" s="90"/>
      <c r="D13" s="76">
        <f>投入係数表!AE13</f>
        <v>6.0639136498696257E-5</v>
      </c>
      <c r="E13" s="77">
        <f t="shared" si="0"/>
        <v>6.0639136498696258E-3</v>
      </c>
      <c r="F13" s="76">
        <f>分析係数表!C16</f>
        <v>5.244101845363236E-2</v>
      </c>
      <c r="G13" s="77">
        <f t="shared" si="1"/>
        <v>3.1799780761404621E-4</v>
      </c>
      <c r="H13" s="77">
        <v>1.3542488163467449E-3</v>
      </c>
      <c r="I13" s="77">
        <f t="shared" si="2"/>
        <v>1.3542488163467449E-3</v>
      </c>
      <c r="J13" s="76">
        <f>分析係数表!G16</f>
        <v>3.3400809716599193E-2</v>
      </c>
      <c r="K13" s="78">
        <f t="shared" si="3"/>
        <v>4.5233007023727315E-5</v>
      </c>
      <c r="L13" s="79"/>
      <c r="M13" s="80"/>
      <c r="N13" s="81">
        <f>分析係数表!H16</f>
        <v>1.6473310477322662E-2</v>
      </c>
      <c r="O13" s="82">
        <f t="shared" si="4"/>
        <v>3.3493182032036342E-2</v>
      </c>
      <c r="P13" s="76">
        <f>分析係数表!C16</f>
        <v>5.244101845363236E-2</v>
      </c>
      <c r="Q13" s="82">
        <f t="shared" si="5"/>
        <v>1.7564165770128856E-3</v>
      </c>
      <c r="R13" s="83">
        <v>1.9748228131953958E-3</v>
      </c>
      <c r="S13" s="84">
        <f t="shared" si="6"/>
        <v>3.3290716295421409E-3</v>
      </c>
      <c r="T13" s="85">
        <f>分析係数表!F16</f>
        <v>0.2874493927125506</v>
      </c>
      <c r="U13" s="86">
        <f t="shared" si="7"/>
        <v>9.5693961820846963E-4</v>
      </c>
      <c r="V13" s="87">
        <f>分析係数表!D16</f>
        <v>0</v>
      </c>
      <c r="W13" s="88">
        <f t="shared" si="8"/>
        <v>0</v>
      </c>
      <c r="X13" s="76">
        <f>分析係数表!E16</f>
        <v>0</v>
      </c>
      <c r="Y13" s="89">
        <f t="shared" si="9"/>
        <v>0</v>
      </c>
    </row>
    <row r="14" spans="1:25" x14ac:dyDescent="0.2">
      <c r="A14" s="6" t="s">
        <v>2</v>
      </c>
      <c r="B14" s="5" t="s">
        <v>365</v>
      </c>
      <c r="C14" s="90"/>
      <c r="D14" s="76">
        <f>投入係数表!AE14</f>
        <v>4.2447395549087379E-4</v>
      </c>
      <c r="E14" s="77">
        <f t="shared" si="0"/>
        <v>4.2447395549087379E-2</v>
      </c>
      <c r="F14" s="76">
        <f>分析係数表!C17</f>
        <v>0.30047739399045215</v>
      </c>
      <c r="G14" s="77">
        <f t="shared" si="1"/>
        <v>1.2754482796271694E-2</v>
      </c>
      <c r="H14" s="77">
        <v>2.7267840360672247E-2</v>
      </c>
      <c r="I14" s="77">
        <f t="shared" si="2"/>
        <v>2.7267840360672247E-2</v>
      </c>
      <c r="J14" s="76">
        <f>分析係数表!G17</f>
        <v>0.21582733812949639</v>
      </c>
      <c r="K14" s="78">
        <f t="shared" si="3"/>
        <v>5.8851454015839376E-3</v>
      </c>
      <c r="L14" s="79"/>
      <c r="M14" s="80"/>
      <c r="N14" s="81">
        <f>分析係数表!H17</f>
        <v>2.8021610605755043E-3</v>
      </c>
      <c r="O14" s="82">
        <f t="shared" si="4"/>
        <v>5.6972938508103059E-3</v>
      </c>
      <c r="P14" s="76">
        <f>分析係数表!C17</f>
        <v>0.30047739399045215</v>
      </c>
      <c r="Q14" s="82">
        <f t="shared" si="5"/>
        <v>1.7119080090893086E-3</v>
      </c>
      <c r="R14" s="83">
        <v>3.5744921615301962E-3</v>
      </c>
      <c r="S14" s="84">
        <f t="shared" si="6"/>
        <v>3.0842332522202445E-2</v>
      </c>
      <c r="T14" s="85">
        <f>分析係数表!F17</f>
        <v>0.33413269384492406</v>
      </c>
      <c r="U14" s="86">
        <f t="shared" si="7"/>
        <v>1.0305431650104413E-2</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投入係数表!AE15</f>
        <v>1.2127827299739251E-4</v>
      </c>
      <c r="E15" s="77">
        <f t="shared" si="0"/>
        <v>1.2127827299739252E-2</v>
      </c>
      <c r="F15" s="76">
        <f>分析係数表!C18</f>
        <v>0.17062500000000003</v>
      </c>
      <c r="G15" s="77">
        <f t="shared" si="1"/>
        <v>2.0693105330180099E-3</v>
      </c>
      <c r="H15" s="77">
        <v>1.2111280926215507E-2</v>
      </c>
      <c r="I15" s="77">
        <f t="shared" si="2"/>
        <v>1.2111280926215507E-2</v>
      </c>
      <c r="J15" s="76">
        <f>分析係数表!G18</f>
        <v>0.21515892420537897</v>
      </c>
      <c r="K15" s="78">
        <f t="shared" si="3"/>
        <v>2.6058501748336543E-3</v>
      </c>
      <c r="L15" s="79"/>
      <c r="M15" s="80"/>
      <c r="N15" s="81">
        <f>分析係数表!H18</f>
        <v>4.4579835054610296E-4</v>
      </c>
      <c r="O15" s="82">
        <f t="shared" si="4"/>
        <v>9.0638765808345766E-4</v>
      </c>
      <c r="P15" s="76">
        <f>分析係数表!C18</f>
        <v>0.17062500000000003</v>
      </c>
      <c r="Q15" s="82">
        <f t="shared" si="5"/>
        <v>1.5465239416049E-4</v>
      </c>
      <c r="R15" s="83">
        <v>3.7349243844992844E-4</v>
      </c>
      <c r="S15" s="84">
        <f t="shared" si="6"/>
        <v>1.2484773364665436E-2</v>
      </c>
      <c r="T15" s="85">
        <f>分析係数表!F18</f>
        <v>0.45904645476772615</v>
      </c>
      <c r="U15" s="86">
        <f t="shared" si="7"/>
        <v>5.7310909516282045E-3</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投入係数表!AE16</f>
        <v>0</v>
      </c>
      <c r="E16" s="77">
        <f t="shared" si="0"/>
        <v>0</v>
      </c>
      <c r="F16" s="76">
        <f>分析係数表!C19</f>
        <v>0.1185035016586804</v>
      </c>
      <c r="G16" s="77">
        <f t="shared" si="1"/>
        <v>0</v>
      </c>
      <c r="H16" s="77">
        <v>4.4404299616283144E-3</v>
      </c>
      <c r="I16" s="77">
        <f t="shared" si="2"/>
        <v>4.4404299616283144E-3</v>
      </c>
      <c r="J16" s="76">
        <f>分析係数表!G19</f>
        <v>5.7564057564057566E-2</v>
      </c>
      <c r="K16" s="78">
        <f t="shared" si="3"/>
        <v>2.5560916592033824E-4</v>
      </c>
      <c r="L16" s="79"/>
      <c r="M16" s="80"/>
      <c r="N16" s="81">
        <f>分析係数表!H19</f>
        <v>-1.1675671085731269E-4</v>
      </c>
      <c r="O16" s="82">
        <f t="shared" si="4"/>
        <v>-2.3738724378376274E-4</v>
      </c>
      <c r="P16" s="76">
        <f>分析係数表!C19</f>
        <v>0.1185035016586804</v>
      </c>
      <c r="Q16" s="82">
        <f t="shared" si="5"/>
        <v>-2.8131219637478698E-5</v>
      </c>
      <c r="R16" s="83">
        <v>1.6639631716176768E-4</v>
      </c>
      <c r="S16" s="84">
        <f t="shared" si="6"/>
        <v>4.6068262787900818E-3</v>
      </c>
      <c r="T16" s="85">
        <f>分析係数表!F19</f>
        <v>0.24008424008424009</v>
      </c>
      <c r="U16" s="86">
        <f t="shared" si="7"/>
        <v>1.1060263863434245E-3</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投入係数表!AE17</f>
        <v>0</v>
      </c>
      <c r="E17" s="77">
        <f t="shared" si="0"/>
        <v>0</v>
      </c>
      <c r="F17" s="76">
        <f>分析係数表!C20</f>
        <v>0.1515527950310559</v>
      </c>
      <c r="G17" s="77">
        <f t="shared" si="1"/>
        <v>0</v>
      </c>
      <c r="H17" s="77">
        <v>2.2204689757582968E-3</v>
      </c>
      <c r="I17" s="77">
        <f t="shared" si="2"/>
        <v>2.2204689757582968E-3</v>
      </c>
      <c r="J17" s="76">
        <f>分析係数表!G20</f>
        <v>0.10025273799494525</v>
      </c>
      <c r="K17" s="78">
        <f t="shared" si="3"/>
        <v>2.2260809445260097E-4</v>
      </c>
      <c r="L17" s="79"/>
      <c r="M17" s="80"/>
      <c r="N17" s="81">
        <f>分析係数表!H20</f>
        <v>5.5194081496184183E-4</v>
      </c>
      <c r="O17" s="82">
        <f t="shared" si="4"/>
        <v>1.122194243341424E-3</v>
      </c>
      <c r="P17" s="76">
        <f>分析係数表!C20</f>
        <v>0.1515527950310559</v>
      </c>
      <c r="Q17" s="82">
        <f t="shared" si="5"/>
        <v>1.7007167414615369E-4</v>
      </c>
      <c r="R17" s="83">
        <v>4.3351735614033778E-4</v>
      </c>
      <c r="S17" s="84">
        <f t="shared" si="6"/>
        <v>2.6539863318986345E-3</v>
      </c>
      <c r="T17" s="85">
        <f>分析係数表!F20</f>
        <v>0.22325189553496208</v>
      </c>
      <c r="U17" s="86">
        <f t="shared" si="7"/>
        <v>5.9250747932025117E-4</v>
      </c>
      <c r="V17" s="87">
        <f>分析係数表!D20</f>
        <v>3.7910699241786015E-3</v>
      </c>
      <c r="W17" s="88">
        <f t="shared" si="8"/>
        <v>0</v>
      </c>
      <c r="X17" s="76">
        <f>分析係数表!E20</f>
        <v>3.3698399326032012E-3</v>
      </c>
      <c r="Y17" s="89">
        <f t="shared" si="9"/>
        <v>0</v>
      </c>
    </row>
    <row r="18" spans="1:25" x14ac:dyDescent="0.2">
      <c r="A18" s="6" t="s">
        <v>6</v>
      </c>
      <c r="B18" s="5" t="s">
        <v>34</v>
      </c>
      <c r="C18" s="90"/>
      <c r="D18" s="76">
        <f>投入係数表!AE18</f>
        <v>3.6383481899217757E-4</v>
      </c>
      <c r="E18" s="77">
        <f t="shared" si="0"/>
        <v>3.6383481899217758E-2</v>
      </c>
      <c r="F18" s="76">
        <f>分析係数表!C21</f>
        <v>0.26288951841359776</v>
      </c>
      <c r="G18" s="77">
        <f t="shared" si="1"/>
        <v>9.5648360346952069E-3</v>
      </c>
      <c r="H18" s="77">
        <v>3.7444472733211304E-2</v>
      </c>
      <c r="I18" s="77">
        <f t="shared" si="2"/>
        <v>3.7444472733211304E-2</v>
      </c>
      <c r="J18" s="76">
        <f>分析係数表!G21</f>
        <v>0.28500292911540714</v>
      </c>
      <c r="K18" s="78">
        <f t="shared" si="3"/>
        <v>1.0671784408147218E-2</v>
      </c>
      <c r="L18" s="79"/>
      <c r="M18" s="80"/>
      <c r="N18" s="81">
        <f>分析係数表!H21</f>
        <v>9.1282519397535371E-4</v>
      </c>
      <c r="O18" s="82">
        <f t="shared" si="4"/>
        <v>1.8559366332185087E-3</v>
      </c>
      <c r="P18" s="76">
        <f>分析係数表!C21</f>
        <v>0.26288951841359776</v>
      </c>
      <c r="Q18" s="82">
        <f t="shared" si="5"/>
        <v>4.8790628771296779E-4</v>
      </c>
      <c r="R18" s="83">
        <v>1.161673346849223E-3</v>
      </c>
      <c r="S18" s="84">
        <f t="shared" si="6"/>
        <v>3.8606146080060529E-2</v>
      </c>
      <c r="T18" s="85">
        <f>分析係数表!F21</f>
        <v>0.4257469244288225</v>
      </c>
      <c r="U18" s="86">
        <f t="shared" si="7"/>
        <v>1.6436447957635613E-2</v>
      </c>
      <c r="V18" s="87">
        <f>分析係数表!D21</f>
        <v>5.0673696543643822E-2</v>
      </c>
      <c r="W18" s="88">
        <f t="shared" si="8"/>
        <v>0</v>
      </c>
      <c r="X18" s="76">
        <f>分析係数表!E21</f>
        <v>4.5987111892208554E-2</v>
      </c>
      <c r="Y18" s="89">
        <f t="shared" si="9"/>
        <v>0</v>
      </c>
    </row>
    <row r="19" spans="1:25" x14ac:dyDescent="0.2">
      <c r="A19" s="6" t="s">
        <v>7</v>
      </c>
      <c r="B19" s="5" t="s">
        <v>269</v>
      </c>
      <c r="C19" s="90"/>
      <c r="D19" s="76">
        <f>投入係数表!AE19</f>
        <v>0</v>
      </c>
      <c r="E19" s="77">
        <f t="shared" si="0"/>
        <v>0</v>
      </c>
      <c r="F19" s="76">
        <f>分析係数表!C22</f>
        <v>7.7430972388955577E-2</v>
      </c>
      <c r="G19" s="77">
        <f t="shared" si="1"/>
        <v>0</v>
      </c>
      <c r="H19" s="77">
        <v>1.0988647071246734E-3</v>
      </c>
      <c r="I19" s="77">
        <f t="shared" si="2"/>
        <v>1.0988647071246734E-3</v>
      </c>
      <c r="J19" s="76">
        <f>分析係数表!G22</f>
        <v>0.1947935368043088</v>
      </c>
      <c r="K19" s="78">
        <f t="shared" si="3"/>
        <v>2.1405174277024609E-4</v>
      </c>
      <c r="L19" s="79"/>
      <c r="M19" s="80"/>
      <c r="N19" s="81">
        <f>分析係数表!H22</f>
        <v>4.2456985766295524E-5</v>
      </c>
      <c r="O19" s="82">
        <f t="shared" si="4"/>
        <v>8.6322634103186454E-5</v>
      </c>
      <c r="P19" s="76">
        <f>分析係数表!C22</f>
        <v>7.7430972388955577E-2</v>
      </c>
      <c r="Q19" s="82">
        <f t="shared" si="5"/>
        <v>6.6840454977857451E-6</v>
      </c>
      <c r="R19" s="83">
        <v>8.4462509777878973E-5</v>
      </c>
      <c r="S19" s="84">
        <f t="shared" si="6"/>
        <v>1.1833272169025524E-3</v>
      </c>
      <c r="T19" s="85">
        <f>分析係数表!F22</f>
        <v>0.41382405745062839</v>
      </c>
      <c r="U19" s="86">
        <f t="shared" si="7"/>
        <v>4.8968927019037406E-4</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4.3161317051593227E-5</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90"/>
      <c r="D21" s="76">
        <f>投入係数表!AE21</f>
        <v>0</v>
      </c>
      <c r="E21" s="77">
        <f t="shared" si="0"/>
        <v>0</v>
      </c>
      <c r="F21" s="76">
        <f>分析係数表!C24</f>
        <v>0.63487099296325256</v>
      </c>
      <c r="G21" s="77">
        <f t="shared" si="1"/>
        <v>0</v>
      </c>
      <c r="H21" s="77">
        <v>2.8880876281685021E-3</v>
      </c>
      <c r="I21" s="77">
        <f t="shared" si="2"/>
        <v>2.8880876281685021E-3</v>
      </c>
      <c r="J21" s="76">
        <f>分析係数表!G24</f>
        <v>0.20715350223546944</v>
      </c>
      <c r="K21" s="78">
        <f t="shared" si="3"/>
        <v>5.9827746693803547E-4</v>
      </c>
      <c r="L21" s="79"/>
      <c r="M21" s="80"/>
      <c r="N21" s="81">
        <f>分析係数表!H24</f>
        <v>3.5027013257193804E-4</v>
      </c>
      <c r="O21" s="82">
        <f t="shared" si="4"/>
        <v>7.1216173135128823E-4</v>
      </c>
      <c r="P21" s="76">
        <f>分析係数表!C24</f>
        <v>0.63487099296325256</v>
      </c>
      <c r="Q21" s="82">
        <f t="shared" si="5"/>
        <v>4.5213082553342149E-4</v>
      </c>
      <c r="R21" s="83">
        <v>1.5274683840397006E-3</v>
      </c>
      <c r="S21" s="84">
        <f t="shared" si="6"/>
        <v>4.4155560122082025E-3</v>
      </c>
      <c r="T21" s="85">
        <f>分析係数表!F24</f>
        <v>0.39046199701937406</v>
      </c>
      <c r="U21" s="86">
        <f t="shared" si="7"/>
        <v>1.7241068184777183E-3</v>
      </c>
      <c r="V21" s="87">
        <f>分析係数表!D24</f>
        <v>8.1222056631892692E-2</v>
      </c>
      <c r="W21" s="88">
        <f t="shared" si="8"/>
        <v>0</v>
      </c>
      <c r="X21" s="76">
        <f>分析係数表!E24</f>
        <v>8.3457526080476907E-2</v>
      </c>
      <c r="Y21" s="89">
        <f t="shared" si="9"/>
        <v>0</v>
      </c>
    </row>
    <row r="22" spans="1:25" x14ac:dyDescent="0.2">
      <c r="A22" s="6" t="s">
        <v>10</v>
      </c>
      <c r="B22" s="5" t="s">
        <v>272</v>
      </c>
      <c r="C22" s="90"/>
      <c r="D22" s="76">
        <f>投入係数表!AE22</f>
        <v>0</v>
      </c>
      <c r="E22" s="77">
        <f t="shared" si="0"/>
        <v>0</v>
      </c>
      <c r="F22" s="76">
        <f>分析係数表!C25</f>
        <v>2.5195482189400487E-2</v>
      </c>
      <c r="G22" s="77">
        <f t="shared" si="1"/>
        <v>0</v>
      </c>
      <c r="H22" s="77">
        <v>3.2345402665532734E-4</v>
      </c>
      <c r="I22" s="77">
        <f t="shared" si="2"/>
        <v>3.2345402665532734E-4</v>
      </c>
      <c r="J22" s="76">
        <f>分析係数表!G25</f>
        <v>0.19667590027700832</v>
      </c>
      <c r="K22" s="78">
        <f t="shared" si="3"/>
        <v>6.3615611890659946E-5</v>
      </c>
      <c r="L22" s="79"/>
      <c r="M22" s="80"/>
      <c r="N22" s="81">
        <f>分析係数表!H25</f>
        <v>5.0948382919554624E-4</v>
      </c>
      <c r="O22" s="82">
        <f t="shared" si="4"/>
        <v>1.0358716092382374E-3</v>
      </c>
      <c r="P22" s="76">
        <f>分析係数表!C25</f>
        <v>2.5195482189400487E-2</v>
      </c>
      <c r="Q22" s="82">
        <f t="shared" si="5"/>
        <v>2.6099284681067631E-5</v>
      </c>
      <c r="R22" s="83">
        <v>1.1010919732250637E-4</v>
      </c>
      <c r="S22" s="84">
        <f t="shared" si="6"/>
        <v>4.3356322397783371E-4</v>
      </c>
      <c r="T22" s="85">
        <f>分析係数表!F25</f>
        <v>0.34903047091412742</v>
      </c>
      <c r="U22" s="86">
        <f t="shared" si="7"/>
        <v>1.5132677623603061E-4</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投入係数表!AE23</f>
        <v>0</v>
      </c>
      <c r="E23" s="77">
        <f t="shared" si="0"/>
        <v>0</v>
      </c>
      <c r="F23" s="76">
        <f>分析係数表!C26</f>
        <v>0.4930888575458392</v>
      </c>
      <c r="G23" s="77">
        <f t="shared" si="1"/>
        <v>0</v>
      </c>
      <c r="H23" s="77">
        <v>7.4896408161241384E-3</v>
      </c>
      <c r="I23" s="77">
        <f t="shared" si="2"/>
        <v>7.4896408161241384E-3</v>
      </c>
      <c r="J23" s="76">
        <f>分析係数表!G26</f>
        <v>0.19639217284957194</v>
      </c>
      <c r="K23" s="78">
        <f t="shared" si="3"/>
        <v>1.470906833741461E-3</v>
      </c>
      <c r="L23" s="79"/>
      <c r="M23" s="80"/>
      <c r="N23" s="81">
        <f>分析係数表!H26</f>
        <v>1.0815917123963785E-2</v>
      </c>
      <c r="O23" s="82">
        <f t="shared" si="4"/>
        <v>2.1990691037786749E-2</v>
      </c>
      <c r="P23" s="76">
        <f>分析係数表!C26</f>
        <v>0.4930888575458392</v>
      </c>
      <c r="Q23" s="82">
        <f t="shared" si="5"/>
        <v>1.0843364720465792E-2</v>
      </c>
      <c r="R23" s="83">
        <v>1.1984678971546394E-2</v>
      </c>
      <c r="S23" s="84">
        <f t="shared" si="6"/>
        <v>1.9474319787670533E-2</v>
      </c>
      <c r="T23" s="85">
        <f>分析係数表!F26</f>
        <v>0.33499796167957602</v>
      </c>
      <c r="U23" s="86">
        <f t="shared" si="7"/>
        <v>6.5238574339658625E-3</v>
      </c>
      <c r="V23" s="87">
        <f>分析係数表!D26</f>
        <v>2.4561761108846312E-2</v>
      </c>
      <c r="W23" s="88">
        <f t="shared" si="8"/>
        <v>0</v>
      </c>
      <c r="X23" s="76">
        <f>分析係数表!E26</f>
        <v>2.6498165511618425E-2</v>
      </c>
      <c r="Y23" s="89">
        <f t="shared" si="9"/>
        <v>0</v>
      </c>
    </row>
    <row r="24" spans="1:25" x14ac:dyDescent="0.2">
      <c r="A24" s="6" t="s">
        <v>12</v>
      </c>
      <c r="B24" s="5" t="s">
        <v>366</v>
      </c>
      <c r="C24" s="90"/>
      <c r="D24" s="76">
        <f>投入係数表!AE24</f>
        <v>0</v>
      </c>
      <c r="E24" s="77">
        <f t="shared" si="0"/>
        <v>0</v>
      </c>
      <c r="F24" s="76">
        <f>分析係数表!C27</f>
        <v>2.3319615912208547E-2</v>
      </c>
      <c r="G24" s="77">
        <f t="shared" si="1"/>
        <v>0</v>
      </c>
      <c r="H24" s="77">
        <v>5.2192486510444294E-5</v>
      </c>
      <c r="I24" s="77">
        <f t="shared" si="2"/>
        <v>5.2192486510444294E-5</v>
      </c>
      <c r="J24" s="76">
        <f>分析係数表!G27</f>
        <v>0.17692307692307693</v>
      </c>
      <c r="K24" s="78">
        <f t="shared" si="3"/>
        <v>9.2340553056939912E-6</v>
      </c>
      <c r="L24" s="79"/>
      <c r="M24" s="80"/>
      <c r="N24" s="81">
        <f>分析係数表!H27</f>
        <v>1.0773460138197489E-2</v>
      </c>
      <c r="O24" s="82">
        <f t="shared" si="4"/>
        <v>2.1904368403683563E-2</v>
      </c>
      <c r="P24" s="76">
        <f>分析係数表!C27</f>
        <v>2.3319615912208547E-2</v>
      </c>
      <c r="Q24" s="82">
        <f t="shared" si="5"/>
        <v>5.1080145797341729E-4</v>
      </c>
      <c r="R24" s="83">
        <v>5.1478666662042058E-4</v>
      </c>
      <c r="S24" s="84">
        <f t="shared" si="6"/>
        <v>5.6697915313086487E-4</v>
      </c>
      <c r="T24" s="85">
        <f>分析係数表!F27</f>
        <v>0.33076923076923076</v>
      </c>
      <c r="U24" s="86">
        <f t="shared" si="7"/>
        <v>1.8753925834328608E-4</v>
      </c>
      <c r="V24" s="87">
        <f>分析係数表!D27</f>
        <v>1.5384615384615385</v>
      </c>
      <c r="W24" s="88">
        <f t="shared" si="8"/>
        <v>0</v>
      </c>
      <c r="X24" s="76">
        <f>分析係数表!E27</f>
        <v>1.823076923076923</v>
      </c>
      <c r="Y24" s="89">
        <f t="shared" si="9"/>
        <v>0</v>
      </c>
    </row>
    <row r="25" spans="1:25" x14ac:dyDescent="0.2">
      <c r="A25" s="6" t="s">
        <v>13</v>
      </c>
      <c r="B25" s="5" t="s">
        <v>192</v>
      </c>
      <c r="C25" s="90"/>
      <c r="D25" s="76">
        <f>投入係数表!AE25</f>
        <v>0</v>
      </c>
      <c r="E25" s="77">
        <f t="shared" si="0"/>
        <v>0</v>
      </c>
      <c r="F25" s="76">
        <f>分析係数表!C28</f>
        <v>0.14672910458351074</v>
      </c>
      <c r="G25" s="77">
        <f t="shared" si="1"/>
        <v>0</v>
      </c>
      <c r="H25" s="77">
        <v>4.1157180358173612E-3</v>
      </c>
      <c r="I25" s="77">
        <f t="shared" si="2"/>
        <v>4.1157180358173612E-3</v>
      </c>
      <c r="J25" s="76">
        <f>分析係数表!G28</f>
        <v>0.12492997198879552</v>
      </c>
      <c r="K25" s="78">
        <f t="shared" si="3"/>
        <v>5.1417653892844341E-4</v>
      </c>
      <c r="L25" s="79"/>
      <c r="M25" s="80"/>
      <c r="N25" s="81">
        <f>分析係数表!H28</f>
        <v>2.0262596456964536E-2</v>
      </c>
      <c r="O25" s="82">
        <f t="shared" si="4"/>
        <v>4.119747712574573E-2</v>
      </c>
      <c r="P25" s="76">
        <f>分析係数表!C28</f>
        <v>0.14672910458351074</v>
      </c>
      <c r="Q25" s="82">
        <f t="shared" si="5"/>
        <v>6.0448689297603365E-3</v>
      </c>
      <c r="R25" s="83">
        <v>7.0089783228583398E-3</v>
      </c>
      <c r="S25" s="84">
        <f t="shared" si="6"/>
        <v>1.11246963586757E-2</v>
      </c>
      <c r="T25" s="85">
        <f>分析係数表!F28</f>
        <v>0.21372549019607842</v>
      </c>
      <c r="U25" s="86">
        <f t="shared" si="7"/>
        <v>2.3776311825404925E-3</v>
      </c>
      <c r="V25" s="87">
        <f>分析係数表!D28</f>
        <v>3.4733893557422971E-2</v>
      </c>
      <c r="W25" s="88">
        <f t="shared" si="8"/>
        <v>0</v>
      </c>
      <c r="X25" s="76">
        <f>分析係数表!E28</f>
        <v>3.4173669467787111E-2</v>
      </c>
      <c r="Y25" s="89">
        <f t="shared" si="9"/>
        <v>0</v>
      </c>
    </row>
    <row r="26" spans="1:25" x14ac:dyDescent="0.2">
      <c r="A26" s="6" t="s">
        <v>14</v>
      </c>
      <c r="B26" s="5" t="s">
        <v>50</v>
      </c>
      <c r="C26" s="90"/>
      <c r="D26" s="76">
        <f>投入係数表!AE26</f>
        <v>0</v>
      </c>
      <c r="E26" s="77">
        <f t="shared" si="0"/>
        <v>0</v>
      </c>
      <c r="F26" s="76">
        <f>分析係数表!C29</f>
        <v>0.36751332706177486</v>
      </c>
      <c r="G26" s="77">
        <f t="shared" si="1"/>
        <v>0</v>
      </c>
      <c r="H26" s="77">
        <v>2.3148936170168426E-2</v>
      </c>
      <c r="I26" s="77">
        <f t="shared" si="2"/>
        <v>2.3148936170168426E-2</v>
      </c>
      <c r="J26" s="76">
        <f>分析係数表!G29</f>
        <v>0.26226333907056798</v>
      </c>
      <c r="K26" s="78">
        <f t="shared" si="3"/>
        <v>6.0711172959198173E-3</v>
      </c>
      <c r="L26" s="79"/>
      <c r="M26" s="80"/>
      <c r="N26" s="81">
        <f>分析係数表!H29</f>
        <v>9.6908070011569522E-3</v>
      </c>
      <c r="O26" s="82">
        <f t="shared" si="4"/>
        <v>1.9703141234052306E-2</v>
      </c>
      <c r="P26" s="76">
        <f>分析係数表!C29</f>
        <v>0.36751332706177486</v>
      </c>
      <c r="Q26" s="82">
        <f t="shared" si="5"/>
        <v>7.2411669884946076E-3</v>
      </c>
      <c r="R26" s="83">
        <v>9.1825306562574836E-3</v>
      </c>
      <c r="S26" s="84">
        <f t="shared" si="6"/>
        <v>3.233146682642591E-2</v>
      </c>
      <c r="T26" s="85">
        <f>分析係数表!F29</f>
        <v>0.47117039586919107</v>
      </c>
      <c r="U26" s="86">
        <f t="shared" si="7"/>
        <v>1.5233630023638714E-2</v>
      </c>
      <c r="V26" s="87">
        <f>分析係数表!D29</f>
        <v>9.2943201376936319E-2</v>
      </c>
      <c r="W26" s="88">
        <f t="shared" si="8"/>
        <v>0</v>
      </c>
      <c r="X26" s="76">
        <f>分析係数表!E29</f>
        <v>7.2289156626506021E-2</v>
      </c>
      <c r="Y26" s="89">
        <f t="shared" si="9"/>
        <v>0</v>
      </c>
    </row>
    <row r="27" spans="1:25" x14ac:dyDescent="0.2">
      <c r="A27" s="6" t="s">
        <v>15</v>
      </c>
      <c r="B27" s="5" t="s">
        <v>36</v>
      </c>
      <c r="C27" s="90"/>
      <c r="D27" s="76">
        <f>投入係数表!AE27</f>
        <v>9.5809835667940088E-3</v>
      </c>
      <c r="E27" s="77">
        <f t="shared" si="0"/>
        <v>0.95809835667940091</v>
      </c>
      <c r="F27" s="76">
        <f>分析係数表!C30</f>
        <v>1</v>
      </c>
      <c r="G27" s="77">
        <f t="shared" si="1"/>
        <v>0.95809835667940091</v>
      </c>
      <c r="H27" s="77">
        <v>0.98115864706657419</v>
      </c>
      <c r="I27" s="77">
        <f t="shared" si="2"/>
        <v>0.98115864706657419</v>
      </c>
      <c r="J27" s="76">
        <f>分析係数表!G30</f>
        <v>0.34487899988530796</v>
      </c>
      <c r="K27" s="78">
        <f t="shared" si="3"/>
        <v>0.33838101292914197</v>
      </c>
      <c r="L27" s="79"/>
      <c r="M27" s="80"/>
      <c r="N27" s="81">
        <f>分析係数表!H30</f>
        <v>0</v>
      </c>
      <c r="O27" s="82">
        <f t="shared" si="4"/>
        <v>0</v>
      </c>
      <c r="P27" s="76">
        <f>分析係数表!C30</f>
        <v>1</v>
      </c>
      <c r="Q27" s="82">
        <f t="shared" si="5"/>
        <v>0</v>
      </c>
      <c r="R27" s="83">
        <v>5.9552424425092986E-3</v>
      </c>
      <c r="S27" s="84">
        <f t="shared" si="6"/>
        <v>0.98711388950908352</v>
      </c>
      <c r="T27" s="85">
        <f>分析係数表!F30</f>
        <v>0.44087624727606378</v>
      </c>
      <c r="U27" s="86">
        <f t="shared" si="7"/>
        <v>0.43519506724084378</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投入係数表!AE28</f>
        <v>1.3340610029713177E-3</v>
      </c>
      <c r="E28" s="77">
        <f t="shared" si="0"/>
        <v>0.13340610029713176</v>
      </c>
      <c r="F28" s="76">
        <f>分析係数表!C31</f>
        <v>0.30951028292239513</v>
      </c>
      <c r="G28" s="77">
        <f t="shared" si="1"/>
        <v>4.129055984653867E-2</v>
      </c>
      <c r="H28" s="77">
        <v>5.2334988554669309E-2</v>
      </c>
      <c r="I28" s="77">
        <f t="shared" si="2"/>
        <v>5.2334988554669309E-2</v>
      </c>
      <c r="J28" s="76">
        <f>分析係数表!G31</f>
        <v>7.0092194960809637E-2</v>
      </c>
      <c r="K28" s="78">
        <f t="shared" si="3"/>
        <v>3.6682742210456224E-3</v>
      </c>
      <c r="L28" s="79"/>
      <c r="M28" s="80"/>
      <c r="N28" s="81">
        <f>分析係数表!H31</f>
        <v>2.261895916699394E-2</v>
      </c>
      <c r="O28" s="82">
        <f t="shared" si="4"/>
        <v>4.5988383318472582E-2</v>
      </c>
      <c r="P28" s="76">
        <f>分析係数表!C31</f>
        <v>0.30951028292239513</v>
      </c>
      <c r="Q28" s="82">
        <f t="shared" si="5"/>
        <v>1.4233877532044005E-2</v>
      </c>
      <c r="R28" s="83">
        <v>1.8410823517232607E-2</v>
      </c>
      <c r="S28" s="84">
        <f t="shared" si="6"/>
        <v>7.074581207190192E-2</v>
      </c>
      <c r="T28" s="85">
        <f>分析係数表!F31</f>
        <v>0.24334064086008589</v>
      </c>
      <c r="U28" s="86">
        <f t="shared" si="7"/>
        <v>1.7215331247743815E-2</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投入係数表!AE29</f>
        <v>1.8191740949608878E-4</v>
      </c>
      <c r="E29" s="77">
        <f t="shared" si="0"/>
        <v>1.8191740949608879E-2</v>
      </c>
      <c r="F29" s="76">
        <f>分析係数表!C32</f>
        <v>0.85225718194254441</v>
      </c>
      <c r="G29" s="77">
        <f t="shared" si="1"/>
        <v>1.550404187634245E-2</v>
      </c>
      <c r="H29" s="77">
        <v>2.316387902050876E-2</v>
      </c>
      <c r="I29" s="77">
        <f t="shared" si="2"/>
        <v>2.316387902050876E-2</v>
      </c>
      <c r="J29" s="76">
        <f>分析係数表!G32</f>
        <v>0.14035087719298245</v>
      </c>
      <c r="K29" s="78">
        <f t="shared" si="3"/>
        <v>3.2510707397205275E-3</v>
      </c>
      <c r="L29" s="79"/>
      <c r="M29" s="80"/>
      <c r="N29" s="81">
        <f>分析係数表!H32</f>
        <v>6.442847590035345E-3</v>
      </c>
      <c r="O29" s="82">
        <f t="shared" si="4"/>
        <v>1.3099459725158543E-2</v>
      </c>
      <c r="P29" s="76">
        <f>分析係数表!C32</f>
        <v>0.85225718194254441</v>
      </c>
      <c r="Q29" s="82">
        <f t="shared" si="5"/>
        <v>1.1164108630333477E-2</v>
      </c>
      <c r="R29" s="83">
        <v>1.4598580492503755E-2</v>
      </c>
      <c r="S29" s="84">
        <f t="shared" si="6"/>
        <v>3.7762459513012513E-2</v>
      </c>
      <c r="T29" s="85">
        <f>分析係数表!F32</f>
        <v>0.48405103668261562</v>
      </c>
      <c r="U29" s="86">
        <f t="shared" si="7"/>
        <v>1.8278957674959007E-2</v>
      </c>
      <c r="V29" s="87">
        <f>分析係数表!D32</f>
        <v>2.1531100478468901E-2</v>
      </c>
      <c r="W29" s="88">
        <f t="shared" si="8"/>
        <v>0</v>
      </c>
      <c r="X29" s="76">
        <f>分析係数表!E32</f>
        <v>3.1897926634768738E-2</v>
      </c>
      <c r="Y29" s="89">
        <f t="shared" si="9"/>
        <v>0</v>
      </c>
    </row>
    <row r="30" spans="1:25" x14ac:dyDescent="0.2">
      <c r="A30" s="6" t="s">
        <v>18</v>
      </c>
      <c r="B30" s="5" t="s">
        <v>274</v>
      </c>
      <c r="C30" s="90"/>
      <c r="D30" s="76">
        <f>投入係数表!AE30</f>
        <v>0</v>
      </c>
      <c r="E30" s="77">
        <f t="shared" si="0"/>
        <v>0</v>
      </c>
      <c r="F30" s="76">
        <f>分析係数表!C33</f>
        <v>1</v>
      </c>
      <c r="G30" s="77">
        <f t="shared" si="1"/>
        <v>0</v>
      </c>
      <c r="H30" s="77">
        <v>1.4072661822035695E-2</v>
      </c>
      <c r="I30" s="77">
        <f t="shared" si="2"/>
        <v>1.4072661822035695E-2</v>
      </c>
      <c r="J30" s="76">
        <f>分析係数表!G33</f>
        <v>0.50645624103299858</v>
      </c>
      <c r="K30" s="78">
        <f t="shared" si="3"/>
        <v>7.1271874077167867E-3</v>
      </c>
      <c r="L30" s="79"/>
      <c r="M30" s="80"/>
      <c r="N30" s="81">
        <f>分析係数表!H33</f>
        <v>9.552821797416492E-4</v>
      </c>
      <c r="O30" s="82">
        <f t="shared" si="4"/>
        <v>1.9422592673216952E-3</v>
      </c>
      <c r="P30" s="76">
        <f>分析係数表!C33</f>
        <v>1</v>
      </c>
      <c r="Q30" s="82">
        <f t="shared" si="5"/>
        <v>1.9422592673216952E-3</v>
      </c>
      <c r="R30" s="83">
        <v>5.879491407212065E-3</v>
      </c>
      <c r="S30" s="84">
        <f t="shared" si="6"/>
        <v>1.995215322924776E-2</v>
      </c>
      <c r="T30" s="85">
        <f>分析係数表!F33</f>
        <v>0.6449067431850789</v>
      </c>
      <c r="U30" s="86">
        <f t="shared" si="7"/>
        <v>1.2867278158603827E-2</v>
      </c>
      <c r="V30" s="87">
        <f>分析係数表!D33</f>
        <v>2.7259684361549498E-2</v>
      </c>
      <c r="W30" s="88">
        <f t="shared" si="8"/>
        <v>0</v>
      </c>
      <c r="X30" s="76">
        <f>分析係数表!E33</f>
        <v>2.4748923959827834E-2</v>
      </c>
      <c r="Y30" s="89">
        <f t="shared" si="9"/>
        <v>0</v>
      </c>
    </row>
    <row r="31" spans="1:25" x14ac:dyDescent="0.2">
      <c r="A31" s="6" t="s">
        <v>19</v>
      </c>
      <c r="B31" s="5" t="s">
        <v>275</v>
      </c>
      <c r="C31" s="90"/>
      <c r="D31" s="76">
        <f>投入係数表!AE31</f>
        <v>7.2766963798435514E-4</v>
      </c>
      <c r="E31" s="77">
        <f t="shared" si="0"/>
        <v>7.2766963798435516E-2</v>
      </c>
      <c r="F31" s="76">
        <f>分析係数表!C34</f>
        <v>0.24772063858157056</v>
      </c>
      <c r="G31" s="77">
        <f t="shared" si="1"/>
        <v>1.8025878739790474E-2</v>
      </c>
      <c r="H31" s="77">
        <v>4.4634894533416243E-2</v>
      </c>
      <c r="I31" s="77">
        <f t="shared" si="2"/>
        <v>4.4634894533416243E-2</v>
      </c>
      <c r="J31" s="76">
        <f>分析係数表!G34</f>
        <v>0.4248649605950589</v>
      </c>
      <c r="K31" s="78">
        <f t="shared" si="3"/>
        <v>1.8963802707104502E-2</v>
      </c>
      <c r="L31" s="79"/>
      <c r="M31" s="80"/>
      <c r="N31" s="81">
        <f>分析係数表!H34</f>
        <v>0.15963826648127116</v>
      </c>
      <c r="O31" s="82">
        <f t="shared" si="4"/>
        <v>0.32457310422798108</v>
      </c>
      <c r="P31" s="76">
        <f>分析係数表!C34</f>
        <v>0.24772063858157056</v>
      </c>
      <c r="Q31" s="82">
        <f t="shared" si="5"/>
        <v>8.040345664575814E-2</v>
      </c>
      <c r="R31" s="83">
        <v>8.6352213943346121E-2</v>
      </c>
      <c r="S31" s="84">
        <f t="shared" si="6"/>
        <v>0.13098710847676237</v>
      </c>
      <c r="T31" s="85">
        <f>分析係数表!F34</f>
        <v>0.69972549366864434</v>
      </c>
      <c r="U31" s="86">
        <f t="shared" si="7"/>
        <v>9.1655019143130817E-2</v>
      </c>
      <c r="V31" s="87">
        <f>分析係数表!D34</f>
        <v>0.30222261577968651</v>
      </c>
      <c r="W31" s="88">
        <f t="shared" si="8"/>
        <v>0</v>
      </c>
      <c r="X31" s="76">
        <f>分析係数表!E34</f>
        <v>0.2069423536704153</v>
      </c>
      <c r="Y31" s="89">
        <f t="shared" si="9"/>
        <v>0</v>
      </c>
    </row>
    <row r="32" spans="1:25" x14ac:dyDescent="0.2">
      <c r="A32" s="6" t="s">
        <v>20</v>
      </c>
      <c r="B32" s="5" t="s">
        <v>37</v>
      </c>
      <c r="C32" s="90"/>
      <c r="D32" s="76">
        <f>投入係数表!AE32</f>
        <v>7.6284033715359897E-2</v>
      </c>
      <c r="E32" s="77">
        <f t="shared" si="0"/>
        <v>7.62840337153599</v>
      </c>
      <c r="F32" s="76">
        <f>分析係数表!C35</f>
        <v>0.40037672666387614</v>
      </c>
      <c r="G32" s="77">
        <f t="shared" si="1"/>
        <v>3.0542351715672562</v>
      </c>
      <c r="H32" s="77">
        <v>3.1579104095192121</v>
      </c>
      <c r="I32" s="77">
        <f t="shared" si="2"/>
        <v>3.1579104095192121</v>
      </c>
      <c r="J32" s="76">
        <f>分析係数表!G35</f>
        <v>0.31413869149718204</v>
      </c>
      <c r="K32" s="78">
        <f t="shared" si="3"/>
        <v>0.99202184391169557</v>
      </c>
      <c r="L32" s="79"/>
      <c r="M32" s="80"/>
      <c r="N32" s="81">
        <f>分析係数表!H35</f>
        <v>6.0278305541698066E-2</v>
      </c>
      <c r="O32" s="82">
        <f t="shared" si="4"/>
        <v>0.12255655976799897</v>
      </c>
      <c r="P32" s="76">
        <f>分析係数表!C35</f>
        <v>0.40037672666387614</v>
      </c>
      <c r="Q32" s="82">
        <f t="shared" si="5"/>
        <v>4.906879423109712E-2</v>
      </c>
      <c r="R32" s="83">
        <v>6.2944559507765688E-2</v>
      </c>
      <c r="S32" s="84">
        <f t="shared" si="6"/>
        <v>3.2208549690269779</v>
      </c>
      <c r="T32" s="85">
        <f>分析係数表!F35</f>
        <v>0.64444988973290862</v>
      </c>
      <c r="U32" s="86">
        <f t="shared" si="7"/>
        <v>2.0756796296351268</v>
      </c>
      <c r="V32" s="87">
        <f>分析係数表!D35</f>
        <v>6.3219799068855678E-2</v>
      </c>
      <c r="W32" s="88">
        <f t="shared" si="8"/>
        <v>0</v>
      </c>
      <c r="X32" s="76">
        <f>分析係数表!E35</f>
        <v>5.6848811565792697E-2</v>
      </c>
      <c r="Y32" s="89">
        <f t="shared" si="9"/>
        <v>0</v>
      </c>
    </row>
    <row r="33" spans="1:25" x14ac:dyDescent="0.2">
      <c r="A33" s="6" t="s">
        <v>21</v>
      </c>
      <c r="B33" s="5" t="s">
        <v>38</v>
      </c>
      <c r="C33" s="75">
        <f>最終需要_まとめ!C34</f>
        <v>100</v>
      </c>
      <c r="D33" s="76">
        <f>投入係数表!AE33</f>
        <v>1.3158692620217087E-2</v>
      </c>
      <c r="E33" s="77">
        <f t="shared" si="0"/>
        <v>1.3158692620217087</v>
      </c>
      <c r="F33" s="76">
        <f>分析係数表!C36</f>
        <v>0.81884274474653918</v>
      </c>
      <c r="G33" s="77">
        <f t="shared" si="1"/>
        <v>1.077489998241459</v>
      </c>
      <c r="H33" s="77">
        <v>1.1342697014985841</v>
      </c>
      <c r="I33" s="77">
        <f t="shared" si="2"/>
        <v>101.13426970149858</v>
      </c>
      <c r="J33" s="76">
        <f>分析係数表!G36</f>
        <v>1.667576253714147E-2</v>
      </c>
      <c r="K33" s="78">
        <f t="shared" si="3"/>
        <v>1.6864910659094117</v>
      </c>
      <c r="L33" s="79"/>
      <c r="M33" s="80"/>
      <c r="N33" s="81">
        <f>分析係数表!H36</f>
        <v>0.19381614002313904</v>
      </c>
      <c r="O33" s="82">
        <f t="shared" si="4"/>
        <v>0.39406282468104614</v>
      </c>
      <c r="P33" s="76">
        <f>分析係数表!C36</f>
        <v>0.81884274474653918</v>
      </c>
      <c r="Q33" s="82">
        <f t="shared" si="5"/>
        <v>0.32267548496440207</v>
      </c>
      <c r="R33" s="83">
        <v>0.33225739604845606</v>
      </c>
      <c r="S33" s="84">
        <f t="shared" si="6"/>
        <v>101.46652709754704</v>
      </c>
      <c r="T33" s="85">
        <f>分析係数表!F36</f>
        <v>0.88527075374446673</v>
      </c>
      <c r="U33" s="86">
        <f t="shared" si="7"/>
        <v>89.825348923478828</v>
      </c>
      <c r="V33" s="87">
        <f>分析係数表!D36</f>
        <v>8.9745922018070468E-3</v>
      </c>
      <c r="W33" s="88">
        <f t="shared" si="8"/>
        <v>1</v>
      </c>
      <c r="X33" s="76">
        <f>分析係数表!E36</f>
        <v>2.2436480504517617E-3</v>
      </c>
      <c r="Y33" s="89">
        <f t="shared" si="9"/>
        <v>0</v>
      </c>
    </row>
    <row r="34" spans="1:25" x14ac:dyDescent="0.2">
      <c r="A34" s="6" t="s">
        <v>22</v>
      </c>
      <c r="B34" s="5" t="s">
        <v>378</v>
      </c>
      <c r="C34" s="90"/>
      <c r="D34" s="76">
        <f>投入係数表!AE34</f>
        <v>6.0639136498696257E-5</v>
      </c>
      <c r="E34" s="77">
        <f t="shared" si="0"/>
        <v>6.0639136498696258E-3</v>
      </c>
      <c r="F34" s="76">
        <f>分析係数表!C37</f>
        <v>0.43300400097983183</v>
      </c>
      <c r="G34" s="77">
        <f t="shared" si="1"/>
        <v>2.625698871989763E-3</v>
      </c>
      <c r="H34" s="77">
        <v>6.1241858224376701E-2</v>
      </c>
      <c r="I34" s="77">
        <f t="shared" si="2"/>
        <v>6.1241858224376701E-2</v>
      </c>
      <c r="J34" s="76">
        <f>分析係数表!G37</f>
        <v>0.37467899332306109</v>
      </c>
      <c r="K34" s="78">
        <f t="shared" si="3"/>
        <v>2.2946037788743091E-2</v>
      </c>
      <c r="L34" s="79"/>
      <c r="M34" s="80"/>
      <c r="N34" s="81">
        <f>分析係数表!H37</f>
        <v>4.7689809261991442E-2</v>
      </c>
      <c r="O34" s="82">
        <f t="shared" si="4"/>
        <v>9.696189875640418E-2</v>
      </c>
      <c r="P34" s="76">
        <f>分析係数表!C37</f>
        <v>0.43300400097983183</v>
      </c>
      <c r="Q34" s="82">
        <f t="shared" si="5"/>
        <v>4.1984890104124387E-2</v>
      </c>
      <c r="R34" s="83">
        <v>4.8845628749213235E-2</v>
      </c>
      <c r="S34" s="84">
        <f t="shared" si="6"/>
        <v>0.11008748697358994</v>
      </c>
      <c r="T34" s="85">
        <f>分析係数表!F37</f>
        <v>0.6925184043828112</v>
      </c>
      <c r="U34" s="86">
        <f t="shared" si="7"/>
        <v>7.6237610821464019E-2</v>
      </c>
      <c r="V34" s="87">
        <f>分析係数表!D37</f>
        <v>7.24191063174114E-2</v>
      </c>
      <c r="W34" s="88">
        <f t="shared" si="8"/>
        <v>0</v>
      </c>
      <c r="X34" s="76">
        <f>分析係数表!E37</f>
        <v>6.5998972778633799E-2</v>
      </c>
      <c r="Y34" s="89">
        <f t="shared" si="9"/>
        <v>0</v>
      </c>
    </row>
    <row r="35" spans="1:25" x14ac:dyDescent="0.2">
      <c r="A35" s="6" t="s">
        <v>23</v>
      </c>
      <c r="B35" s="5" t="s">
        <v>194</v>
      </c>
      <c r="C35" s="90"/>
      <c r="D35" s="76">
        <f>投入係数表!AE35</f>
        <v>7.2766963798435514E-4</v>
      </c>
      <c r="E35" s="77">
        <f t="shared" si="0"/>
        <v>7.2766963798435516E-2</v>
      </c>
      <c r="F35" s="76">
        <f>分析係数表!C38</f>
        <v>7.9651941097724221E-2</v>
      </c>
      <c r="G35" s="77">
        <f t="shared" si="1"/>
        <v>5.7960299143332162E-3</v>
      </c>
      <c r="H35" s="77">
        <v>2.2938492285513708E-2</v>
      </c>
      <c r="I35" s="77">
        <f t="shared" si="2"/>
        <v>2.2938492285513708E-2</v>
      </c>
      <c r="J35" s="76">
        <f>分析係数表!G38</f>
        <v>0.16009852216748768</v>
      </c>
      <c r="K35" s="78">
        <f t="shared" si="3"/>
        <v>3.6724187156610614E-3</v>
      </c>
      <c r="L35" s="79"/>
      <c r="M35" s="80"/>
      <c r="N35" s="81">
        <f>分析係数表!H38</f>
        <v>4.2106715633723583E-2</v>
      </c>
      <c r="O35" s="82">
        <f t="shared" si="4"/>
        <v>8.5610472371835167E-2</v>
      </c>
      <c r="P35" s="76">
        <f>分析係数表!C38</f>
        <v>7.9651941097724221E-2</v>
      </c>
      <c r="Q35" s="82">
        <f t="shared" si="5"/>
        <v>6.8190403027097619E-3</v>
      </c>
      <c r="R35" s="83">
        <v>8.1482562553602551E-3</v>
      </c>
      <c r="S35" s="84">
        <f t="shared" si="6"/>
        <v>3.1086748540873961E-2</v>
      </c>
      <c r="T35" s="85">
        <f>分析係数表!F38</f>
        <v>0.48891625615763545</v>
      </c>
      <c r="U35" s="86">
        <f t="shared" si="7"/>
        <v>1.5198816712717934E-2</v>
      </c>
      <c r="V35" s="87">
        <f>分析係数表!D38</f>
        <v>6.1576354679802957E-2</v>
      </c>
      <c r="W35" s="88">
        <f t="shared" si="8"/>
        <v>0</v>
      </c>
      <c r="X35" s="76">
        <f>分析係数表!E38</f>
        <v>7.0197044334975367E-2</v>
      </c>
      <c r="Y35" s="89">
        <f t="shared" si="9"/>
        <v>0</v>
      </c>
    </row>
    <row r="36" spans="1:25" x14ac:dyDescent="0.2">
      <c r="A36" s="6" t="s">
        <v>24</v>
      </c>
      <c r="B36" s="5" t="s">
        <v>39</v>
      </c>
      <c r="C36" s="90"/>
      <c r="D36" s="76">
        <f>投入係数表!AE36</f>
        <v>0</v>
      </c>
      <c r="E36" s="77">
        <f t="shared" si="0"/>
        <v>0</v>
      </c>
      <c r="F36" s="76">
        <f>分析係数表!C39</f>
        <v>1</v>
      </c>
      <c r="G36" s="77">
        <f t="shared" si="1"/>
        <v>0</v>
      </c>
      <c r="H36" s="77">
        <v>4.893085778082026E-3</v>
      </c>
      <c r="I36" s="77">
        <f t="shared" si="2"/>
        <v>4.893085778082026E-3</v>
      </c>
      <c r="J36" s="76">
        <f>分析係数表!G39</f>
        <v>0.35152969406118778</v>
      </c>
      <c r="K36" s="78">
        <f t="shared" si="3"/>
        <v>1.7200649465843236E-3</v>
      </c>
      <c r="L36" s="79"/>
      <c r="M36" s="80"/>
      <c r="N36" s="81">
        <f>分析係数表!H39</f>
        <v>3.7892859796418753E-3</v>
      </c>
      <c r="O36" s="82">
        <f t="shared" si="4"/>
        <v>7.7042950937093908E-3</v>
      </c>
      <c r="P36" s="76">
        <f>分析係数表!C39</f>
        <v>1</v>
      </c>
      <c r="Q36" s="82">
        <f t="shared" si="5"/>
        <v>7.7042950937093908E-3</v>
      </c>
      <c r="R36" s="83">
        <v>9.6284681182527126E-3</v>
      </c>
      <c r="S36" s="84">
        <f t="shared" si="6"/>
        <v>1.4521553896334739E-2</v>
      </c>
      <c r="T36" s="85">
        <f>分析係数表!F39</f>
        <v>0.70235952809438107</v>
      </c>
      <c r="U36" s="86">
        <f t="shared" si="7"/>
        <v>1.0199351741826788E-2</v>
      </c>
      <c r="V36" s="87">
        <f>分析係数表!D39</f>
        <v>5.8888222355528895E-2</v>
      </c>
      <c r="W36" s="88">
        <f t="shared" si="8"/>
        <v>0</v>
      </c>
      <c r="X36" s="76">
        <f>分析係数表!E39</f>
        <v>7.4585082983403314E-2</v>
      </c>
      <c r="Y36" s="89">
        <f t="shared" si="9"/>
        <v>0</v>
      </c>
    </row>
    <row r="37" spans="1:25" x14ac:dyDescent="0.2">
      <c r="A37" s="6" t="s">
        <v>25</v>
      </c>
      <c r="B37" s="5" t="s">
        <v>40</v>
      </c>
      <c r="C37" s="90"/>
      <c r="D37" s="76">
        <f>投入係数表!AE37</f>
        <v>0</v>
      </c>
      <c r="E37" s="77">
        <f t="shared" si="0"/>
        <v>0</v>
      </c>
      <c r="F37" s="76">
        <f>分析係数表!C40</f>
        <v>0.95328673803415021</v>
      </c>
      <c r="G37" s="77">
        <f t="shared" si="1"/>
        <v>0</v>
      </c>
      <c r="H37" s="77">
        <v>1.370701685252408E-3</v>
      </c>
      <c r="I37" s="77">
        <f t="shared" si="2"/>
        <v>1.370701685252408E-3</v>
      </c>
      <c r="J37" s="76">
        <f>分析係数表!G40</f>
        <v>0.53898804366660891</v>
      </c>
      <c r="K37" s="78">
        <f t="shared" si="3"/>
        <v>7.3879181978471931E-4</v>
      </c>
      <c r="L37" s="79"/>
      <c r="M37" s="80"/>
      <c r="N37" s="81">
        <f>分析係数表!H40</f>
        <v>2.9093649496354006E-2</v>
      </c>
      <c r="O37" s="82">
        <f t="shared" si="4"/>
        <v>5.9152585019208517E-2</v>
      </c>
      <c r="P37" s="76">
        <f>分析係数表!C40</f>
        <v>0.95328673803415021</v>
      </c>
      <c r="Q37" s="82">
        <f t="shared" si="5"/>
        <v>5.6389374819249029E-2</v>
      </c>
      <c r="R37" s="83">
        <v>5.6682221489693409E-2</v>
      </c>
      <c r="S37" s="84">
        <f t="shared" si="6"/>
        <v>5.8052923174945814E-2</v>
      </c>
      <c r="T37" s="85">
        <f>分析係数表!F40</f>
        <v>0.73566106394039166</v>
      </c>
      <c r="U37" s="86">
        <f t="shared" si="7"/>
        <v>4.2707275227730455E-2</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投入係数表!AE38</f>
        <v>0</v>
      </c>
      <c r="E38" s="77">
        <f t="shared" si="0"/>
        <v>0</v>
      </c>
      <c r="F38" s="76">
        <f>分析係数表!C41</f>
        <v>0.71785008836677411</v>
      </c>
      <c r="G38" s="77">
        <f t="shared" si="1"/>
        <v>0</v>
      </c>
      <c r="H38" s="77">
        <v>3.8071185919469797E-5</v>
      </c>
      <c r="I38" s="77">
        <f t="shared" si="2"/>
        <v>3.8071185919469797E-5</v>
      </c>
      <c r="J38" s="76">
        <f>分析係数表!G41</f>
        <v>0.45415256068573073</v>
      </c>
      <c r="K38" s="78">
        <f t="shared" si="3"/>
        <v>1.7290126573669743E-5</v>
      </c>
      <c r="L38" s="79"/>
      <c r="M38" s="80"/>
      <c r="N38" s="81">
        <f>分析係数表!H41</f>
        <v>4.9982486493371406E-2</v>
      </c>
      <c r="O38" s="82">
        <f t="shared" si="4"/>
        <v>0.10162332099797626</v>
      </c>
      <c r="P38" s="76">
        <f>分析係数表!C41</f>
        <v>0.71785008836677411</v>
      </c>
      <c r="Q38" s="82">
        <f t="shared" si="5"/>
        <v>7.2950309958522308E-2</v>
      </c>
      <c r="R38" s="83">
        <v>7.4068243030123423E-2</v>
      </c>
      <c r="S38" s="84">
        <f t="shared" si="6"/>
        <v>7.4106314216042898E-2</v>
      </c>
      <c r="T38" s="85">
        <f>分析係数表!F41</f>
        <v>0.55751638694806593</v>
      </c>
      <c r="U38" s="86">
        <f t="shared" si="7"/>
        <v>4.1315484551766334E-2</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投入係数表!AE39</f>
        <v>0</v>
      </c>
      <c r="E39" s="77">
        <f>$C$33*D39</f>
        <v>0</v>
      </c>
      <c r="F39" s="76">
        <f>分析係数表!C42</f>
        <v>0</v>
      </c>
      <c r="G39" s="77">
        <f>E39*F39</f>
        <v>0</v>
      </c>
      <c r="H39" s="77">
        <v>0</v>
      </c>
      <c r="I39" s="77">
        <f>C39+H39</f>
        <v>0</v>
      </c>
      <c r="J39" s="76">
        <f>分析係数表!G42</f>
        <v>0</v>
      </c>
      <c r="K39" s="78">
        <f>I39*J39</f>
        <v>0</v>
      </c>
      <c r="L39" s="79"/>
      <c r="M39" s="80"/>
      <c r="N39" s="81">
        <f>分析係数表!H42</f>
        <v>1.3405793255707812E-2</v>
      </c>
      <c r="O39" s="82">
        <f t="shared" si="4"/>
        <v>2.7256371718081124E-2</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投入係数表!AE40</f>
        <v>9.156509611303135E-3</v>
      </c>
      <c r="E40" s="77">
        <f>$C$33*D40</f>
        <v>0.91565096113031352</v>
      </c>
      <c r="F40" s="76">
        <f>分析係数表!C43</f>
        <v>0.24416011268928273</v>
      </c>
      <c r="G40" s="77">
        <f>E40*F40</f>
        <v>0.22356544185362739</v>
      </c>
      <c r="H40" s="77">
        <v>0.35417720479191861</v>
      </c>
      <c r="I40" s="77">
        <f>C40+H40</f>
        <v>0.35417720479191861</v>
      </c>
      <c r="J40" s="76">
        <f>分析係数表!G43</f>
        <v>0.34972426470588236</v>
      </c>
      <c r="K40" s="78">
        <f>I40*J40</f>
        <v>0.12386436252143845</v>
      </c>
      <c r="L40" s="79"/>
      <c r="M40" s="80"/>
      <c r="N40" s="81">
        <f>分析係数表!H43</f>
        <v>3.6258265844416375E-2</v>
      </c>
      <c r="O40" s="82">
        <f t="shared" si="4"/>
        <v>7.3719529524121225E-2</v>
      </c>
      <c r="P40" s="76">
        <f>分析係数表!C43</f>
        <v>0.24416011268928273</v>
      </c>
      <c r="Q40" s="82">
        <f>O40*P40</f>
        <v>1.7999368636010343E-2</v>
      </c>
      <c r="R40" s="83">
        <v>2.8332069419213228E-2</v>
      </c>
      <c r="S40" s="84">
        <f>I40+R40</f>
        <v>0.38250927421113184</v>
      </c>
      <c r="T40" s="85">
        <f>分析係数表!F43</f>
        <v>0.55514705882352944</v>
      </c>
      <c r="U40" s="86">
        <f>S40*T40</f>
        <v>0.21234889855103276</v>
      </c>
      <c r="V40" s="87">
        <f>分析係数表!D43</f>
        <v>0.23460477941176472</v>
      </c>
      <c r="W40" s="88">
        <f>ROUND(S40*V40,0)</f>
        <v>0</v>
      </c>
      <c r="X40" s="76">
        <f>分析係数表!E43</f>
        <v>0.17325367647058823</v>
      </c>
      <c r="Y40" s="89">
        <f>ROUND(S40*X40,0)</f>
        <v>0</v>
      </c>
    </row>
    <row r="41" spans="1:25" x14ac:dyDescent="0.2">
      <c r="A41" s="6" t="s">
        <v>341</v>
      </c>
      <c r="B41" s="5" t="s">
        <v>42</v>
      </c>
      <c r="C41" s="90"/>
      <c r="D41" s="76">
        <f>投入係数表!AE41</f>
        <v>3.6383481899217757E-4</v>
      </c>
      <c r="E41" s="77">
        <f>$C$33*D41</f>
        <v>3.6383481899217758E-2</v>
      </c>
      <c r="F41" s="76">
        <f>分析係数表!C44</f>
        <v>0.44352059925093634</v>
      </c>
      <c r="G41" s="77">
        <f>E41*F41</f>
        <v>1.6136823694776654E-2</v>
      </c>
      <c r="H41" s="77">
        <v>1.6779220754283265E-2</v>
      </c>
      <c r="I41" s="77">
        <f>C41+H41</f>
        <v>1.6779220754283265E-2</v>
      </c>
      <c r="J41" s="76">
        <f>分析係数表!G44</f>
        <v>0.26743054804885957</v>
      </c>
      <c r="K41" s="78">
        <f>I41*J41</f>
        <v>4.4872762021507728E-3</v>
      </c>
      <c r="L41" s="79"/>
      <c r="M41" s="80"/>
      <c r="N41" s="81">
        <f>分析係数表!H44</f>
        <v>0.11044123422457623</v>
      </c>
      <c r="O41" s="82">
        <f t="shared" si="4"/>
        <v>0.22454675196091378</v>
      </c>
      <c r="P41" s="76">
        <f>分析係数表!C44</f>
        <v>0.44352059925093634</v>
      </c>
      <c r="Q41" s="82">
        <f>O41*P41</f>
        <v>9.9591109989555851E-2</v>
      </c>
      <c r="R41" s="83">
        <v>0.10100093243825484</v>
      </c>
      <c r="S41" s="84">
        <f>I41+R41</f>
        <v>0.1177801531925381</v>
      </c>
      <c r="T41" s="85">
        <f>分析係数表!F44</f>
        <v>0.49983785536698733</v>
      </c>
      <c r="U41" s="86">
        <f>S41*T41</f>
        <v>5.887097917655347E-2</v>
      </c>
      <c r="V41" s="87">
        <f>分析係数表!D44</f>
        <v>0.31423629877851045</v>
      </c>
      <c r="W41" s="88">
        <f>ROUND(S41*V41,0)</f>
        <v>0</v>
      </c>
      <c r="X41" s="76">
        <f>分析係数表!E44</f>
        <v>0.23370446438222894</v>
      </c>
      <c r="Y41" s="89">
        <f>ROUND(S41*X41,0)</f>
        <v>0</v>
      </c>
    </row>
    <row r="42" spans="1:25" x14ac:dyDescent="0.2">
      <c r="A42" s="6" t="s">
        <v>342</v>
      </c>
      <c r="B42" s="5" t="s">
        <v>279</v>
      </c>
      <c r="C42" s="90"/>
      <c r="D42" s="76">
        <f>投入係数表!AE42</f>
        <v>1.2127827299739251E-4</v>
      </c>
      <c r="E42" s="77">
        <f>$C$33*D42</f>
        <v>1.2127827299739252E-2</v>
      </c>
      <c r="F42" s="76">
        <f>分析係数表!C45</f>
        <v>1</v>
      </c>
      <c r="G42" s="77">
        <f>E42*F42</f>
        <v>1.2127827299739252E-2</v>
      </c>
      <c r="H42" s="77">
        <v>3.4671478475047951E-2</v>
      </c>
      <c r="I42" s="77">
        <f>C42+H42</f>
        <v>3.4671478475047951E-2</v>
      </c>
      <c r="J42" s="76">
        <f>分析係数表!G45</f>
        <v>0</v>
      </c>
      <c r="K42" s="78">
        <f>I42*J42</f>
        <v>0</v>
      </c>
      <c r="L42" s="79"/>
      <c r="M42" s="80"/>
      <c r="N42" s="81">
        <f>分析係数表!H45</f>
        <v>0</v>
      </c>
      <c r="O42" s="82">
        <f t="shared" si="4"/>
        <v>0</v>
      </c>
      <c r="P42" s="76">
        <f>分析係数表!C45</f>
        <v>1</v>
      </c>
      <c r="Q42" s="82">
        <f>O42*P42</f>
        <v>0</v>
      </c>
      <c r="R42" s="83">
        <v>1.9917712780033146E-3</v>
      </c>
      <c r="S42" s="84">
        <f>I42+R42</f>
        <v>3.6663249753051269E-2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投入係数表!AE43</f>
        <v>7.8830877448305141E-4</v>
      </c>
      <c r="E43" s="77">
        <f>$C$33*D43</f>
        <v>7.8830877448305137E-2</v>
      </c>
      <c r="F43" s="76">
        <f>分析係数表!C46</f>
        <v>0.20394173093401891</v>
      </c>
      <c r="G43" s="77">
        <f>E43*F43</f>
        <v>1.6076905597854865E-2</v>
      </c>
      <c r="H43" s="77">
        <v>2.5760657478725961E-2</v>
      </c>
      <c r="I43" s="77">
        <f>C43+H43</f>
        <v>2.5760657478725961E-2</v>
      </c>
      <c r="J43" s="76">
        <f>分析係数表!G46</f>
        <v>9.7765363128491621E-3</v>
      </c>
      <c r="K43" s="78">
        <f>I43*J43</f>
        <v>2.518500032836337E-4</v>
      </c>
      <c r="L43" s="79"/>
      <c r="M43" s="80"/>
      <c r="N43" s="81">
        <f>分析係数表!H46</f>
        <v>2.207763259847367E-2</v>
      </c>
      <c r="O43" s="82">
        <f t="shared" si="4"/>
        <v>4.4887769733656949E-2</v>
      </c>
      <c r="P43" s="76">
        <f>分析係数表!C46</f>
        <v>0.20394173093401891</v>
      </c>
      <c r="Q43" s="82">
        <f>O43*P43</f>
        <v>9.1544894572496635E-3</v>
      </c>
      <c r="R43" s="83">
        <v>1.0130205040978071E-2</v>
      </c>
      <c r="S43" s="84">
        <f>I43+R43</f>
        <v>3.5890862519704032E-2</v>
      </c>
      <c r="T43" s="85">
        <f>分析係数表!F46</f>
        <v>0.31424581005586594</v>
      </c>
      <c r="U43" s="86">
        <f>S43*T43</f>
        <v>1.1278553166108112E-2</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92">
        <f>投入係数表!AE44</f>
        <v>0.11369838093505548</v>
      </c>
      <c r="E44" s="91">
        <f>SUM(E5:E43)</f>
        <v>11.369838093505551</v>
      </c>
      <c r="F44" s="92">
        <f>分析係数表!C47</f>
        <v>0.3565882023489878</v>
      </c>
      <c r="G44" s="91">
        <f>SUM(G5:G43)</f>
        <v>5.4693567117457462</v>
      </c>
      <c r="H44" s="91">
        <f>SUM(H5:H43)</f>
        <v>6.0781077566503354</v>
      </c>
      <c r="I44" s="91">
        <f>SUM(I5:I43)</f>
        <v>106.07810775665034</v>
      </c>
      <c r="J44" s="92">
        <f>分析係数表!G47</f>
        <v>0.20702938758024061</v>
      </c>
      <c r="K44" s="93">
        <f>SUM(K5:K43)</f>
        <v>3.2409860494541061</v>
      </c>
      <c r="L44" s="94">
        <f>最終需要_まとめ!$L$33</f>
        <v>0.62733333333333341</v>
      </c>
      <c r="M44" s="91">
        <f>K44*L44</f>
        <v>2.0331785816908763</v>
      </c>
      <c r="N44" s="95">
        <f>分析係数表!H47</f>
        <v>1</v>
      </c>
      <c r="O44" s="96">
        <f>SUM(O5:O43)</f>
        <v>2.0331785816908767</v>
      </c>
      <c r="P44" s="92">
        <f>分析係数表!C47</f>
        <v>0.3565882023489878</v>
      </c>
      <c r="Q44" s="96">
        <f>SUM(Q5:Q43)</f>
        <v>0.85355333667203537</v>
      </c>
      <c r="R44" s="91">
        <f>SUM(R5:R43)</f>
        <v>0.94389308028599017</v>
      </c>
      <c r="S44" s="97">
        <f>SUM(S5:S43)</f>
        <v>107.02200083693631</v>
      </c>
      <c r="T44" s="98">
        <f>分析係数表!F47</f>
        <v>0.44699801687384694</v>
      </c>
      <c r="U44" s="99">
        <f>SUM(U5:U43)</f>
        <v>93.032337057216466</v>
      </c>
      <c r="V44" s="100">
        <f>分析係数表!D47</f>
        <v>7.3973369448801493E-2</v>
      </c>
      <c r="W44" s="101">
        <f>SUM(W5:W43)</f>
        <v>1</v>
      </c>
      <c r="X44" s="92">
        <f>分析係数表!E47</f>
        <v>5.841930334920295E-2</v>
      </c>
      <c r="Y44" s="102">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378</v>
      </c>
      <c r="S2" s="3" t="s">
        <v>153</v>
      </c>
      <c r="U2" s="64" t="s">
        <v>210</v>
      </c>
      <c r="W2" s="3" t="s">
        <v>130</v>
      </c>
      <c r="Y2" s="3" t="s">
        <v>154</v>
      </c>
    </row>
    <row r="3" spans="1:25" ht="44" x14ac:dyDescent="0.2">
      <c r="B3" s="65"/>
      <c r="C3" s="66" t="s">
        <v>228</v>
      </c>
      <c r="D3" s="66" t="s">
        <v>382</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0</v>
      </c>
      <c r="E5" s="77">
        <f t="shared" ref="E5:E38" si="0">$C$34*D5</f>
        <v>0</v>
      </c>
      <c r="F5" s="76">
        <f>分析係数表!C8</f>
        <v>0.65037929495760816</v>
      </c>
      <c r="G5" s="77">
        <f t="shared" ref="G5:G38" si="1">E5*F5</f>
        <v>0</v>
      </c>
      <c r="H5" s="77">
        <f t="array" ref="H5:H43">MMULT(逆行列係数!C5:AO43,'30'!G5:G43)</f>
        <v>3.0011240142564163E-3</v>
      </c>
      <c r="I5" s="77">
        <f t="shared" ref="I5:I38" si="2">C5+H5</f>
        <v>3.0011240142564163E-3</v>
      </c>
      <c r="J5" s="76">
        <f>分析係数表!G8</f>
        <v>0.11973575557390587</v>
      </c>
      <c r="K5" s="78">
        <f t="shared" ref="K5:K38" si="3">I5*J5</f>
        <v>3.5934185141798543E-4</v>
      </c>
      <c r="L5" s="79" t="s">
        <v>187</v>
      </c>
      <c r="M5" s="80" t="s">
        <v>187</v>
      </c>
      <c r="N5" s="81">
        <f>分析係数表!H8</f>
        <v>1.170751382505599E-2</v>
      </c>
      <c r="O5" s="82">
        <f t="shared" ref="O5:O43" si="4">$M$44*N5</f>
        <v>0.30022558862468335</v>
      </c>
      <c r="P5" s="76">
        <f>分析係数表!C8</f>
        <v>0.65037929495760816</v>
      </c>
      <c r="Q5" s="82">
        <f t="shared" ref="Q5:Q38" si="5">O5*P5</f>
        <v>0.19526050665795447</v>
      </c>
      <c r="R5" s="83">
        <f t="array" ref="R5:R43">MMULT(逆行列係数!C5:AO43,'30'!Q5:Q43)</f>
        <v>0.25756495854636541</v>
      </c>
      <c r="S5" s="84">
        <f t="shared" ref="S5:S38" si="6">I5+R5</f>
        <v>0.2605660825606218</v>
      </c>
      <c r="T5" s="85">
        <f>分析係数表!F8</f>
        <v>0.45169281585466559</v>
      </c>
      <c r="U5" s="86">
        <f t="shared" ref="U5:U38" si="7">S5*T5</f>
        <v>0.11769582754802653</v>
      </c>
      <c r="V5" s="87">
        <f>分析係数表!D8</f>
        <v>0.495458298926507</v>
      </c>
      <c r="W5" s="88">
        <f t="shared" ref="W5:W38" si="8">ROUND(S5*V5,0)</f>
        <v>0</v>
      </c>
      <c r="X5" s="76">
        <f>分析係数表!E8</f>
        <v>0.32782824112303882</v>
      </c>
      <c r="Y5" s="89">
        <f t="shared" ref="Y5:Y38" si="9">ROUND(S5*X5,0)</f>
        <v>0</v>
      </c>
    </row>
    <row r="6" spans="1:25" x14ac:dyDescent="0.2">
      <c r="A6" s="6" t="s">
        <v>220</v>
      </c>
      <c r="B6" s="5" t="s">
        <v>266</v>
      </c>
      <c r="C6" s="90"/>
      <c r="D6" s="76">
        <f>投入係数表!AF6</f>
        <v>0</v>
      </c>
      <c r="E6" s="77">
        <f t="shared" si="0"/>
        <v>0</v>
      </c>
      <c r="F6" s="76">
        <f>分析係数表!C9</f>
        <v>0.72894736842105257</v>
      </c>
      <c r="G6" s="77">
        <f t="shared" si="1"/>
        <v>0</v>
      </c>
      <c r="H6" s="77">
        <v>1.8763530045415959E-3</v>
      </c>
      <c r="I6" s="77">
        <f t="shared" si="2"/>
        <v>1.8763530045415959E-3</v>
      </c>
      <c r="J6" s="76">
        <f>分析係数表!G9</f>
        <v>0.24749163879598662</v>
      </c>
      <c r="K6" s="78">
        <f t="shared" si="3"/>
        <v>4.6438168005377288E-4</v>
      </c>
      <c r="L6" s="79"/>
      <c r="M6" s="80"/>
      <c r="N6" s="81">
        <f>分析係数表!H9</f>
        <v>6.0501204716971121E-4</v>
      </c>
      <c r="O6" s="82">
        <f t="shared" si="4"/>
        <v>1.5514830962472304E-2</v>
      </c>
      <c r="P6" s="76">
        <f>分析係数表!C9</f>
        <v>0.72894736842105257</v>
      </c>
      <c r="Q6" s="82">
        <f t="shared" si="5"/>
        <v>1.1309495201591652E-2</v>
      </c>
      <c r="R6" s="83">
        <v>1.4436138003877646E-2</v>
      </c>
      <c r="S6" s="84">
        <f t="shared" si="6"/>
        <v>1.6312491008419243E-2</v>
      </c>
      <c r="T6" s="85">
        <f>分析係数表!F9</f>
        <v>0.67892976588628762</v>
      </c>
      <c r="U6" s="86">
        <f t="shared" si="7"/>
        <v>1.1075035701368249E-2</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投入係数表!AF7</f>
        <v>0</v>
      </c>
      <c r="E7" s="77">
        <f t="shared" si="0"/>
        <v>0</v>
      </c>
      <c r="F7" s="76">
        <f>分析係数表!C10</f>
        <v>1.0504201680672232E-2</v>
      </c>
      <c r="G7" s="77">
        <f t="shared" si="1"/>
        <v>0</v>
      </c>
      <c r="H7" s="77">
        <v>7.5632475967249197E-6</v>
      </c>
      <c r="I7" s="77">
        <f t="shared" si="2"/>
        <v>7.5632475967249197E-6</v>
      </c>
      <c r="J7" s="76">
        <f>分析係数表!G10</f>
        <v>0.2857142857142857</v>
      </c>
      <c r="K7" s="78">
        <f t="shared" si="3"/>
        <v>2.1609278847785485E-6</v>
      </c>
      <c r="L7" s="79"/>
      <c r="M7" s="80"/>
      <c r="N7" s="81">
        <f>分析係数表!H10</f>
        <v>1.1887956014562746E-3</v>
      </c>
      <c r="O7" s="82">
        <f t="shared" si="4"/>
        <v>3.0485281891173648E-2</v>
      </c>
      <c r="P7" s="76">
        <f>分析係数表!C10</f>
        <v>1.0504201680672232E-2</v>
      </c>
      <c r="Q7" s="82">
        <f t="shared" si="5"/>
        <v>3.20223549277033E-4</v>
      </c>
      <c r="R7" s="83">
        <v>4.2981764916437989E-4</v>
      </c>
      <c r="S7" s="84">
        <f t="shared" si="6"/>
        <v>4.3738089676110479E-4</v>
      </c>
      <c r="T7" s="85">
        <f>分析係数表!F10</f>
        <v>0.5714285714285714</v>
      </c>
      <c r="U7" s="86">
        <f t="shared" si="7"/>
        <v>2.499319410063456E-4</v>
      </c>
      <c r="V7" s="87">
        <f>分析係数表!D10</f>
        <v>0</v>
      </c>
      <c r="W7" s="88">
        <f t="shared" si="8"/>
        <v>0</v>
      </c>
      <c r="X7" s="76">
        <f>分析係数表!E10</f>
        <v>0</v>
      </c>
      <c r="Y7" s="89">
        <f t="shared" si="9"/>
        <v>0</v>
      </c>
    </row>
    <row r="8" spans="1:25" x14ac:dyDescent="0.2">
      <c r="A8" s="6" t="s">
        <v>222</v>
      </c>
      <c r="B8" s="5" t="s">
        <v>27</v>
      </c>
      <c r="C8" s="90"/>
      <c r="D8" s="76">
        <f>投入係数表!AF8</f>
        <v>0</v>
      </c>
      <c r="E8" s="77">
        <f t="shared" si="0"/>
        <v>0</v>
      </c>
      <c r="F8" s="76">
        <f>分析係数表!C11</f>
        <v>1.4320902789711765E-3</v>
      </c>
      <c r="G8" s="77">
        <f t="shared" si="1"/>
        <v>0</v>
      </c>
      <c r="H8" s="77">
        <v>8.652112816403656E-4</v>
      </c>
      <c r="I8" s="77">
        <f t="shared" si="2"/>
        <v>8.652112816403656E-4</v>
      </c>
      <c r="J8" s="76">
        <f>分析係数表!G11</f>
        <v>0.36842105263157893</v>
      </c>
      <c r="K8" s="78">
        <f t="shared" si="3"/>
        <v>3.1876205113066101E-4</v>
      </c>
      <c r="L8" s="79"/>
      <c r="M8" s="80"/>
      <c r="N8" s="81">
        <f>分析係数表!H11</f>
        <v>-2.1228492883147762E-5</v>
      </c>
      <c r="O8" s="82">
        <f t="shared" si="4"/>
        <v>-5.4438003377095805E-4</v>
      </c>
      <c r="P8" s="76">
        <f>分析係数表!C11</f>
        <v>1.4320902789711765E-3</v>
      </c>
      <c r="Q8" s="82">
        <f t="shared" si="5"/>
        <v>-7.7960135442938975E-7</v>
      </c>
      <c r="R8" s="83">
        <v>1.8144391227878121E-4</v>
      </c>
      <c r="S8" s="84">
        <f t="shared" si="6"/>
        <v>1.0466551939191469E-3</v>
      </c>
      <c r="T8" s="85">
        <f>分析係数表!F11</f>
        <v>0.57894736842105265</v>
      </c>
      <c r="U8" s="86">
        <f t="shared" si="7"/>
        <v>6.0595827016371668E-4</v>
      </c>
      <c r="V8" s="87">
        <f>分析係数表!D11</f>
        <v>2.6315789473684209E-2</v>
      </c>
      <c r="W8" s="88">
        <f t="shared" si="8"/>
        <v>0</v>
      </c>
      <c r="X8" s="76">
        <f>分析係数表!E11</f>
        <v>0</v>
      </c>
      <c r="Y8" s="89">
        <f t="shared" si="9"/>
        <v>0</v>
      </c>
    </row>
    <row r="9" spans="1:25" x14ac:dyDescent="0.2">
      <c r="A9" s="6" t="s">
        <v>223</v>
      </c>
      <c r="B9" s="5" t="s">
        <v>191</v>
      </c>
      <c r="C9" s="90"/>
      <c r="D9" s="76">
        <f>投入係数表!AF9</f>
        <v>0</v>
      </c>
      <c r="E9" s="77">
        <f t="shared" si="0"/>
        <v>0</v>
      </c>
      <c r="F9" s="76">
        <f>分析係数表!C12</f>
        <v>8.2314002014678422E-2</v>
      </c>
      <c r="G9" s="77">
        <f t="shared" si="1"/>
        <v>0</v>
      </c>
      <c r="H9" s="77">
        <v>1.2889580693385648E-3</v>
      </c>
      <c r="I9" s="77">
        <f t="shared" si="2"/>
        <v>1.2889580693385648E-3</v>
      </c>
      <c r="J9" s="76">
        <f>分析係数表!G12</f>
        <v>0.12801312223648553</v>
      </c>
      <c r="K9" s="78">
        <f t="shared" si="3"/>
        <v>1.650035468879421E-4</v>
      </c>
      <c r="L9" s="79"/>
      <c r="M9" s="80"/>
      <c r="N9" s="81">
        <f>分析係数表!H12</f>
        <v>9.0942863511405014E-2</v>
      </c>
      <c r="O9" s="82">
        <f t="shared" si="4"/>
        <v>2.3321240646747845</v>
      </c>
      <c r="P9" s="76">
        <f>分析係数表!C12</f>
        <v>8.2314002014678422E-2</v>
      </c>
      <c r="Q9" s="82">
        <f t="shared" si="5"/>
        <v>0.19196646495812025</v>
      </c>
      <c r="R9" s="83">
        <v>0.21387504014213679</v>
      </c>
      <c r="S9" s="84">
        <f t="shared" si="6"/>
        <v>0.21516399821147536</v>
      </c>
      <c r="T9" s="85">
        <f>分析係数表!F12</f>
        <v>0.39723291969761804</v>
      </c>
      <c r="U9" s="86">
        <f t="shared" si="7"/>
        <v>8.5470223223357428E-2</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投入係数表!AF10</f>
        <v>1.4552302687895909E-3</v>
      </c>
      <c r="E10" s="77">
        <f t="shared" si="0"/>
        <v>0.1455230268789591</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0.35629673210309204</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投入係数表!AF11</f>
        <v>1.1128231467214518E-3</v>
      </c>
      <c r="E11" s="77">
        <f t="shared" si="0"/>
        <v>0.11128231467214518</v>
      </c>
      <c r="F11" s="76">
        <f>分析係数表!C14</f>
        <v>0.20214395099540583</v>
      </c>
      <c r="G11" s="77">
        <f t="shared" si="1"/>
        <v>2.2495046763741446E-2</v>
      </c>
      <c r="H11" s="77">
        <v>8.1504674309941308E-2</v>
      </c>
      <c r="I11" s="77">
        <f t="shared" si="2"/>
        <v>8.1504674309941308E-2</v>
      </c>
      <c r="J11" s="76">
        <f>分析係数表!G14</f>
        <v>0.19479400103430444</v>
      </c>
      <c r="K11" s="78">
        <f t="shared" si="3"/>
        <v>1.5876621611831353E-2</v>
      </c>
      <c r="L11" s="79"/>
      <c r="M11" s="80"/>
      <c r="N11" s="81">
        <f>分析係数表!H14</f>
        <v>1.146338615689979E-3</v>
      </c>
      <c r="O11" s="82">
        <f t="shared" si="4"/>
        <v>2.9396521823631731E-2</v>
      </c>
      <c r="P11" s="76">
        <f>分析係数表!C14</f>
        <v>0.20214395099540583</v>
      </c>
      <c r="Q11" s="82">
        <f t="shared" si="5"/>
        <v>5.9423290669515906E-3</v>
      </c>
      <c r="R11" s="83">
        <v>2.5203724449203643E-2</v>
      </c>
      <c r="S11" s="84">
        <f t="shared" si="6"/>
        <v>0.10670839875914495</v>
      </c>
      <c r="T11" s="85">
        <f>分析係数表!F14</f>
        <v>0.33787278055507669</v>
      </c>
      <c r="U11" s="86">
        <f t="shared" si="7"/>
        <v>3.60538633973322E-2</v>
      </c>
      <c r="V11" s="87">
        <f>分析係数表!D14</f>
        <v>4.5164626788484742E-2</v>
      </c>
      <c r="W11" s="88">
        <f t="shared" si="8"/>
        <v>0</v>
      </c>
      <c r="X11" s="76">
        <f>分析係数表!E14</f>
        <v>4.2234097569384586E-2</v>
      </c>
      <c r="Y11" s="89">
        <f t="shared" si="9"/>
        <v>0</v>
      </c>
    </row>
    <row r="12" spans="1:25" x14ac:dyDescent="0.2">
      <c r="A12" s="6" t="s">
        <v>226</v>
      </c>
      <c r="B12" s="5" t="s">
        <v>29</v>
      </c>
      <c r="C12" s="90"/>
      <c r="D12" s="76">
        <f>投入係数表!AF12</f>
        <v>3.4240712206813899E-4</v>
      </c>
      <c r="E12" s="77">
        <f t="shared" si="0"/>
        <v>3.4240712206813899E-2</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0.21557449337329937</v>
      </c>
      <c r="P12" s="76">
        <f>分析係数表!C15</f>
        <v>0</v>
      </c>
      <c r="Q12" s="82">
        <f t="shared" si="5"/>
        <v>0</v>
      </c>
      <c r="R12" s="83">
        <v>0</v>
      </c>
      <c r="S12" s="84">
        <f t="shared" si="6"/>
        <v>0</v>
      </c>
      <c r="T12" s="85">
        <f>分析係数表!F15</f>
        <v>0.30378074104583913</v>
      </c>
      <c r="U12" s="86">
        <f t="shared" si="7"/>
        <v>0</v>
      </c>
      <c r="V12" s="87">
        <f>分析係数表!D15</f>
        <v>8.4435977964269163E-3</v>
      </c>
      <c r="W12" s="88">
        <f t="shared" si="8"/>
        <v>0</v>
      </c>
      <c r="X12" s="76">
        <f>分析係数表!E15</f>
        <v>7.8086117832809896E-3</v>
      </c>
      <c r="Y12" s="89">
        <f t="shared" si="9"/>
        <v>0</v>
      </c>
    </row>
    <row r="13" spans="1:25" x14ac:dyDescent="0.2">
      <c r="A13" s="6" t="s">
        <v>227</v>
      </c>
      <c r="B13" s="5" t="s">
        <v>30</v>
      </c>
      <c r="C13" s="90"/>
      <c r="D13" s="76">
        <f>投入係数表!AF13</f>
        <v>2.8933401814757748E-2</v>
      </c>
      <c r="E13" s="77">
        <f t="shared" si="0"/>
        <v>2.8933401814757747</v>
      </c>
      <c r="F13" s="76">
        <f>分析係数表!C16</f>
        <v>5.244101845363236E-2</v>
      </c>
      <c r="G13" s="77">
        <f t="shared" si="1"/>
        <v>0.15172970584940709</v>
      </c>
      <c r="H13" s="77">
        <v>0.1600950025264023</v>
      </c>
      <c r="I13" s="77">
        <f t="shared" si="2"/>
        <v>0.1600950025264023</v>
      </c>
      <c r="J13" s="76">
        <f>分析係数表!G16</f>
        <v>3.3400809716599193E-2</v>
      </c>
      <c r="K13" s="78">
        <f t="shared" si="3"/>
        <v>5.3473027159628306E-3</v>
      </c>
      <c r="L13" s="79"/>
      <c r="M13" s="80"/>
      <c r="N13" s="81">
        <f>分析係数表!H16</f>
        <v>1.6473310477322662E-2</v>
      </c>
      <c r="O13" s="82">
        <f t="shared" si="4"/>
        <v>0.4224389062062634</v>
      </c>
      <c r="P13" s="76">
        <f>分析係数表!C16</f>
        <v>5.244101845363236E-2</v>
      </c>
      <c r="Q13" s="82">
        <f t="shared" si="5"/>
        <v>2.215312647589493E-2</v>
      </c>
      <c r="R13" s="83">
        <v>2.490781521921338E-2</v>
      </c>
      <c r="S13" s="84">
        <f t="shared" si="6"/>
        <v>0.18500281774561567</v>
      </c>
      <c r="T13" s="85">
        <f>分析係数表!F16</f>
        <v>0.2874493927125506</v>
      </c>
      <c r="U13" s="86">
        <f t="shared" si="7"/>
        <v>5.31789476110879E-2</v>
      </c>
      <c r="V13" s="87">
        <f>分析係数表!D16</f>
        <v>0</v>
      </c>
      <c r="W13" s="88">
        <f t="shared" si="8"/>
        <v>0</v>
      </c>
      <c r="X13" s="76">
        <f>分析係数表!E16</f>
        <v>0</v>
      </c>
      <c r="Y13" s="89">
        <f t="shared" si="9"/>
        <v>0</v>
      </c>
    </row>
    <row r="14" spans="1:25" x14ac:dyDescent="0.2">
      <c r="A14" s="6" t="s">
        <v>2</v>
      </c>
      <c r="B14" s="5" t="s">
        <v>365</v>
      </c>
      <c r="C14" s="90"/>
      <c r="D14" s="76">
        <f>投入係数表!AF14</f>
        <v>1.1128231467214518E-3</v>
      </c>
      <c r="E14" s="77">
        <f t="shared" si="0"/>
        <v>0.11128231467214518</v>
      </c>
      <c r="F14" s="76">
        <f>分析係数表!C17</f>
        <v>0.30047739399045215</v>
      </c>
      <c r="G14" s="77">
        <f t="shared" si="1"/>
        <v>3.343781990991164E-2</v>
      </c>
      <c r="H14" s="77">
        <v>8.9779693704376648E-2</v>
      </c>
      <c r="I14" s="77">
        <f t="shared" si="2"/>
        <v>8.9779693704376648E-2</v>
      </c>
      <c r="J14" s="76">
        <f>分析係数表!G17</f>
        <v>0.21582733812949639</v>
      </c>
      <c r="K14" s="78">
        <f t="shared" si="3"/>
        <v>1.9376912310297117E-2</v>
      </c>
      <c r="L14" s="79"/>
      <c r="M14" s="80"/>
      <c r="N14" s="81">
        <f>分析係数表!H17</f>
        <v>2.8021610605755043E-3</v>
      </c>
      <c r="O14" s="82">
        <f t="shared" si="4"/>
        <v>7.1858164457766452E-2</v>
      </c>
      <c r="P14" s="76">
        <f>分析係数表!C17</f>
        <v>0.30047739399045215</v>
      </c>
      <c r="Q14" s="82">
        <f t="shared" si="5"/>
        <v>2.1591753993206994E-2</v>
      </c>
      <c r="R14" s="83">
        <v>4.508393850173309E-2</v>
      </c>
      <c r="S14" s="84">
        <f t="shared" si="6"/>
        <v>0.13486363220610975</v>
      </c>
      <c r="T14" s="85">
        <f>分析係数表!F17</f>
        <v>0.33413269384492406</v>
      </c>
      <c r="U14" s="86">
        <f t="shared" si="7"/>
        <v>4.5062348730738506E-2</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投入係数表!AF15</f>
        <v>0</v>
      </c>
      <c r="E15" s="77">
        <f t="shared" si="0"/>
        <v>0</v>
      </c>
      <c r="F15" s="76">
        <f>分析係数表!C18</f>
        <v>0.17062500000000003</v>
      </c>
      <c r="G15" s="77">
        <f t="shared" si="1"/>
        <v>0</v>
      </c>
      <c r="H15" s="77">
        <v>1.1341975345794775E-2</v>
      </c>
      <c r="I15" s="77">
        <f t="shared" si="2"/>
        <v>1.1341975345794775E-2</v>
      </c>
      <c r="J15" s="76">
        <f>分析係数表!G18</f>
        <v>0.21515892420537897</v>
      </c>
      <c r="K15" s="78">
        <f t="shared" si="3"/>
        <v>2.4403272137651349E-3</v>
      </c>
      <c r="L15" s="79"/>
      <c r="M15" s="80"/>
      <c r="N15" s="81">
        <f>分析係数表!H18</f>
        <v>4.4579835054610296E-4</v>
      </c>
      <c r="O15" s="82">
        <f t="shared" si="4"/>
        <v>1.1431980709190118E-2</v>
      </c>
      <c r="P15" s="76">
        <f>分析係数表!C18</f>
        <v>0.17062500000000003</v>
      </c>
      <c r="Q15" s="82">
        <f t="shared" si="5"/>
        <v>1.9505817085055642E-3</v>
      </c>
      <c r="R15" s="83">
        <v>4.7107419362001201E-3</v>
      </c>
      <c r="S15" s="84">
        <f t="shared" si="6"/>
        <v>1.6052717281994894E-2</v>
      </c>
      <c r="T15" s="85">
        <f>分析係数表!F18</f>
        <v>0.45904645476772615</v>
      </c>
      <c r="U15" s="86">
        <f t="shared" si="7"/>
        <v>7.3689429576883651E-3</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投入係数表!AF16</f>
        <v>0</v>
      </c>
      <c r="E16" s="77">
        <f t="shared" si="0"/>
        <v>0</v>
      </c>
      <c r="F16" s="76">
        <f>分析係数表!C19</f>
        <v>0.1185035016586804</v>
      </c>
      <c r="G16" s="77">
        <f t="shared" si="1"/>
        <v>0</v>
      </c>
      <c r="H16" s="77">
        <v>8.2022738712404595E-3</v>
      </c>
      <c r="I16" s="77">
        <f t="shared" si="2"/>
        <v>8.2022738712404595E-3</v>
      </c>
      <c r="J16" s="76">
        <f>分析係数表!G19</f>
        <v>5.7564057564057566E-2</v>
      </c>
      <c r="K16" s="78">
        <f t="shared" si="3"/>
        <v>4.7215616528025113E-4</v>
      </c>
      <c r="L16" s="79"/>
      <c r="M16" s="80"/>
      <c r="N16" s="81">
        <f>分析係数表!H19</f>
        <v>-1.1675671085731269E-4</v>
      </c>
      <c r="O16" s="82">
        <f t="shared" si="4"/>
        <v>-2.9940901857402691E-3</v>
      </c>
      <c r="P16" s="76">
        <f>分析係数表!C19</f>
        <v>0.1185035016586804</v>
      </c>
      <c r="Q16" s="82">
        <f t="shared" si="5"/>
        <v>-3.548101712921107E-4</v>
      </c>
      <c r="R16" s="83">
        <v>2.098704093010119E-3</v>
      </c>
      <c r="S16" s="84">
        <f t="shared" si="6"/>
        <v>1.0300977964250578E-2</v>
      </c>
      <c r="T16" s="85">
        <f>分析係数表!F19</f>
        <v>0.24008424008424009</v>
      </c>
      <c r="U16" s="86">
        <f t="shared" si="7"/>
        <v>2.4731024666716024E-3</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投入係数表!AF17</f>
        <v>0</v>
      </c>
      <c r="E17" s="77">
        <f t="shared" si="0"/>
        <v>0</v>
      </c>
      <c r="F17" s="76">
        <f>分析係数表!C20</f>
        <v>0.1515527950310559</v>
      </c>
      <c r="G17" s="77">
        <f t="shared" si="1"/>
        <v>0</v>
      </c>
      <c r="H17" s="77">
        <v>4.8394977320517472E-3</v>
      </c>
      <c r="I17" s="77">
        <f t="shared" si="2"/>
        <v>4.8394977320517472E-3</v>
      </c>
      <c r="J17" s="76">
        <f>分析係数表!G20</f>
        <v>0.10025273799494525</v>
      </c>
      <c r="K17" s="78">
        <f t="shared" si="3"/>
        <v>4.8517289815851552E-4</v>
      </c>
      <c r="L17" s="79"/>
      <c r="M17" s="80"/>
      <c r="N17" s="81">
        <f>分析係数表!H20</f>
        <v>5.5194081496184183E-4</v>
      </c>
      <c r="O17" s="82">
        <f t="shared" si="4"/>
        <v>1.415388087804491E-2</v>
      </c>
      <c r="P17" s="76">
        <f>分析係数表!C20</f>
        <v>0.1515527950310559</v>
      </c>
      <c r="Q17" s="82">
        <f t="shared" si="5"/>
        <v>2.1450602076043216E-3</v>
      </c>
      <c r="R17" s="83">
        <v>5.4678172284193987E-3</v>
      </c>
      <c r="S17" s="84">
        <f t="shared" si="6"/>
        <v>1.0307314960471145E-2</v>
      </c>
      <c r="T17" s="85">
        <f>分析係数表!F20</f>
        <v>0.22325189553496208</v>
      </c>
      <c r="U17" s="86">
        <f t="shared" si="7"/>
        <v>2.3011276028010561E-3</v>
      </c>
      <c r="V17" s="87">
        <f>分析係数表!D20</f>
        <v>3.7910699241786015E-3</v>
      </c>
      <c r="W17" s="88">
        <f t="shared" si="8"/>
        <v>0</v>
      </c>
      <c r="X17" s="76">
        <f>分析係数表!E20</f>
        <v>3.3698399326032012E-3</v>
      </c>
      <c r="Y17" s="89">
        <f t="shared" si="9"/>
        <v>0</v>
      </c>
    </row>
    <row r="18" spans="1:25" x14ac:dyDescent="0.2">
      <c r="A18" s="6" t="s">
        <v>6</v>
      </c>
      <c r="B18" s="5" t="s">
        <v>34</v>
      </c>
      <c r="C18" s="90"/>
      <c r="D18" s="76">
        <f>投入係数表!AF18</f>
        <v>6.8481424413627799E-4</v>
      </c>
      <c r="E18" s="77">
        <f t="shared" si="0"/>
        <v>6.8481424413627798E-2</v>
      </c>
      <c r="F18" s="76">
        <f>分析係数表!C21</f>
        <v>0.26288951841359776</v>
      </c>
      <c r="G18" s="77">
        <f t="shared" si="1"/>
        <v>1.8003048684375807E-2</v>
      </c>
      <c r="H18" s="77">
        <v>4.8417132084356572E-2</v>
      </c>
      <c r="I18" s="77">
        <f t="shared" si="2"/>
        <v>4.8417132084356572E-2</v>
      </c>
      <c r="J18" s="76">
        <f>分析係数表!G21</f>
        <v>0.28500292911540714</v>
      </c>
      <c r="K18" s="78">
        <f t="shared" si="3"/>
        <v>1.3799024463409181E-2</v>
      </c>
      <c r="L18" s="79"/>
      <c r="M18" s="80"/>
      <c r="N18" s="81">
        <f>分析係数表!H21</f>
        <v>9.1282519397535371E-4</v>
      </c>
      <c r="O18" s="82">
        <f t="shared" si="4"/>
        <v>2.3408341452151194E-2</v>
      </c>
      <c r="P18" s="76">
        <f>分析係数表!C21</f>
        <v>0.26288951841359776</v>
      </c>
      <c r="Q18" s="82">
        <f t="shared" si="5"/>
        <v>6.1538076112170846E-3</v>
      </c>
      <c r="R18" s="83">
        <v>1.4651818317607571E-2</v>
      </c>
      <c r="S18" s="84">
        <f t="shared" si="6"/>
        <v>6.3068950401964141E-2</v>
      </c>
      <c r="T18" s="85">
        <f>分析係数表!F21</f>
        <v>0.4257469244288225</v>
      </c>
      <c r="U18" s="86">
        <f t="shared" si="7"/>
        <v>2.6851411660590182E-2</v>
      </c>
      <c r="V18" s="87">
        <f>分析係数表!D21</f>
        <v>5.0673696543643822E-2</v>
      </c>
      <c r="W18" s="88">
        <f t="shared" si="8"/>
        <v>0</v>
      </c>
      <c r="X18" s="76">
        <f>分析係数表!E21</f>
        <v>4.5987111892208554E-2</v>
      </c>
      <c r="Y18" s="89">
        <f t="shared" si="9"/>
        <v>0</v>
      </c>
    </row>
    <row r="19" spans="1:25" x14ac:dyDescent="0.2">
      <c r="A19" s="6" t="s">
        <v>7</v>
      </c>
      <c r="B19" s="5" t="s">
        <v>269</v>
      </c>
      <c r="C19" s="90"/>
      <c r="D19" s="76">
        <f>投入係数表!AF19</f>
        <v>8.5601780517034748E-5</v>
      </c>
      <c r="E19" s="77">
        <f t="shared" si="0"/>
        <v>8.5601780517034747E-3</v>
      </c>
      <c r="F19" s="76">
        <f>分析係数表!C22</f>
        <v>7.7430972388955577E-2</v>
      </c>
      <c r="G19" s="77">
        <f t="shared" si="1"/>
        <v>6.6282291036599535E-4</v>
      </c>
      <c r="H19" s="77">
        <v>3.8409851469215005E-3</v>
      </c>
      <c r="I19" s="77">
        <f t="shared" si="2"/>
        <v>3.8409851469215005E-3</v>
      </c>
      <c r="J19" s="76">
        <f>分析係数表!G22</f>
        <v>0.1947935368043088</v>
      </c>
      <c r="K19" s="78">
        <f t="shared" si="3"/>
        <v>7.4819908158165675E-4</v>
      </c>
      <c r="L19" s="79"/>
      <c r="M19" s="80"/>
      <c r="N19" s="81">
        <f>分析係数表!H22</f>
        <v>4.2456985766295524E-5</v>
      </c>
      <c r="O19" s="82">
        <f t="shared" si="4"/>
        <v>1.0887600675419161E-3</v>
      </c>
      <c r="P19" s="76">
        <f>分析係数表!C22</f>
        <v>7.7430972388955577E-2</v>
      </c>
      <c r="Q19" s="82">
        <f t="shared" si="5"/>
        <v>8.4303750728035519E-5</v>
      </c>
      <c r="R19" s="83">
        <v>1.0652989080546225E-3</v>
      </c>
      <c r="S19" s="84">
        <f t="shared" si="6"/>
        <v>4.906284054976123E-3</v>
      </c>
      <c r="T19" s="85">
        <f>分析係数表!F22</f>
        <v>0.41382405745062839</v>
      </c>
      <c r="U19" s="86">
        <f t="shared" si="7"/>
        <v>2.0303383746355409E-3</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投入係数表!AF20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5.4438003377095805E-4</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90"/>
      <c r="D21" s="76">
        <f>投入係数表!AF21</f>
        <v>0</v>
      </c>
      <c r="E21" s="77">
        <f t="shared" si="0"/>
        <v>0</v>
      </c>
      <c r="F21" s="76">
        <f>分析係数表!C24</f>
        <v>0.63487099296325256</v>
      </c>
      <c r="G21" s="77">
        <f t="shared" si="1"/>
        <v>0</v>
      </c>
      <c r="H21" s="77">
        <v>1.3632440406522537E-2</v>
      </c>
      <c r="I21" s="77">
        <f t="shared" si="2"/>
        <v>1.3632440406522537E-2</v>
      </c>
      <c r="J21" s="76">
        <f>分析係数表!G24</f>
        <v>0.20715350223546944</v>
      </c>
      <c r="K21" s="78">
        <f t="shared" si="3"/>
        <v>2.8240077742274702E-3</v>
      </c>
      <c r="L21" s="79"/>
      <c r="M21" s="80"/>
      <c r="N21" s="81">
        <f>分析係数表!H24</f>
        <v>3.5027013257193804E-4</v>
      </c>
      <c r="O21" s="82">
        <f t="shared" si="4"/>
        <v>8.9822705572208065E-3</v>
      </c>
      <c r="P21" s="76">
        <f>分析係数表!C24</f>
        <v>0.63487099296325256</v>
      </c>
      <c r="Q21" s="82">
        <f t="shared" si="5"/>
        <v>5.702583027727361E-3</v>
      </c>
      <c r="R21" s="83">
        <v>1.9265475367529556E-2</v>
      </c>
      <c r="S21" s="84">
        <f t="shared" si="6"/>
        <v>3.2897915774052093E-2</v>
      </c>
      <c r="T21" s="85">
        <f>分析係数表!F24</f>
        <v>0.39046199701937406</v>
      </c>
      <c r="U21" s="86">
        <f t="shared" si="7"/>
        <v>1.2845385890911547E-2</v>
      </c>
      <c r="V21" s="87">
        <f>分析係数表!D24</f>
        <v>8.1222056631892692E-2</v>
      </c>
      <c r="W21" s="88">
        <f t="shared" si="8"/>
        <v>0</v>
      </c>
      <c r="X21" s="76">
        <f>分析係数表!E24</f>
        <v>8.3457526080476907E-2</v>
      </c>
      <c r="Y21" s="89">
        <f t="shared" si="9"/>
        <v>0</v>
      </c>
    </row>
    <row r="22" spans="1:25" x14ac:dyDescent="0.2">
      <c r="A22" s="6" t="s">
        <v>10</v>
      </c>
      <c r="B22" s="5" t="s">
        <v>272</v>
      </c>
      <c r="C22" s="90"/>
      <c r="D22" s="76">
        <f>投入係数表!AF22</f>
        <v>0</v>
      </c>
      <c r="E22" s="77">
        <f t="shared" si="0"/>
        <v>0</v>
      </c>
      <c r="F22" s="76">
        <f>分析係数表!C25</f>
        <v>2.5195482189400487E-2</v>
      </c>
      <c r="G22" s="77">
        <f t="shared" si="1"/>
        <v>0</v>
      </c>
      <c r="H22" s="77">
        <v>1.4377278261179115E-3</v>
      </c>
      <c r="I22" s="77">
        <f t="shared" si="2"/>
        <v>1.4377278261179115E-3</v>
      </c>
      <c r="J22" s="76">
        <f>分析係数表!G25</f>
        <v>0.19667590027700832</v>
      </c>
      <c r="K22" s="78">
        <f t="shared" si="3"/>
        <v>2.8276641455504632E-4</v>
      </c>
      <c r="L22" s="79"/>
      <c r="M22" s="80"/>
      <c r="N22" s="81">
        <f>分析係数表!H25</f>
        <v>5.0948382919554624E-4</v>
      </c>
      <c r="O22" s="82">
        <f t="shared" si="4"/>
        <v>1.3065120810502992E-2</v>
      </c>
      <c r="P22" s="76">
        <f>分析係数表!C25</f>
        <v>2.5195482189400487E-2</v>
      </c>
      <c r="Q22" s="82">
        <f t="shared" si="5"/>
        <v>3.2918201868339377E-4</v>
      </c>
      <c r="R22" s="83">
        <v>1.3887724622783835E-3</v>
      </c>
      <c r="S22" s="84">
        <f t="shared" si="6"/>
        <v>2.8265002883962947E-3</v>
      </c>
      <c r="T22" s="85">
        <f>分析係数表!F25</f>
        <v>0.34903047091412742</v>
      </c>
      <c r="U22" s="86">
        <f t="shared" si="7"/>
        <v>9.8653472669787577E-4</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投入係数表!AF23</f>
        <v>1.712035610340695E-4</v>
      </c>
      <c r="E23" s="77">
        <f t="shared" si="0"/>
        <v>1.7120356103406949E-2</v>
      </c>
      <c r="F23" s="76">
        <f>分析係数表!C26</f>
        <v>0.4930888575458392</v>
      </c>
      <c r="G23" s="77">
        <f t="shared" si="1"/>
        <v>8.4418568318068675E-3</v>
      </c>
      <c r="H23" s="77">
        <v>3.2541540172356026E-2</v>
      </c>
      <c r="I23" s="77">
        <f t="shared" si="2"/>
        <v>3.2541540172356026E-2</v>
      </c>
      <c r="J23" s="76">
        <f>分析係数表!G26</f>
        <v>0.19639217284957194</v>
      </c>
      <c r="K23" s="78">
        <f t="shared" si="3"/>
        <v>6.3909037823206335E-3</v>
      </c>
      <c r="L23" s="79"/>
      <c r="M23" s="80"/>
      <c r="N23" s="81">
        <f>分析係数表!H26</f>
        <v>1.0815917123963785E-2</v>
      </c>
      <c r="O23" s="82">
        <f t="shared" si="4"/>
        <v>0.27736162720630314</v>
      </c>
      <c r="P23" s="76">
        <f>分析係数表!C26</f>
        <v>0.4930888575458392</v>
      </c>
      <c r="Q23" s="82">
        <f t="shared" si="5"/>
        <v>0.13676392788621097</v>
      </c>
      <c r="R23" s="83">
        <v>0.15115896337143137</v>
      </c>
      <c r="S23" s="84">
        <f t="shared" si="6"/>
        <v>0.18370050354378739</v>
      </c>
      <c r="T23" s="85">
        <f>分析係数表!F26</f>
        <v>0.33499796167957602</v>
      </c>
      <c r="U23" s="86">
        <f t="shared" si="7"/>
        <v>6.1539294246680504E-2</v>
      </c>
      <c r="V23" s="87">
        <f>分析係数表!D26</f>
        <v>2.4561761108846312E-2</v>
      </c>
      <c r="W23" s="88">
        <f t="shared" si="8"/>
        <v>0</v>
      </c>
      <c r="X23" s="76">
        <f>分析係数表!E26</f>
        <v>2.6498165511618425E-2</v>
      </c>
      <c r="Y23" s="89">
        <f t="shared" si="9"/>
        <v>0</v>
      </c>
    </row>
    <row r="24" spans="1:25" x14ac:dyDescent="0.2">
      <c r="A24" s="6" t="s">
        <v>12</v>
      </c>
      <c r="B24" s="5" t="s">
        <v>366</v>
      </c>
      <c r="C24" s="90"/>
      <c r="D24" s="76">
        <f>投入係数表!AF24</f>
        <v>1.712035610340695E-4</v>
      </c>
      <c r="E24" s="77">
        <f t="shared" si="0"/>
        <v>1.7120356103406949E-2</v>
      </c>
      <c r="F24" s="76">
        <f>分析係数表!C27</f>
        <v>2.3319615912208547E-2</v>
      </c>
      <c r="G24" s="77">
        <f t="shared" si="1"/>
        <v>3.9924012861168541E-4</v>
      </c>
      <c r="H24" s="77">
        <v>5.6032050516332372E-4</v>
      </c>
      <c r="I24" s="77">
        <f t="shared" si="2"/>
        <v>5.6032050516332372E-4</v>
      </c>
      <c r="J24" s="76">
        <f>分析係数表!G27</f>
        <v>0.17692307692307693</v>
      </c>
      <c r="K24" s="78">
        <f t="shared" si="3"/>
        <v>9.9133627836588045E-5</v>
      </c>
      <c r="L24" s="79"/>
      <c r="M24" s="80"/>
      <c r="N24" s="81">
        <f>分析係数表!H27</f>
        <v>1.0773460138197489E-2</v>
      </c>
      <c r="O24" s="82">
        <f t="shared" si="4"/>
        <v>0.2762728671387612</v>
      </c>
      <c r="P24" s="76">
        <f>分析係数表!C27</f>
        <v>2.3319615912208547E-2</v>
      </c>
      <c r="Q24" s="82">
        <f t="shared" si="5"/>
        <v>6.4425771486405336E-3</v>
      </c>
      <c r="R24" s="83">
        <v>6.4928413242041913E-3</v>
      </c>
      <c r="S24" s="84">
        <f t="shared" si="6"/>
        <v>7.0531618293675153E-3</v>
      </c>
      <c r="T24" s="85">
        <f>分析係数表!F27</f>
        <v>0.33076923076923076</v>
      </c>
      <c r="U24" s="86">
        <f t="shared" si="7"/>
        <v>2.3329689127907934E-3</v>
      </c>
      <c r="V24" s="87">
        <f>分析係数表!D27</f>
        <v>1.5384615384615385</v>
      </c>
      <c r="W24" s="88">
        <f t="shared" si="8"/>
        <v>0</v>
      </c>
      <c r="X24" s="76">
        <f>分析係数表!E27</f>
        <v>1.823076923076923</v>
      </c>
      <c r="Y24" s="89">
        <f t="shared" si="9"/>
        <v>0</v>
      </c>
    </row>
    <row r="25" spans="1:25" x14ac:dyDescent="0.2">
      <c r="A25" s="6" t="s">
        <v>13</v>
      </c>
      <c r="B25" s="5" t="s">
        <v>192</v>
      </c>
      <c r="C25" s="90"/>
      <c r="D25" s="76">
        <f>投入係数表!AF25</f>
        <v>2.6194144838212634E-2</v>
      </c>
      <c r="E25" s="77">
        <f t="shared" si="0"/>
        <v>2.6194144838212634</v>
      </c>
      <c r="F25" s="76">
        <f>分析係数表!C28</f>
        <v>0.14672910458351074</v>
      </c>
      <c r="G25" s="77">
        <f t="shared" si="1"/>
        <v>0.38434434174417298</v>
      </c>
      <c r="H25" s="77">
        <v>0.43714865958648808</v>
      </c>
      <c r="I25" s="77">
        <f t="shared" si="2"/>
        <v>0.43714865958648808</v>
      </c>
      <c r="J25" s="76">
        <f>分析係数表!G28</f>
        <v>0.12492997198879552</v>
      </c>
      <c r="K25" s="78">
        <f t="shared" si="3"/>
        <v>5.4612969797079462E-2</v>
      </c>
      <c r="L25" s="79"/>
      <c r="M25" s="80"/>
      <c r="N25" s="81">
        <f>分析係数表!H28</f>
        <v>2.0262596456964536E-2</v>
      </c>
      <c r="O25" s="82">
        <f t="shared" si="4"/>
        <v>0.51961074223437942</v>
      </c>
      <c r="P25" s="76">
        <f>分析係数表!C28</f>
        <v>0.14672910458351074</v>
      </c>
      <c r="Q25" s="82">
        <f t="shared" si="5"/>
        <v>7.6242018940023901E-2</v>
      </c>
      <c r="R25" s="83">
        <v>8.8402025627174197E-2</v>
      </c>
      <c r="S25" s="84">
        <f t="shared" si="6"/>
        <v>0.52555068521366222</v>
      </c>
      <c r="T25" s="85">
        <f>分析係数表!F28</f>
        <v>0.21372549019607842</v>
      </c>
      <c r="U25" s="86">
        <f t="shared" si="7"/>
        <v>0.11232357782017487</v>
      </c>
      <c r="V25" s="87">
        <f>分析係数表!D28</f>
        <v>3.4733893557422971E-2</v>
      </c>
      <c r="W25" s="88">
        <f t="shared" si="8"/>
        <v>0</v>
      </c>
      <c r="X25" s="76">
        <f>分析係数表!E28</f>
        <v>3.4173669467787111E-2</v>
      </c>
      <c r="Y25" s="89">
        <f t="shared" si="9"/>
        <v>0</v>
      </c>
    </row>
    <row r="26" spans="1:25" x14ac:dyDescent="0.2">
      <c r="A26" s="6" t="s">
        <v>14</v>
      </c>
      <c r="B26" s="5" t="s">
        <v>50</v>
      </c>
      <c r="C26" s="90"/>
      <c r="D26" s="76">
        <f>投入係数表!AF26</f>
        <v>1.9688409518917992E-3</v>
      </c>
      <c r="E26" s="77">
        <f t="shared" si="0"/>
        <v>0.19688409518917993</v>
      </c>
      <c r="F26" s="76">
        <f>分析係数表!C29</f>
        <v>0.36751332706177486</v>
      </c>
      <c r="G26" s="77">
        <f t="shared" si="1"/>
        <v>7.2357528868522702E-2</v>
      </c>
      <c r="H26" s="77">
        <v>0.10594867978398155</v>
      </c>
      <c r="I26" s="77">
        <f t="shared" si="2"/>
        <v>0.10594867978398155</v>
      </c>
      <c r="J26" s="76">
        <f>分析係数表!G29</f>
        <v>0.26226333907056798</v>
      </c>
      <c r="K26" s="78">
        <f t="shared" si="3"/>
        <v>2.7786454530265386E-2</v>
      </c>
      <c r="L26" s="79"/>
      <c r="M26" s="80"/>
      <c r="N26" s="81">
        <f>分析係数表!H29</f>
        <v>9.6908070011569522E-3</v>
      </c>
      <c r="O26" s="82">
        <f t="shared" si="4"/>
        <v>0.24850948541644233</v>
      </c>
      <c r="P26" s="76">
        <f>分析係数表!C29</f>
        <v>0.36751332706177486</v>
      </c>
      <c r="Q26" s="82">
        <f t="shared" si="5"/>
        <v>9.1330547791806341E-2</v>
      </c>
      <c r="R26" s="83">
        <v>0.11581635339767246</v>
      </c>
      <c r="S26" s="84">
        <f t="shared" si="6"/>
        <v>0.22176503318165403</v>
      </c>
      <c r="T26" s="85">
        <f>分析係数表!F29</f>
        <v>0.47117039586919107</v>
      </c>
      <c r="U26" s="86">
        <f t="shared" si="7"/>
        <v>0.10448911847414422</v>
      </c>
      <c r="V26" s="87">
        <f>分析係数表!D29</f>
        <v>9.2943201376936319E-2</v>
      </c>
      <c r="W26" s="88">
        <f t="shared" si="8"/>
        <v>0</v>
      </c>
      <c r="X26" s="76">
        <f>分析係数表!E29</f>
        <v>7.2289156626506021E-2</v>
      </c>
      <c r="Y26" s="89">
        <f t="shared" si="9"/>
        <v>0</v>
      </c>
    </row>
    <row r="27" spans="1:25" x14ac:dyDescent="0.2">
      <c r="A27" s="6" t="s">
        <v>15</v>
      </c>
      <c r="B27" s="5" t="s">
        <v>36</v>
      </c>
      <c r="C27" s="90"/>
      <c r="D27" s="76">
        <f>投入係数表!AF27</f>
        <v>8.3033727101523708E-3</v>
      </c>
      <c r="E27" s="77">
        <f t="shared" si="0"/>
        <v>0.83033727101523702</v>
      </c>
      <c r="F27" s="76">
        <f>分析係数表!C30</f>
        <v>1</v>
      </c>
      <c r="G27" s="77">
        <f t="shared" si="1"/>
        <v>0.83033727101523702</v>
      </c>
      <c r="H27" s="77">
        <v>0.91219575921032059</v>
      </c>
      <c r="I27" s="77">
        <f t="shared" si="2"/>
        <v>0.91219575921032059</v>
      </c>
      <c r="J27" s="76">
        <f>分析係数表!G30</f>
        <v>0.34487899988530796</v>
      </c>
      <c r="K27" s="78">
        <f t="shared" si="3"/>
        <v>0.31459716113607455</v>
      </c>
      <c r="L27" s="79"/>
      <c r="M27" s="80"/>
      <c r="N27" s="81">
        <f>分析係数表!H30</f>
        <v>0</v>
      </c>
      <c r="O27" s="82">
        <f t="shared" si="4"/>
        <v>0</v>
      </c>
      <c r="P27" s="76">
        <f>分析係数表!C30</f>
        <v>1</v>
      </c>
      <c r="Q27" s="82">
        <f t="shared" si="5"/>
        <v>0</v>
      </c>
      <c r="R27" s="83">
        <v>7.5111588418217315E-2</v>
      </c>
      <c r="S27" s="84">
        <f t="shared" si="6"/>
        <v>0.98730734762853789</v>
      </c>
      <c r="T27" s="85">
        <f>分析係数表!F30</f>
        <v>0.44087624727606378</v>
      </c>
      <c r="U27" s="86">
        <f t="shared" si="7"/>
        <v>0.43528035833055395</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投入係数表!AF28</f>
        <v>3.1159048108200652E-2</v>
      </c>
      <c r="E28" s="77">
        <f t="shared" si="0"/>
        <v>3.1159048108200653</v>
      </c>
      <c r="F28" s="76">
        <f>分析係数表!C31</f>
        <v>0.30951028292239513</v>
      </c>
      <c r="G28" s="77">
        <f t="shared" si="1"/>
        <v>0.96440457955617054</v>
      </c>
      <c r="H28" s="77">
        <v>1.0528857140971353</v>
      </c>
      <c r="I28" s="77">
        <f t="shared" si="2"/>
        <v>1.0528857140971353</v>
      </c>
      <c r="J28" s="76">
        <f>分析係数表!G31</f>
        <v>7.0092194960809637E-2</v>
      </c>
      <c r="K28" s="78">
        <f t="shared" si="3"/>
        <v>7.3799070743947676E-2</v>
      </c>
      <c r="L28" s="79"/>
      <c r="M28" s="80"/>
      <c r="N28" s="81">
        <f>分析係数表!H31</f>
        <v>2.261895916699394E-2</v>
      </c>
      <c r="O28" s="82">
        <f t="shared" si="4"/>
        <v>0.58003692598295575</v>
      </c>
      <c r="P28" s="76">
        <f>分析係数表!C31</f>
        <v>0.30951028292239513</v>
      </c>
      <c r="Q28" s="82">
        <f t="shared" si="5"/>
        <v>0.17952739306642099</v>
      </c>
      <c r="R28" s="83">
        <v>0.23220989100220873</v>
      </c>
      <c r="S28" s="84">
        <f t="shared" si="6"/>
        <v>1.2850956050993441</v>
      </c>
      <c r="T28" s="85">
        <f>分析係数表!F31</f>
        <v>0.24334064086008589</v>
      </c>
      <c r="U28" s="86">
        <f t="shared" si="7"/>
        <v>0.31271598811135426</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投入係数表!AF29</f>
        <v>3.9376819037835985E-3</v>
      </c>
      <c r="E29" s="77">
        <f t="shared" si="0"/>
        <v>0.39376819037835986</v>
      </c>
      <c r="F29" s="76">
        <f>分析係数表!C32</f>
        <v>0.85225718194254441</v>
      </c>
      <c r="G29" s="77">
        <f t="shared" si="1"/>
        <v>0.33559176827047632</v>
      </c>
      <c r="H29" s="77">
        <v>0.39641631007419348</v>
      </c>
      <c r="I29" s="77">
        <f t="shared" si="2"/>
        <v>0.39641631007419348</v>
      </c>
      <c r="J29" s="76">
        <f>分析係数表!G32</f>
        <v>0.14035087719298245</v>
      </c>
      <c r="K29" s="78">
        <f t="shared" si="3"/>
        <v>5.5637376852518378E-2</v>
      </c>
      <c r="L29" s="79"/>
      <c r="M29" s="80"/>
      <c r="N29" s="81">
        <f>分析係数表!H32</f>
        <v>6.442847590035345E-3</v>
      </c>
      <c r="O29" s="82">
        <f t="shared" si="4"/>
        <v>0.16521934024948576</v>
      </c>
      <c r="P29" s="76">
        <f>分析係数表!C32</f>
        <v>0.85225718194254441</v>
      </c>
      <c r="Q29" s="82">
        <f t="shared" si="5"/>
        <v>0.14080936932343313</v>
      </c>
      <c r="R29" s="83">
        <v>0.18412727609812096</v>
      </c>
      <c r="S29" s="84">
        <f t="shared" si="6"/>
        <v>0.5805435861723145</v>
      </c>
      <c r="T29" s="85">
        <f>分析係数表!F32</f>
        <v>0.48405103668261562</v>
      </c>
      <c r="U29" s="86">
        <f t="shared" si="7"/>
        <v>0.28101272472615224</v>
      </c>
      <c r="V29" s="87">
        <f>分析係数表!D32</f>
        <v>2.1531100478468901E-2</v>
      </c>
      <c r="W29" s="88">
        <f t="shared" si="8"/>
        <v>0</v>
      </c>
      <c r="X29" s="76">
        <f>分析係数表!E32</f>
        <v>3.1897926634768738E-2</v>
      </c>
      <c r="Y29" s="89">
        <f t="shared" si="9"/>
        <v>0</v>
      </c>
    </row>
    <row r="30" spans="1:25" x14ac:dyDescent="0.2">
      <c r="A30" s="6" t="s">
        <v>18</v>
      </c>
      <c r="B30" s="5" t="s">
        <v>274</v>
      </c>
      <c r="C30" s="90"/>
      <c r="D30" s="76">
        <f>投入係数表!AF30</f>
        <v>1.2840267077555213E-2</v>
      </c>
      <c r="E30" s="77">
        <f t="shared" si="0"/>
        <v>1.2840267077555212</v>
      </c>
      <c r="F30" s="76">
        <f>分析係数表!C33</f>
        <v>1</v>
      </c>
      <c r="G30" s="77">
        <f t="shared" si="1"/>
        <v>1.2840267077555212</v>
      </c>
      <c r="H30" s="77">
        <v>1.3328872441287141</v>
      </c>
      <c r="I30" s="77">
        <f t="shared" si="2"/>
        <v>1.3328872441287141</v>
      </c>
      <c r="J30" s="76">
        <f>分析係数表!G33</f>
        <v>0.50645624103299858</v>
      </c>
      <c r="K30" s="78">
        <f t="shared" si="3"/>
        <v>0.67504906338226123</v>
      </c>
      <c r="L30" s="79"/>
      <c r="M30" s="80"/>
      <c r="N30" s="81">
        <f>分析係数表!H33</f>
        <v>9.552821797416492E-4</v>
      </c>
      <c r="O30" s="82">
        <f t="shared" si="4"/>
        <v>2.4497101519693108E-2</v>
      </c>
      <c r="P30" s="76">
        <f>分析係数表!C33</f>
        <v>1</v>
      </c>
      <c r="Q30" s="82">
        <f t="shared" si="5"/>
        <v>2.4497101519693108E-2</v>
      </c>
      <c r="R30" s="83">
        <v>7.415616458108093E-2</v>
      </c>
      <c r="S30" s="84">
        <f t="shared" si="6"/>
        <v>1.4070434087097949</v>
      </c>
      <c r="T30" s="85">
        <f>分析係数表!F33</f>
        <v>0.6449067431850789</v>
      </c>
      <c r="U30" s="86">
        <f t="shared" si="7"/>
        <v>0.90741178223106578</v>
      </c>
      <c r="V30" s="87">
        <f>分析係数表!D33</f>
        <v>2.7259684361549498E-2</v>
      </c>
      <c r="W30" s="88">
        <f t="shared" si="8"/>
        <v>0</v>
      </c>
      <c r="X30" s="76">
        <f>分析係数表!E33</f>
        <v>2.4748923959827834E-2</v>
      </c>
      <c r="Y30" s="89">
        <f t="shared" si="9"/>
        <v>0</v>
      </c>
    </row>
    <row r="31" spans="1:25" x14ac:dyDescent="0.2">
      <c r="A31" s="6" t="s">
        <v>19</v>
      </c>
      <c r="B31" s="5" t="s">
        <v>275</v>
      </c>
      <c r="C31" s="90"/>
      <c r="D31" s="76">
        <f>投入係数表!AF31</f>
        <v>7.447354904982024E-3</v>
      </c>
      <c r="E31" s="77">
        <f t="shared" si="0"/>
        <v>0.74473549049820242</v>
      </c>
      <c r="F31" s="76">
        <f>分析係数表!C34</f>
        <v>0.24772063858157056</v>
      </c>
      <c r="G31" s="77">
        <f t="shared" si="1"/>
        <v>0.18448635128057389</v>
      </c>
      <c r="H31" s="77">
        <v>0.25684807268124987</v>
      </c>
      <c r="I31" s="77">
        <f t="shared" si="2"/>
        <v>0.25684807268124987</v>
      </c>
      <c r="J31" s="76">
        <f>分析係数表!G34</f>
        <v>0.4248649605950589</v>
      </c>
      <c r="K31" s="78">
        <f t="shared" si="3"/>
        <v>0.10912574627863605</v>
      </c>
      <c r="L31" s="79"/>
      <c r="M31" s="80"/>
      <c r="N31" s="81">
        <f>分析係数表!H34</f>
        <v>0.15963826648127116</v>
      </c>
      <c r="O31" s="82">
        <f t="shared" si="4"/>
        <v>4.0937378539576041</v>
      </c>
      <c r="P31" s="76">
        <f>分析係数表!C34</f>
        <v>0.24772063858157056</v>
      </c>
      <c r="Q31" s="82">
        <f t="shared" si="5"/>
        <v>1.014103355367926</v>
      </c>
      <c r="R31" s="83">
        <v>1.0891331487054445</v>
      </c>
      <c r="S31" s="84">
        <f t="shared" si="6"/>
        <v>1.3459812213866944</v>
      </c>
      <c r="T31" s="85">
        <f>分析係数表!F34</f>
        <v>0.69972549366864434</v>
      </c>
      <c r="U31" s="86">
        <f t="shared" si="7"/>
        <v>0.94181737460352966</v>
      </c>
      <c r="V31" s="87">
        <f>分析係数表!D34</f>
        <v>0.30222261577968651</v>
      </c>
      <c r="W31" s="88">
        <f t="shared" si="8"/>
        <v>0</v>
      </c>
      <c r="X31" s="76">
        <f>分析係数表!E34</f>
        <v>0.2069423536704153</v>
      </c>
      <c r="Y31" s="89">
        <f t="shared" si="9"/>
        <v>0</v>
      </c>
    </row>
    <row r="32" spans="1:25" x14ac:dyDescent="0.2">
      <c r="A32" s="6" t="s">
        <v>20</v>
      </c>
      <c r="B32" s="5" t="s">
        <v>37</v>
      </c>
      <c r="C32" s="90"/>
      <c r="D32" s="76">
        <f>投入係数表!AF32</f>
        <v>2.8676596473206643E-2</v>
      </c>
      <c r="E32" s="77">
        <f t="shared" si="0"/>
        <v>2.8676596473206644</v>
      </c>
      <c r="F32" s="76">
        <f>分析係数表!C35</f>
        <v>0.40037672666387614</v>
      </c>
      <c r="G32" s="77">
        <f t="shared" si="1"/>
        <v>1.1481441827803331</v>
      </c>
      <c r="H32" s="77">
        <v>1.2579407000740688</v>
      </c>
      <c r="I32" s="77">
        <f t="shared" si="2"/>
        <v>1.2579407000740688</v>
      </c>
      <c r="J32" s="76">
        <f>分析係数表!G35</f>
        <v>0.31413869149718204</v>
      </c>
      <c r="K32" s="78">
        <f t="shared" si="3"/>
        <v>0.39516784550231709</v>
      </c>
      <c r="L32" s="79"/>
      <c r="M32" s="80"/>
      <c r="N32" s="81">
        <f>分析係数表!H35</f>
        <v>6.0278305541698066E-2</v>
      </c>
      <c r="O32" s="82">
        <f t="shared" si="4"/>
        <v>1.5457671058926352</v>
      </c>
      <c r="P32" s="76">
        <f>分析係数表!C35</f>
        <v>0.40037672666387614</v>
      </c>
      <c r="Q32" s="82">
        <f t="shared" si="5"/>
        <v>0.61888917404198651</v>
      </c>
      <c r="R32" s="83">
        <v>0.79389981055433756</v>
      </c>
      <c r="S32" s="84">
        <f t="shared" si="6"/>
        <v>2.0518405106284066</v>
      </c>
      <c r="T32" s="85">
        <f>分析係数表!F35</f>
        <v>0.64444988973290862</v>
      </c>
      <c r="U32" s="86">
        <f t="shared" si="7"/>
        <v>1.3223083908239914</v>
      </c>
      <c r="V32" s="87">
        <f>分析係数表!D35</f>
        <v>6.3219799068855678E-2</v>
      </c>
      <c r="W32" s="88">
        <f t="shared" si="8"/>
        <v>0</v>
      </c>
      <c r="X32" s="76">
        <f>分析係数表!E35</f>
        <v>5.6848811565792697E-2</v>
      </c>
      <c r="Y32" s="89">
        <f t="shared" si="9"/>
        <v>0</v>
      </c>
    </row>
    <row r="33" spans="1:25" x14ac:dyDescent="0.2">
      <c r="A33" s="6" t="s">
        <v>21</v>
      </c>
      <c r="B33" s="5" t="s">
        <v>38</v>
      </c>
      <c r="C33" s="90"/>
      <c r="D33" s="76">
        <f>投入係数表!AF33</f>
        <v>8.4745762711864406E-3</v>
      </c>
      <c r="E33" s="77">
        <f t="shared" si="0"/>
        <v>0.84745762711864403</v>
      </c>
      <c r="F33" s="76">
        <f>分析係数表!C36</f>
        <v>0.81884274474653918</v>
      </c>
      <c r="G33" s="77">
        <f t="shared" si="1"/>
        <v>0.69393452944621958</v>
      </c>
      <c r="H33" s="77">
        <v>0.76402138235462536</v>
      </c>
      <c r="I33" s="77">
        <f t="shared" si="2"/>
        <v>0.76402138235462536</v>
      </c>
      <c r="J33" s="76">
        <f>分析係数表!G36</f>
        <v>1.667576253714147E-2</v>
      </c>
      <c r="K33" s="78">
        <f t="shared" si="3"/>
        <v>1.27406391454443E-2</v>
      </c>
      <c r="L33" s="79"/>
      <c r="M33" s="80"/>
      <c r="N33" s="81">
        <f>分析係数表!H36</f>
        <v>0.19381614002313904</v>
      </c>
      <c r="O33" s="82">
        <f t="shared" si="4"/>
        <v>4.9701897083288467</v>
      </c>
      <c r="P33" s="76">
        <f>分析係数表!C36</f>
        <v>0.81884274474653918</v>
      </c>
      <c r="Q33" s="82">
        <f t="shared" si="5"/>
        <v>4.0698037826789939</v>
      </c>
      <c r="R33" s="83">
        <v>4.1906573950303594</v>
      </c>
      <c r="S33" s="84">
        <f t="shared" si="6"/>
        <v>4.9546787773849843</v>
      </c>
      <c r="T33" s="85">
        <f>分析係数表!F36</f>
        <v>0.88527075374446673</v>
      </c>
      <c r="U33" s="86">
        <f t="shared" si="7"/>
        <v>4.3862322158173184</v>
      </c>
      <c r="V33" s="87">
        <f>分析係数表!D36</f>
        <v>8.9745922018070468E-3</v>
      </c>
      <c r="W33" s="88">
        <f t="shared" si="8"/>
        <v>0</v>
      </c>
      <c r="X33" s="76">
        <f>分析係数表!E36</f>
        <v>2.2436480504517617E-3</v>
      </c>
      <c r="Y33" s="89">
        <f t="shared" si="9"/>
        <v>0</v>
      </c>
    </row>
    <row r="34" spans="1:25" x14ac:dyDescent="0.2">
      <c r="A34" s="6" t="s">
        <v>22</v>
      </c>
      <c r="B34" s="5" t="s">
        <v>378</v>
      </c>
      <c r="C34" s="75">
        <f>最終需要_まとめ!C35</f>
        <v>100</v>
      </c>
      <c r="D34" s="76">
        <f>投入係数表!AF34</f>
        <v>5.1446670090737889E-2</v>
      </c>
      <c r="E34" s="77">
        <f t="shared" si="0"/>
        <v>5.1446670090737889</v>
      </c>
      <c r="F34" s="76">
        <f>分析係数表!C37</f>
        <v>0.43300400097983183</v>
      </c>
      <c r="G34" s="77">
        <f t="shared" si="1"/>
        <v>2.2276613986378955</v>
      </c>
      <c r="H34" s="77">
        <v>2.4001173183813478</v>
      </c>
      <c r="I34" s="77">
        <f t="shared" si="2"/>
        <v>102.40011731838135</v>
      </c>
      <c r="J34" s="76">
        <f>分析係数表!G37</f>
        <v>0.37467899332306109</v>
      </c>
      <c r="K34" s="78">
        <f t="shared" si="3"/>
        <v>38.367172873014475</v>
      </c>
      <c r="L34" s="79"/>
      <c r="M34" s="80"/>
      <c r="N34" s="81">
        <f>分析係数表!H37</f>
        <v>4.7689809261991442E-2</v>
      </c>
      <c r="O34" s="82">
        <f t="shared" si="4"/>
        <v>1.2229497458664571</v>
      </c>
      <c r="P34" s="76">
        <f>分析係数表!C37</f>
        <v>0.43300400097983183</v>
      </c>
      <c r="Q34" s="82">
        <f t="shared" si="5"/>
        <v>0.52954213295744446</v>
      </c>
      <c r="R34" s="83">
        <v>0.61607445843867814</v>
      </c>
      <c r="S34" s="84">
        <f t="shared" si="6"/>
        <v>103.01619177682002</v>
      </c>
      <c r="T34" s="85">
        <f>分析係数表!F37</f>
        <v>0.6925184043828112</v>
      </c>
      <c r="U34" s="86">
        <f t="shared" si="7"/>
        <v>71.340608754877081</v>
      </c>
      <c r="V34" s="87">
        <f>分析係数表!D37</f>
        <v>7.24191063174114E-2</v>
      </c>
      <c r="W34" s="88">
        <f t="shared" si="8"/>
        <v>7</v>
      </c>
      <c r="X34" s="76">
        <f>分析係数表!E37</f>
        <v>6.5998972778633799E-2</v>
      </c>
      <c r="Y34" s="89">
        <f t="shared" si="9"/>
        <v>7</v>
      </c>
    </row>
    <row r="35" spans="1:25" x14ac:dyDescent="0.2">
      <c r="A35" s="6" t="s">
        <v>23</v>
      </c>
      <c r="B35" s="5" t="s">
        <v>194</v>
      </c>
      <c r="C35" s="90"/>
      <c r="D35" s="76">
        <f>投入係数表!AF35</f>
        <v>8.5601780517034747E-3</v>
      </c>
      <c r="E35" s="77">
        <f t="shared" si="0"/>
        <v>0.85601780517034742</v>
      </c>
      <c r="F35" s="76">
        <f>分析係数表!C38</f>
        <v>7.9651941097724221E-2</v>
      </c>
      <c r="G35" s="77">
        <f t="shared" si="1"/>
        <v>6.8183479796031676E-2</v>
      </c>
      <c r="H35" s="77">
        <v>8.6766183107844883E-2</v>
      </c>
      <c r="I35" s="77">
        <f t="shared" si="2"/>
        <v>8.6766183107844883E-2</v>
      </c>
      <c r="J35" s="76">
        <f>分析係数表!G38</f>
        <v>0.16009852216748768</v>
      </c>
      <c r="K35" s="78">
        <f t="shared" si="3"/>
        <v>1.3891137689679599E-2</v>
      </c>
      <c r="L35" s="79"/>
      <c r="M35" s="80"/>
      <c r="N35" s="81">
        <f>分析係数表!H38</f>
        <v>4.2106715633723583E-2</v>
      </c>
      <c r="O35" s="82">
        <f t="shared" si="4"/>
        <v>1.0797777969846951</v>
      </c>
      <c r="P35" s="76">
        <f>分析係数表!C38</f>
        <v>7.9651941097724221E-2</v>
      </c>
      <c r="Q35" s="82">
        <f t="shared" si="5"/>
        <v>8.6006397484055364E-2</v>
      </c>
      <c r="R35" s="83">
        <v>0.10277137767054534</v>
      </c>
      <c r="S35" s="84">
        <f t="shared" si="6"/>
        <v>0.18953756077839023</v>
      </c>
      <c r="T35" s="85">
        <f>分析係数表!F38</f>
        <v>0.48891625615763545</v>
      </c>
      <c r="U35" s="86">
        <f t="shared" si="7"/>
        <v>9.2667994617020841E-2</v>
      </c>
      <c r="V35" s="87">
        <f>分析係数表!D38</f>
        <v>6.1576354679802957E-2</v>
      </c>
      <c r="W35" s="88">
        <f t="shared" si="8"/>
        <v>0</v>
      </c>
      <c r="X35" s="76">
        <f>分析係数表!E38</f>
        <v>7.0197044334975367E-2</v>
      </c>
      <c r="Y35" s="89">
        <f t="shared" si="9"/>
        <v>0</v>
      </c>
    </row>
    <row r="36" spans="1:25" x14ac:dyDescent="0.2">
      <c r="A36" s="6" t="s">
        <v>24</v>
      </c>
      <c r="B36" s="5" t="s">
        <v>39</v>
      </c>
      <c r="C36" s="90"/>
      <c r="D36" s="76">
        <f>投入係数表!AF36</f>
        <v>0</v>
      </c>
      <c r="E36" s="77">
        <f t="shared" si="0"/>
        <v>0</v>
      </c>
      <c r="F36" s="76">
        <f>分析係数表!C39</f>
        <v>1</v>
      </c>
      <c r="G36" s="77">
        <f t="shared" si="1"/>
        <v>0</v>
      </c>
      <c r="H36" s="77">
        <v>4.7667672344232755E-2</v>
      </c>
      <c r="I36" s="77">
        <f t="shared" si="2"/>
        <v>4.7667672344232755E-2</v>
      </c>
      <c r="J36" s="76">
        <f>分析係数表!G39</f>
        <v>0.35152969406118778</v>
      </c>
      <c r="K36" s="78">
        <f t="shared" si="3"/>
        <v>1.6756602275777081E-2</v>
      </c>
      <c r="L36" s="79"/>
      <c r="M36" s="80"/>
      <c r="N36" s="81">
        <f>分析係数表!H39</f>
        <v>3.7892859796418753E-3</v>
      </c>
      <c r="O36" s="82">
        <f t="shared" si="4"/>
        <v>9.7171836028116007E-2</v>
      </c>
      <c r="P36" s="76">
        <f>分析係数表!C39</f>
        <v>1</v>
      </c>
      <c r="Q36" s="82">
        <f t="shared" si="5"/>
        <v>9.7171836028116007E-2</v>
      </c>
      <c r="R36" s="83">
        <v>0.12144082149095406</v>
      </c>
      <c r="S36" s="84">
        <f t="shared" si="6"/>
        <v>0.16910849383518681</v>
      </c>
      <c r="T36" s="85">
        <f>分析係数表!F39</f>
        <v>0.70235952809438107</v>
      </c>
      <c r="U36" s="86">
        <f t="shared" si="7"/>
        <v>0.11877496192683336</v>
      </c>
      <c r="V36" s="87">
        <f>分析係数表!D39</f>
        <v>5.8888222355528895E-2</v>
      </c>
      <c r="W36" s="88">
        <f t="shared" si="8"/>
        <v>0</v>
      </c>
      <c r="X36" s="76">
        <f>分析係数表!E39</f>
        <v>7.4585082983403314E-2</v>
      </c>
      <c r="Y36" s="89">
        <f t="shared" si="9"/>
        <v>0</v>
      </c>
    </row>
    <row r="37" spans="1:25" x14ac:dyDescent="0.2">
      <c r="A37" s="6" t="s">
        <v>25</v>
      </c>
      <c r="B37" s="5" t="s">
        <v>40</v>
      </c>
      <c r="C37" s="90"/>
      <c r="D37" s="76">
        <f>投入係数表!AF37</f>
        <v>3.5952747817154596E-3</v>
      </c>
      <c r="E37" s="77">
        <f t="shared" si="0"/>
        <v>0.35952747817154596</v>
      </c>
      <c r="F37" s="76">
        <f>分析係数表!C40</f>
        <v>0.95328673803415021</v>
      </c>
      <c r="G37" s="77">
        <f t="shared" si="1"/>
        <v>0.3427327768997972</v>
      </c>
      <c r="H37" s="77">
        <v>0.35280923034882034</v>
      </c>
      <c r="I37" s="77">
        <f t="shared" si="2"/>
        <v>0.35280923034882034</v>
      </c>
      <c r="J37" s="76">
        <f>分析係数表!G40</f>
        <v>0.53898804366660891</v>
      </c>
      <c r="K37" s="78">
        <f t="shared" si="3"/>
        <v>0.19015995685323264</v>
      </c>
      <c r="L37" s="79"/>
      <c r="M37" s="80"/>
      <c r="N37" s="81">
        <f>分析係数表!H40</f>
        <v>2.9093649496354006E-2</v>
      </c>
      <c r="O37" s="82">
        <f t="shared" si="4"/>
        <v>0.74607283628309795</v>
      </c>
      <c r="P37" s="76">
        <f>分析係数表!C40</f>
        <v>0.95328673803415021</v>
      </c>
      <c r="Q37" s="82">
        <f t="shared" si="5"/>
        <v>0.711221340436201</v>
      </c>
      <c r="R37" s="83">
        <v>0.71491492282053037</v>
      </c>
      <c r="S37" s="84">
        <f t="shared" si="6"/>
        <v>1.0677241531693507</v>
      </c>
      <c r="T37" s="85">
        <f>分析係数表!F40</f>
        <v>0.73566106394039166</v>
      </c>
      <c r="U37" s="86">
        <f t="shared" si="7"/>
        <v>0.78548308651541821</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投入係数表!AF38</f>
        <v>2.5680534155110427E-4</v>
      </c>
      <c r="E38" s="77">
        <f t="shared" si="0"/>
        <v>2.5680534155110426E-2</v>
      </c>
      <c r="F38" s="76">
        <f>分析係数表!C41</f>
        <v>0.71785008836677411</v>
      </c>
      <c r="G38" s="77">
        <f t="shared" si="1"/>
        <v>1.8434773712551981E-2</v>
      </c>
      <c r="H38" s="77">
        <v>1.9416026933880511E-2</v>
      </c>
      <c r="I38" s="77">
        <f t="shared" si="2"/>
        <v>1.9416026933880511E-2</v>
      </c>
      <c r="J38" s="76">
        <f>分析係数表!G41</f>
        <v>0.45415256068573073</v>
      </c>
      <c r="K38" s="78">
        <f t="shared" si="3"/>
        <v>8.8178383503649503E-3</v>
      </c>
      <c r="L38" s="79"/>
      <c r="M38" s="80"/>
      <c r="N38" s="81">
        <f>分析係数表!H41</f>
        <v>4.9982486493371406E-2</v>
      </c>
      <c r="O38" s="82">
        <f t="shared" si="4"/>
        <v>1.2817427895137208</v>
      </c>
      <c r="P38" s="76">
        <f>分析係数表!C41</f>
        <v>0.71785008836677411</v>
      </c>
      <c r="Q38" s="82">
        <f t="shared" si="5"/>
        <v>0.92009917471589997</v>
      </c>
      <c r="R38" s="83">
        <v>0.93419931078321261</v>
      </c>
      <c r="S38" s="84">
        <f t="shared" si="6"/>
        <v>0.95361533771709317</v>
      </c>
      <c r="T38" s="85">
        <f>分析係数表!F41</f>
        <v>0.55751638694806593</v>
      </c>
      <c r="U38" s="86">
        <f t="shared" si="7"/>
        <v>0.53165617762229345</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投入係数表!AF39</f>
        <v>1.2840267077555213E-3</v>
      </c>
      <c r="E39" s="77">
        <f>$C$34*D39</f>
        <v>0.12840267077555212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0.34377599132636</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投入係数表!AF40</f>
        <v>4.6909775723335045E-2</v>
      </c>
      <c r="E40" s="77">
        <f>$C$34*D40</f>
        <v>4.6909775723335043</v>
      </c>
      <c r="F40" s="76">
        <f>分析係数表!C43</f>
        <v>0.24416011268928273</v>
      </c>
      <c r="G40" s="77">
        <f>E40*F40</f>
        <v>1.1453496126838463</v>
      </c>
      <c r="H40" s="77">
        <v>1.3378155605198767</v>
      </c>
      <c r="I40" s="77">
        <f>C40+H40</f>
        <v>1.3378155605198767</v>
      </c>
      <c r="J40" s="76">
        <f>分析係数表!G43</f>
        <v>0.34972426470588236</v>
      </c>
      <c r="K40" s="78">
        <f>I40*J40</f>
        <v>0.46786656321490172</v>
      </c>
      <c r="L40" s="79"/>
      <c r="M40" s="80"/>
      <c r="N40" s="81">
        <f>分析係数表!H43</f>
        <v>3.6258265844416375E-2</v>
      </c>
      <c r="O40" s="82">
        <f t="shared" si="4"/>
        <v>0.92980109768079622</v>
      </c>
      <c r="P40" s="76">
        <f>分析係数表!C43</f>
        <v>0.24416011268928273</v>
      </c>
      <c r="Q40" s="82">
        <f>O40*P40</f>
        <v>0.22702034078836197</v>
      </c>
      <c r="R40" s="83">
        <v>0.35734342603113622</v>
      </c>
      <c r="S40" s="84">
        <f>I40+R40</f>
        <v>1.695158986551013</v>
      </c>
      <c r="T40" s="85">
        <f>分析係数表!F43</f>
        <v>0.55514705882352944</v>
      </c>
      <c r="U40" s="86">
        <f>S40*T40</f>
        <v>0.94106252562206982</v>
      </c>
      <c r="V40" s="87">
        <f>分析係数表!D43</f>
        <v>0.23460477941176472</v>
      </c>
      <c r="W40" s="88">
        <f>ROUND(S40*V40,0)</f>
        <v>0</v>
      </c>
      <c r="X40" s="76">
        <f>分析係数表!E43</f>
        <v>0.17325367647058823</v>
      </c>
      <c r="Y40" s="89">
        <f>ROUND(S40*X40,0)</f>
        <v>0</v>
      </c>
    </row>
    <row r="41" spans="1:25" x14ac:dyDescent="0.2">
      <c r="A41" s="6" t="s">
        <v>341</v>
      </c>
      <c r="B41" s="5" t="s">
        <v>42</v>
      </c>
      <c r="C41" s="90"/>
      <c r="D41" s="76">
        <f>投入係数表!AF41</f>
        <v>1.7976373908577298E-3</v>
      </c>
      <c r="E41" s="77">
        <f>$C$34*D41</f>
        <v>0.17976373908577298</v>
      </c>
      <c r="F41" s="76">
        <f>分析係数表!C44</f>
        <v>0.44352059925093634</v>
      </c>
      <c r="G41" s="77">
        <f>E41*F41</f>
        <v>7.9728921282910994E-2</v>
      </c>
      <c r="H41" s="77">
        <v>8.3926412825506849E-2</v>
      </c>
      <c r="I41" s="77">
        <f>C41+H41</f>
        <v>8.3926412825506849E-2</v>
      </c>
      <c r="J41" s="76">
        <f>分析係数表!G44</f>
        <v>0.26743054804885957</v>
      </c>
      <c r="K41" s="78">
        <f>I41*J41</f>
        <v>2.2444486577700134E-2</v>
      </c>
      <c r="L41" s="79"/>
      <c r="M41" s="80"/>
      <c r="N41" s="81">
        <f>分析係数表!H44</f>
        <v>0.11044123422457623</v>
      </c>
      <c r="O41" s="82">
        <f t="shared" si="4"/>
        <v>2.8321371256934094</v>
      </c>
      <c r="P41" s="76">
        <f>分析係数表!C44</f>
        <v>0.44352059925093634</v>
      </c>
      <c r="Q41" s="82">
        <f>O41*P41</f>
        <v>1.2561111551483652</v>
      </c>
      <c r="R41" s="83">
        <v>1.2738927995619589</v>
      </c>
      <c r="S41" s="84">
        <f>I41+R41</f>
        <v>1.3578192123874657</v>
      </c>
      <c r="T41" s="85">
        <f>分析係数表!F44</f>
        <v>0.49983785536698733</v>
      </c>
      <c r="U41" s="86">
        <f>S41*T41</f>
        <v>0.67868944309584278</v>
      </c>
      <c r="V41" s="87">
        <f>分析係数表!D44</f>
        <v>0.31423629877851045</v>
      </c>
      <c r="W41" s="88">
        <f>ROUND(S41*V41,0)</f>
        <v>0</v>
      </c>
      <c r="X41" s="76">
        <f>分析係数表!E44</f>
        <v>0.23370446438222894</v>
      </c>
      <c r="Y41" s="89">
        <f>ROUND(S41*X41,0)</f>
        <v>0</v>
      </c>
    </row>
    <row r="42" spans="1:25" x14ac:dyDescent="0.2">
      <c r="A42" s="6" t="s">
        <v>342</v>
      </c>
      <c r="B42" s="5" t="s">
        <v>279</v>
      </c>
      <c r="C42" s="90"/>
      <c r="D42" s="76">
        <f>投入係数表!AF42</f>
        <v>2.9104605375791818E-3</v>
      </c>
      <c r="E42" s="77">
        <f>$C$34*D42</f>
        <v>0.2910460537579182</v>
      </c>
      <c r="F42" s="76">
        <f>分析係数表!C45</f>
        <v>1</v>
      </c>
      <c r="G42" s="77">
        <f>E42*F42</f>
        <v>0.2910460537579182</v>
      </c>
      <c r="H42" s="77">
        <v>0.32245881780299468</v>
      </c>
      <c r="I42" s="77">
        <f>C42+H42</f>
        <v>0.32245881780299468</v>
      </c>
      <c r="J42" s="76">
        <f>分析係数表!G45</f>
        <v>0</v>
      </c>
      <c r="K42" s="78">
        <f>I42*J42</f>
        <v>0</v>
      </c>
      <c r="L42" s="79"/>
      <c r="M42" s="80"/>
      <c r="N42" s="81">
        <f>分析係数表!H45</f>
        <v>0</v>
      </c>
      <c r="O42" s="82">
        <f t="shared" si="4"/>
        <v>0</v>
      </c>
      <c r="P42" s="76">
        <f>分析係数表!C45</f>
        <v>1</v>
      </c>
      <c r="Q42" s="82">
        <f>O42*P42</f>
        <v>0</v>
      </c>
      <c r="R42" s="83">
        <v>2.5121580842571725E-2</v>
      </c>
      <c r="S42" s="84">
        <f>I42+R42</f>
        <v>0.34758039864556639</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投入係数表!AF43</f>
        <v>1.1213833247731553E-2</v>
      </c>
      <c r="E43" s="77">
        <f>$C$34*D43</f>
        <v>1.1213833247731553</v>
      </c>
      <c r="F43" s="76">
        <f>分析係数表!C46</f>
        <v>0.20394173093401891</v>
      </c>
      <c r="G43" s="77">
        <f>E43*F43</f>
        <v>0.22869685629478237</v>
      </c>
      <c r="H43" s="77">
        <v>0.25095627498875483</v>
      </c>
      <c r="I43" s="77">
        <f>C43+H43</f>
        <v>0.25095627498875483</v>
      </c>
      <c r="J43" s="76">
        <f>分析係数表!G46</f>
        <v>9.7765363128491621E-3</v>
      </c>
      <c r="K43" s="78">
        <f>I43*J43</f>
        <v>2.4534831353649218E-3</v>
      </c>
      <c r="L43" s="79"/>
      <c r="M43" s="80"/>
      <c r="N43" s="81">
        <f>分析係数表!H46</f>
        <v>2.207763259847367E-2</v>
      </c>
      <c r="O43" s="82">
        <f t="shared" si="4"/>
        <v>0.56615523512179633</v>
      </c>
      <c r="P43" s="76">
        <f>分析係数表!C46</f>
        <v>0.20394173093401891</v>
      </c>
      <c r="Q43" s="82">
        <f>O43*P43</f>
        <v>0.1154626786280956</v>
      </c>
      <c r="R43" s="83">
        <v>0.12776907052494146</v>
      </c>
      <c r="S43" s="84">
        <f>I43+R43</f>
        <v>0.3787253455136963</v>
      </c>
      <c r="T43" s="85">
        <f>分析係数表!F46</f>
        <v>0.31424581005586594</v>
      </c>
      <c r="U43" s="86">
        <f>S43*T43</f>
        <v>0.11901285298963921</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92">
        <f>投入係数表!AF44</f>
        <v>0.29104605375791814</v>
      </c>
      <c r="E44" s="91">
        <f>SUM(E5:E43)</f>
        <v>29.104605375791817</v>
      </c>
      <c r="F44" s="92">
        <f>分析係数表!C47</f>
        <v>0.3565882023489878</v>
      </c>
      <c r="G44" s="91">
        <f>SUM(G5:G43)</f>
        <v>10.534630674861182</v>
      </c>
      <c r="H44" s="91">
        <f>SUM(H5:H43)</f>
        <v>11.881458492492655</v>
      </c>
      <c r="I44" s="91">
        <f>SUM(I5:I43)</f>
        <v>111.88145849249265</v>
      </c>
      <c r="J44" s="92">
        <f>分析係数表!G47</f>
        <v>0.20702938758024061</v>
      </c>
      <c r="K44" s="93">
        <f>SUM(K5:K43)</f>
        <v>40.877531446596649</v>
      </c>
      <c r="L44" s="94">
        <f>最終需要_まとめ!$L$33</f>
        <v>0.62733333333333341</v>
      </c>
      <c r="M44" s="91">
        <f>K44*L44</f>
        <v>25.643838060831634</v>
      </c>
      <c r="N44" s="95">
        <f>分析係数表!H47</f>
        <v>1</v>
      </c>
      <c r="O44" s="96">
        <f>SUM(O5:O43)</f>
        <v>25.643838060831637</v>
      </c>
      <c r="P44" s="92">
        <f>分析係数表!C47</f>
        <v>0.3565882023489878</v>
      </c>
      <c r="Q44" s="96">
        <f>SUM(Q5:Q43)</f>
        <v>10.765598132406492</v>
      </c>
      <c r="R44" s="91">
        <f>SUM(R5:R43)</f>
        <v>11.905024731011851</v>
      </c>
      <c r="S44" s="97">
        <f>SUM(S5:S43)</f>
        <v>123.7864832235045</v>
      </c>
      <c r="T44" s="98">
        <f>分析係数表!F47</f>
        <v>0.44699801687384694</v>
      </c>
      <c r="U44" s="99">
        <f>SUM(U5:U43)</f>
        <v>83.879668571467036</v>
      </c>
      <c r="V44" s="100">
        <f>分析係数表!D47</f>
        <v>7.3973369448801493E-2</v>
      </c>
      <c r="W44" s="101">
        <f>SUM(W5:W43)</f>
        <v>7</v>
      </c>
      <c r="X44" s="92">
        <f>分析係数表!E47</f>
        <v>5.841930334920295E-2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290</v>
      </c>
      <c r="S2" s="3" t="s">
        <v>153</v>
      </c>
      <c r="U2" s="64" t="s">
        <v>210</v>
      </c>
      <c r="W2" s="3" t="s">
        <v>130</v>
      </c>
      <c r="Y2" s="3" t="s">
        <v>154</v>
      </c>
    </row>
    <row r="3" spans="1:25" ht="44" x14ac:dyDescent="0.2">
      <c r="B3" s="65"/>
      <c r="C3" s="66" t="s">
        <v>228</v>
      </c>
      <c r="D3" s="66" t="s">
        <v>232</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0.65037929495760816</v>
      </c>
      <c r="G5" s="77">
        <f t="shared" ref="G5:G38" si="1">E5*F5</f>
        <v>0</v>
      </c>
      <c r="H5" s="77">
        <f t="array" ref="H5:H43">MMULT(逆行列係数!C5:AO43,'31'!G5:G43)</f>
        <v>2.5373753854003207E-3</v>
      </c>
      <c r="I5" s="77">
        <f t="shared" ref="I5:I38" si="2">C5+H5</f>
        <v>2.5373753854003207E-3</v>
      </c>
      <c r="J5" s="76">
        <f>分析係数表!G8</f>
        <v>0.11973575557390587</v>
      </c>
      <c r="K5" s="78">
        <f t="shared" ref="K5:K38" si="3">I5*J5</f>
        <v>3.0381455894553798E-4</v>
      </c>
      <c r="L5" s="79" t="s">
        <v>188</v>
      </c>
      <c r="M5" s="80" t="s">
        <v>188</v>
      </c>
      <c r="N5" s="81">
        <f>分析係数表!H8</f>
        <v>1.170751382505599E-2</v>
      </c>
      <c r="O5" s="82">
        <f t="shared" ref="O5:O43" si="4">$M$44*N5</f>
        <v>0.14257275003443801</v>
      </c>
      <c r="P5" s="76">
        <f>分析係数表!C8</f>
        <v>0.65037929495760816</v>
      </c>
      <c r="Q5" s="82">
        <f t="shared" ref="Q5:Q38" si="5">O5*P5</f>
        <v>9.272636464756509E-2</v>
      </c>
      <c r="R5" s="83">
        <f t="array" ref="R5:R43">MMULT(逆行列係数!C5:AO43,'31'!Q5:Q43)</f>
        <v>0.12231383947211695</v>
      </c>
      <c r="S5" s="84">
        <f t="shared" ref="S5:S38" si="6">I5+R5</f>
        <v>0.12485121485751727</v>
      </c>
      <c r="T5" s="85">
        <f>分析係数表!F8</f>
        <v>0.45169281585466559</v>
      </c>
      <c r="U5" s="86">
        <f t="shared" ref="U5:U38" si="7">S5*T5</f>
        <v>5.6394396801867835E-2</v>
      </c>
      <c r="V5" s="87">
        <f>分析係数表!D8</f>
        <v>0.495458298926507</v>
      </c>
      <c r="W5" s="88">
        <f t="shared" ref="W5:W38" si="8">ROUND(S5*V5,0)</f>
        <v>0</v>
      </c>
      <c r="X5" s="76">
        <f>分析係数表!E8</f>
        <v>0.32782824112303882</v>
      </c>
      <c r="Y5" s="89">
        <f t="shared" ref="Y5:Y38" si="9">ROUND(S5*X5,0)</f>
        <v>0</v>
      </c>
    </row>
    <row r="6" spans="1:25" x14ac:dyDescent="0.2">
      <c r="A6" s="6" t="s">
        <v>220</v>
      </c>
      <c r="B6" s="5" t="s">
        <v>266</v>
      </c>
      <c r="C6" s="90"/>
      <c r="D6" s="76">
        <f>投入係数表!AG6</f>
        <v>0</v>
      </c>
      <c r="E6" s="77">
        <f t="shared" si="0"/>
        <v>0</v>
      </c>
      <c r="F6" s="76">
        <f>分析係数表!C9</f>
        <v>0.72894736842105257</v>
      </c>
      <c r="G6" s="77">
        <f t="shared" si="1"/>
        <v>0</v>
      </c>
      <c r="H6" s="77">
        <v>2.8330089366075148E-3</v>
      </c>
      <c r="I6" s="77">
        <f t="shared" si="2"/>
        <v>2.8330089366075148E-3</v>
      </c>
      <c r="J6" s="76">
        <f>分析係数表!G9</f>
        <v>0.24749163879598662</v>
      </c>
      <c r="K6" s="78">
        <f t="shared" si="3"/>
        <v>7.011460244446692E-4</v>
      </c>
      <c r="L6" s="79"/>
      <c r="M6" s="80"/>
      <c r="N6" s="81">
        <f>分析係数表!H9</f>
        <v>6.0501204716971121E-4</v>
      </c>
      <c r="O6" s="82">
        <f t="shared" si="4"/>
        <v>7.3677667742184658E-3</v>
      </c>
      <c r="P6" s="76">
        <f>分析係数表!C9</f>
        <v>0.72894736842105257</v>
      </c>
      <c r="Q6" s="82">
        <f t="shared" si="5"/>
        <v>5.3707142012066177E-3</v>
      </c>
      <c r="R6" s="83">
        <v>6.8555112324635544E-3</v>
      </c>
      <c r="S6" s="84">
        <f t="shared" si="6"/>
        <v>9.6885201690710687E-3</v>
      </c>
      <c r="T6" s="85">
        <f>分析係数表!F9</f>
        <v>0.67892976588628762</v>
      </c>
      <c r="U6" s="86">
        <f t="shared" si="7"/>
        <v>6.5778247301719961E-3</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投入係数表!AG7</f>
        <v>0</v>
      </c>
      <c r="E7" s="77">
        <f t="shared" si="0"/>
        <v>0</v>
      </c>
      <c r="F7" s="76">
        <f>分析係数表!C10</f>
        <v>1.0504201680672232E-2</v>
      </c>
      <c r="G7" s="77">
        <f t="shared" si="1"/>
        <v>0</v>
      </c>
      <c r="H7" s="77">
        <v>9.2646634013421235E-6</v>
      </c>
      <c r="I7" s="77">
        <f t="shared" si="2"/>
        <v>9.2646634013421235E-6</v>
      </c>
      <c r="J7" s="76">
        <f>分析係数表!G10</f>
        <v>0.2857142857142857</v>
      </c>
      <c r="K7" s="78">
        <f t="shared" si="3"/>
        <v>2.6470466860977493E-6</v>
      </c>
      <c r="L7" s="79"/>
      <c r="M7" s="80"/>
      <c r="N7" s="81">
        <f>分析係数表!H10</f>
        <v>1.1887956014562746E-3</v>
      </c>
      <c r="O7" s="82">
        <f t="shared" si="4"/>
        <v>1.4477015416008213E-2</v>
      </c>
      <c r="P7" s="76">
        <f>分析係数表!C10</f>
        <v>1.0504201680672232E-2</v>
      </c>
      <c r="Q7" s="82">
        <f t="shared" si="5"/>
        <v>1.5206948966395127E-4</v>
      </c>
      <c r="R7" s="83">
        <v>2.0411412809755649E-4</v>
      </c>
      <c r="S7" s="84">
        <f t="shared" si="6"/>
        <v>2.1337879149889861E-4</v>
      </c>
      <c r="T7" s="85">
        <f>分析係数表!F10</f>
        <v>0.5714285714285714</v>
      </c>
      <c r="U7" s="86">
        <f t="shared" si="7"/>
        <v>1.2193073799937063E-4</v>
      </c>
      <c r="V7" s="87">
        <f>分析係数表!D10</f>
        <v>0</v>
      </c>
      <c r="W7" s="88">
        <f t="shared" si="8"/>
        <v>0</v>
      </c>
      <c r="X7" s="76">
        <f>分析係数表!E10</f>
        <v>0</v>
      </c>
      <c r="Y7" s="89">
        <f t="shared" si="9"/>
        <v>0</v>
      </c>
    </row>
    <row r="8" spans="1:25" x14ac:dyDescent="0.2">
      <c r="A8" s="6" t="s">
        <v>222</v>
      </c>
      <c r="B8" s="5" t="s">
        <v>27</v>
      </c>
      <c r="C8" s="90"/>
      <c r="D8" s="76">
        <f>投入係数表!AG8</f>
        <v>0</v>
      </c>
      <c r="E8" s="77">
        <f t="shared" si="0"/>
        <v>0</v>
      </c>
      <c r="F8" s="76">
        <f>分析係数表!C11</f>
        <v>1.4320902789711765E-3</v>
      </c>
      <c r="G8" s="77">
        <f t="shared" si="1"/>
        <v>0</v>
      </c>
      <c r="H8" s="77">
        <v>1.9708013988639926E-4</v>
      </c>
      <c r="I8" s="77">
        <f t="shared" si="2"/>
        <v>1.9708013988639926E-4</v>
      </c>
      <c r="J8" s="76">
        <f>分析係数表!G11</f>
        <v>0.36842105263157893</v>
      </c>
      <c r="K8" s="78">
        <f t="shared" si="3"/>
        <v>7.260847258972604E-5</v>
      </c>
      <c r="L8" s="79"/>
      <c r="M8" s="80"/>
      <c r="N8" s="81">
        <f>分析係数表!H11</f>
        <v>-2.1228492883147762E-5</v>
      </c>
      <c r="O8" s="82">
        <f t="shared" si="4"/>
        <v>-2.5851813242871812E-4</v>
      </c>
      <c r="P8" s="76">
        <f>分析係数表!C11</f>
        <v>1.4320902789711765E-3</v>
      </c>
      <c r="Q8" s="82">
        <f t="shared" si="5"/>
        <v>-3.702213043889505E-7</v>
      </c>
      <c r="R8" s="83">
        <v>8.6165065639799124E-5</v>
      </c>
      <c r="S8" s="84">
        <f t="shared" si="6"/>
        <v>2.8324520552619839E-4</v>
      </c>
      <c r="T8" s="85">
        <f>分析係数表!F11</f>
        <v>0.57894736842105265</v>
      </c>
      <c r="U8" s="86">
        <f t="shared" si="7"/>
        <v>1.6398406635727275E-4</v>
      </c>
      <c r="V8" s="87">
        <f>分析係数表!D11</f>
        <v>2.6315789473684209E-2</v>
      </c>
      <c r="W8" s="88">
        <f t="shared" si="8"/>
        <v>0</v>
      </c>
      <c r="X8" s="76">
        <f>分析係数表!E11</f>
        <v>0</v>
      </c>
      <c r="Y8" s="89">
        <f t="shared" si="9"/>
        <v>0</v>
      </c>
    </row>
    <row r="9" spans="1:25" x14ac:dyDescent="0.2">
      <c r="A9" s="6" t="s">
        <v>223</v>
      </c>
      <c r="B9" s="5" t="s">
        <v>191</v>
      </c>
      <c r="C9" s="90"/>
      <c r="D9" s="76">
        <f>投入係数表!AG9</f>
        <v>0</v>
      </c>
      <c r="E9" s="77">
        <f t="shared" si="0"/>
        <v>0</v>
      </c>
      <c r="F9" s="76">
        <f>分析係数表!C12</f>
        <v>8.2314002014678422E-2</v>
      </c>
      <c r="G9" s="77">
        <f t="shared" si="1"/>
        <v>0</v>
      </c>
      <c r="H9" s="77">
        <v>5.7313211164029191E-4</v>
      </c>
      <c r="I9" s="77">
        <f t="shared" si="2"/>
        <v>5.7313211164029191E-4</v>
      </c>
      <c r="J9" s="76">
        <f>分析係数表!G12</f>
        <v>0.12801312223648553</v>
      </c>
      <c r="K9" s="78">
        <f t="shared" si="3"/>
        <v>7.3368431065063764E-5</v>
      </c>
      <c r="L9" s="79"/>
      <c r="M9" s="80"/>
      <c r="N9" s="81">
        <f>分析係数表!H12</f>
        <v>9.0942863511405014E-2</v>
      </c>
      <c r="O9" s="82">
        <f t="shared" si="4"/>
        <v>1.1074916793246283</v>
      </c>
      <c r="P9" s="76">
        <f>分析係数表!C12</f>
        <v>8.2314002014678422E-2</v>
      </c>
      <c r="Q9" s="82">
        <f t="shared" si="5"/>
        <v>9.1162072323167045E-2</v>
      </c>
      <c r="R9" s="83">
        <v>0.10156613490700726</v>
      </c>
      <c r="S9" s="84">
        <f t="shared" si="6"/>
        <v>0.10213926701864756</v>
      </c>
      <c r="T9" s="85">
        <f>分析係数表!F12</f>
        <v>0.39723291969761804</v>
      </c>
      <c r="U9" s="86">
        <f t="shared" si="7"/>
        <v>4.0573079253591993E-2</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投入係数表!AG10</f>
        <v>0</v>
      </c>
      <c r="E10" s="77">
        <f t="shared" si="0"/>
        <v>0</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0.16920011767459597</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投入係数表!AG11</f>
        <v>4.9261083743842365E-3</v>
      </c>
      <c r="E11" s="77">
        <f t="shared" si="0"/>
        <v>0.49261083743842365</v>
      </c>
      <c r="F11" s="76">
        <f>分析係数表!C14</f>
        <v>0.20214395099540583</v>
      </c>
      <c r="G11" s="77">
        <f t="shared" si="1"/>
        <v>9.9578300982958542E-2</v>
      </c>
      <c r="H11" s="77">
        <v>0.12751727692013795</v>
      </c>
      <c r="I11" s="77">
        <f t="shared" si="2"/>
        <v>0.12751727692013795</v>
      </c>
      <c r="J11" s="76">
        <f>分析係数表!G14</f>
        <v>0.19479400103430444</v>
      </c>
      <c r="K11" s="78">
        <f t="shared" si="3"/>
        <v>2.4839600572273038E-2</v>
      </c>
      <c r="L11" s="79"/>
      <c r="M11" s="80"/>
      <c r="N11" s="81">
        <f>分析係数表!H14</f>
        <v>1.146338615689979E-3</v>
      </c>
      <c r="O11" s="82">
        <f t="shared" si="4"/>
        <v>1.3959979151150775E-2</v>
      </c>
      <c r="P11" s="76">
        <f>分析係数表!C14</f>
        <v>0.20214395099540583</v>
      </c>
      <c r="Q11" s="82">
        <f t="shared" si="5"/>
        <v>2.8219253414271095E-3</v>
      </c>
      <c r="R11" s="83">
        <v>1.196888087485869E-2</v>
      </c>
      <c r="S11" s="84">
        <f t="shared" si="6"/>
        <v>0.13948615779499665</v>
      </c>
      <c r="T11" s="85">
        <f>分析係数表!F14</f>
        <v>0.33787278055507669</v>
      </c>
      <c r="U11" s="86">
        <f t="shared" si="7"/>
        <v>4.7128575983139701E-2</v>
      </c>
      <c r="V11" s="87">
        <f>分析係数表!D14</f>
        <v>4.5164626788484742E-2</v>
      </c>
      <c r="W11" s="88">
        <f t="shared" si="8"/>
        <v>0</v>
      </c>
      <c r="X11" s="76">
        <f>分析係数表!E14</f>
        <v>4.2234097569384586E-2</v>
      </c>
      <c r="Y11" s="89">
        <f t="shared" si="9"/>
        <v>0</v>
      </c>
    </row>
    <row r="12" spans="1:25" x14ac:dyDescent="0.2">
      <c r="A12" s="6" t="s">
        <v>226</v>
      </c>
      <c r="B12" s="5" t="s">
        <v>29</v>
      </c>
      <c r="C12" s="90"/>
      <c r="D12" s="76">
        <f>投入係数表!AG12</f>
        <v>0</v>
      </c>
      <c r="E12" s="77">
        <f t="shared" si="0"/>
        <v>0</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0.10237318044177236</v>
      </c>
      <c r="P12" s="76">
        <f>分析係数表!C15</f>
        <v>0</v>
      </c>
      <c r="Q12" s="82">
        <f t="shared" si="5"/>
        <v>0</v>
      </c>
      <c r="R12" s="83">
        <v>0</v>
      </c>
      <c r="S12" s="84">
        <f t="shared" si="6"/>
        <v>0</v>
      </c>
      <c r="T12" s="85">
        <f>分析係数表!F15</f>
        <v>0.30378074104583913</v>
      </c>
      <c r="U12" s="86">
        <f t="shared" si="7"/>
        <v>0</v>
      </c>
      <c r="V12" s="87">
        <f>分析係数表!D15</f>
        <v>8.4435977964269163E-3</v>
      </c>
      <c r="W12" s="88">
        <f t="shared" si="8"/>
        <v>0</v>
      </c>
      <c r="X12" s="76">
        <f>分析係数表!E15</f>
        <v>7.8086117832809896E-3</v>
      </c>
      <c r="Y12" s="89">
        <f t="shared" si="9"/>
        <v>0</v>
      </c>
    </row>
    <row r="13" spans="1:25" x14ac:dyDescent="0.2">
      <c r="A13" s="6" t="s">
        <v>227</v>
      </c>
      <c r="B13" s="5" t="s">
        <v>30</v>
      </c>
      <c r="C13" s="90"/>
      <c r="D13" s="76">
        <f>投入係数表!AG13</f>
        <v>0</v>
      </c>
      <c r="E13" s="77">
        <f t="shared" si="0"/>
        <v>0</v>
      </c>
      <c r="F13" s="76">
        <f>分析係数表!C16</f>
        <v>5.244101845363236E-2</v>
      </c>
      <c r="G13" s="77">
        <f t="shared" si="1"/>
        <v>0</v>
      </c>
      <c r="H13" s="77">
        <v>2.9791883407027293E-3</v>
      </c>
      <c r="I13" s="77">
        <f t="shared" si="2"/>
        <v>2.9791883407027293E-3</v>
      </c>
      <c r="J13" s="76">
        <f>分析係数表!G16</f>
        <v>3.3400809716599193E-2</v>
      </c>
      <c r="K13" s="78">
        <f t="shared" si="3"/>
        <v>9.9507302877722747E-5</v>
      </c>
      <c r="L13" s="79"/>
      <c r="M13" s="80"/>
      <c r="N13" s="81">
        <f>分析係数表!H16</f>
        <v>1.6473310477322662E-2</v>
      </c>
      <c r="O13" s="82">
        <f t="shared" si="4"/>
        <v>0.20061007076468523</v>
      </c>
      <c r="P13" s="76">
        <f>分析係数表!C16</f>
        <v>5.244101845363236E-2</v>
      </c>
      <c r="Q13" s="82">
        <f t="shared" si="5"/>
        <v>1.0520196422955352E-2</v>
      </c>
      <c r="R13" s="83">
        <v>1.1828357900539453E-2</v>
      </c>
      <c r="S13" s="84">
        <f t="shared" si="6"/>
        <v>1.4807546241242182E-2</v>
      </c>
      <c r="T13" s="85">
        <f>分析係数表!F16</f>
        <v>0.2874493927125506</v>
      </c>
      <c r="U13" s="86">
        <f t="shared" si="7"/>
        <v>4.2564201746080766E-3</v>
      </c>
      <c r="V13" s="87">
        <f>分析係数表!D16</f>
        <v>0</v>
      </c>
      <c r="W13" s="88">
        <f t="shared" si="8"/>
        <v>0</v>
      </c>
      <c r="X13" s="76">
        <f>分析係数表!E16</f>
        <v>0</v>
      </c>
      <c r="Y13" s="89">
        <f t="shared" si="9"/>
        <v>0</v>
      </c>
    </row>
    <row r="14" spans="1:25" x14ac:dyDescent="0.2">
      <c r="A14" s="6" t="s">
        <v>2</v>
      </c>
      <c r="B14" s="5" t="s">
        <v>365</v>
      </c>
      <c r="C14" s="90"/>
      <c r="D14" s="76">
        <f>投入係数表!AG14</f>
        <v>3.6945812807881772E-3</v>
      </c>
      <c r="E14" s="77">
        <f t="shared" si="0"/>
        <v>0.36945812807881773</v>
      </c>
      <c r="F14" s="76">
        <f>分析係数表!C17</f>
        <v>0.30047739399045215</v>
      </c>
      <c r="G14" s="77">
        <f t="shared" si="1"/>
        <v>0.11101381551371385</v>
      </c>
      <c r="H14" s="77">
        <v>0.17115284306395778</v>
      </c>
      <c r="I14" s="77">
        <f t="shared" si="2"/>
        <v>0.17115284306395778</v>
      </c>
      <c r="J14" s="76">
        <f>分析係数表!G17</f>
        <v>0.21582733812949639</v>
      </c>
      <c r="K14" s="78">
        <f t="shared" si="3"/>
        <v>3.6939462531789445E-2</v>
      </c>
      <c r="L14" s="79"/>
      <c r="M14" s="80"/>
      <c r="N14" s="81">
        <f>分析係数表!H17</f>
        <v>2.8021610605755043E-3</v>
      </c>
      <c r="O14" s="82">
        <f t="shared" si="4"/>
        <v>3.4124393480590785E-2</v>
      </c>
      <c r="P14" s="76">
        <f>分析係数表!C17</f>
        <v>0.30047739399045215</v>
      </c>
      <c r="Q14" s="82">
        <f t="shared" si="5"/>
        <v>1.0253608824552694E-2</v>
      </c>
      <c r="R14" s="83">
        <v>2.1409704362711692E-2</v>
      </c>
      <c r="S14" s="84">
        <f t="shared" si="6"/>
        <v>0.19256254742666948</v>
      </c>
      <c r="T14" s="85">
        <f>分析係数表!F17</f>
        <v>0.33413269384492406</v>
      </c>
      <c r="U14" s="86">
        <f t="shared" si="7"/>
        <v>6.4341442705314028E-2</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投入係数表!AG15</f>
        <v>0</v>
      </c>
      <c r="E15" s="77">
        <f t="shared" si="0"/>
        <v>0</v>
      </c>
      <c r="F15" s="76">
        <f>分析係数表!C18</f>
        <v>0.17062500000000003</v>
      </c>
      <c r="G15" s="77">
        <f t="shared" si="1"/>
        <v>0</v>
      </c>
      <c r="H15" s="77">
        <v>4.3884066458124756E-3</v>
      </c>
      <c r="I15" s="77">
        <f t="shared" si="2"/>
        <v>4.3884066458124756E-3</v>
      </c>
      <c r="J15" s="76">
        <f>分析係数表!G18</f>
        <v>0.21515892420537897</v>
      </c>
      <c r="K15" s="78">
        <f t="shared" si="3"/>
        <v>9.4420485288874783E-4</v>
      </c>
      <c r="L15" s="79"/>
      <c r="M15" s="80"/>
      <c r="N15" s="81">
        <f>分析係数表!H18</f>
        <v>4.4579835054610296E-4</v>
      </c>
      <c r="O15" s="82">
        <f t="shared" si="4"/>
        <v>5.4288807810030796E-3</v>
      </c>
      <c r="P15" s="76">
        <f>分析係数表!C18</f>
        <v>0.17062500000000003</v>
      </c>
      <c r="Q15" s="82">
        <f t="shared" si="5"/>
        <v>9.2630278325865059E-4</v>
      </c>
      <c r="R15" s="83">
        <v>2.2370625889128032E-3</v>
      </c>
      <c r="S15" s="84">
        <f t="shared" si="6"/>
        <v>6.6254692347252793E-3</v>
      </c>
      <c r="T15" s="85">
        <f>分析係数表!F18</f>
        <v>0.45904645476772615</v>
      </c>
      <c r="U15" s="86">
        <f t="shared" si="7"/>
        <v>3.0413981633732792E-3</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投入係数表!AG16</f>
        <v>0</v>
      </c>
      <c r="E16" s="77">
        <f t="shared" si="0"/>
        <v>0</v>
      </c>
      <c r="F16" s="76">
        <f>分析係数表!C19</f>
        <v>0.1185035016586804</v>
      </c>
      <c r="G16" s="77">
        <f t="shared" si="1"/>
        <v>0</v>
      </c>
      <c r="H16" s="77">
        <v>2.5560862209740693E-3</v>
      </c>
      <c r="I16" s="77">
        <f t="shared" si="2"/>
        <v>2.5560862209740693E-3</v>
      </c>
      <c r="J16" s="76">
        <f>分析係数表!G19</f>
        <v>5.7564057564057566E-2</v>
      </c>
      <c r="K16" s="78">
        <f t="shared" si="3"/>
        <v>1.471386943628457E-4</v>
      </c>
      <c r="L16" s="79"/>
      <c r="M16" s="80"/>
      <c r="N16" s="81">
        <f>分析係数表!H19</f>
        <v>-1.1675671085731269E-4</v>
      </c>
      <c r="O16" s="82">
        <f t="shared" si="4"/>
        <v>-1.4218497283579495E-3</v>
      </c>
      <c r="P16" s="76">
        <f>分析係数表!C19</f>
        <v>0.1185035016586804</v>
      </c>
      <c r="Q16" s="82">
        <f t="shared" si="5"/>
        <v>-1.6849417164286053E-4</v>
      </c>
      <c r="R16" s="83">
        <v>9.9664394170958116E-4</v>
      </c>
      <c r="S16" s="84">
        <f t="shared" si="6"/>
        <v>3.5527301626836504E-3</v>
      </c>
      <c r="T16" s="85">
        <f>分析係数表!F19</f>
        <v>0.24008424008424009</v>
      </c>
      <c r="U16" s="86">
        <f t="shared" si="7"/>
        <v>8.529545213322629E-4</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投入係数表!AG17</f>
        <v>0</v>
      </c>
      <c r="E17" s="77">
        <f t="shared" si="0"/>
        <v>0</v>
      </c>
      <c r="F17" s="76">
        <f>分析係数表!C20</f>
        <v>0.1515527950310559</v>
      </c>
      <c r="G17" s="77">
        <f t="shared" si="1"/>
        <v>0</v>
      </c>
      <c r="H17" s="77">
        <v>2.7721659036407287E-3</v>
      </c>
      <c r="I17" s="77">
        <f t="shared" si="2"/>
        <v>2.7721659036407287E-3</v>
      </c>
      <c r="J17" s="76">
        <f>分析係数表!G20</f>
        <v>0.10025273799494525</v>
      </c>
      <c r="K17" s="78">
        <f t="shared" si="3"/>
        <v>2.7791722201621458E-4</v>
      </c>
      <c r="L17" s="79"/>
      <c r="M17" s="80"/>
      <c r="N17" s="81">
        <f>分析係数表!H20</f>
        <v>5.5194081496184183E-4</v>
      </c>
      <c r="O17" s="82">
        <f t="shared" si="4"/>
        <v>6.721471443146671E-3</v>
      </c>
      <c r="P17" s="76">
        <f>分析係数表!C20</f>
        <v>0.1515527950310559</v>
      </c>
      <c r="Q17" s="82">
        <f t="shared" si="5"/>
        <v>1.0186577839303029E-3</v>
      </c>
      <c r="R17" s="83">
        <v>2.5965865951418773E-3</v>
      </c>
      <c r="S17" s="84">
        <f t="shared" si="6"/>
        <v>5.3687524987826064E-3</v>
      </c>
      <c r="T17" s="85">
        <f>分析係数表!F20</f>
        <v>0.22325189553496208</v>
      </c>
      <c r="U17" s="86">
        <f t="shared" si="7"/>
        <v>1.198584172011281E-3</v>
      </c>
      <c r="V17" s="87">
        <f>分析係数表!D20</f>
        <v>3.7910699241786015E-3</v>
      </c>
      <c r="W17" s="88">
        <f t="shared" si="8"/>
        <v>0</v>
      </c>
      <c r="X17" s="76">
        <f>分析係数表!E20</f>
        <v>3.3698399326032012E-3</v>
      </c>
      <c r="Y17" s="89">
        <f t="shared" si="9"/>
        <v>0</v>
      </c>
    </row>
    <row r="18" spans="1:25" x14ac:dyDescent="0.2">
      <c r="A18" s="6" t="s">
        <v>6</v>
      </c>
      <c r="B18" s="5" t="s">
        <v>34</v>
      </c>
      <c r="C18" s="90"/>
      <c r="D18" s="76">
        <f>投入係数表!AG18</f>
        <v>0</v>
      </c>
      <c r="E18" s="77">
        <f t="shared" si="0"/>
        <v>0</v>
      </c>
      <c r="F18" s="76">
        <f>分析係数表!C21</f>
        <v>0.26288951841359776</v>
      </c>
      <c r="G18" s="77">
        <f t="shared" si="1"/>
        <v>0</v>
      </c>
      <c r="H18" s="77">
        <v>1.0971238004677494E-2</v>
      </c>
      <c r="I18" s="77">
        <f t="shared" si="2"/>
        <v>1.0971238004677494E-2</v>
      </c>
      <c r="J18" s="76">
        <f>分析係数表!G21</f>
        <v>0.28500292911540714</v>
      </c>
      <c r="K18" s="78">
        <f t="shared" si="3"/>
        <v>3.1268349673553605E-3</v>
      </c>
      <c r="L18" s="79"/>
      <c r="M18" s="80"/>
      <c r="N18" s="81">
        <f>分析係数表!H21</f>
        <v>9.1282519397535371E-4</v>
      </c>
      <c r="O18" s="82">
        <f t="shared" si="4"/>
        <v>1.1116279694434877E-2</v>
      </c>
      <c r="P18" s="76">
        <f>分析係数表!C21</f>
        <v>0.26288951841359776</v>
      </c>
      <c r="Q18" s="82">
        <f t="shared" si="5"/>
        <v>2.9223534154208405E-3</v>
      </c>
      <c r="R18" s="83">
        <v>6.9579346654481634E-3</v>
      </c>
      <c r="S18" s="84">
        <f t="shared" si="6"/>
        <v>1.7929172670125657E-2</v>
      </c>
      <c r="T18" s="85">
        <f>分析係数表!F21</f>
        <v>0.4257469244288225</v>
      </c>
      <c r="U18" s="86">
        <f t="shared" si="7"/>
        <v>7.6332901218592979E-3</v>
      </c>
      <c r="V18" s="87">
        <f>分析係数表!D21</f>
        <v>5.0673696543643822E-2</v>
      </c>
      <c r="W18" s="88">
        <f t="shared" si="8"/>
        <v>0</v>
      </c>
      <c r="X18" s="76">
        <f>分析係数表!E21</f>
        <v>4.5987111892208554E-2</v>
      </c>
      <c r="Y18" s="89">
        <f t="shared" si="9"/>
        <v>0</v>
      </c>
    </row>
    <row r="19" spans="1:25" x14ac:dyDescent="0.2">
      <c r="A19" s="6" t="s">
        <v>7</v>
      </c>
      <c r="B19" s="5" t="s">
        <v>269</v>
      </c>
      <c r="C19" s="90"/>
      <c r="D19" s="76">
        <f>投入係数表!AG19</f>
        <v>0</v>
      </c>
      <c r="E19" s="77">
        <f t="shared" si="0"/>
        <v>0</v>
      </c>
      <c r="F19" s="76">
        <f>分析係数表!C22</f>
        <v>7.7430972388955577E-2</v>
      </c>
      <c r="G19" s="77">
        <f t="shared" si="1"/>
        <v>0</v>
      </c>
      <c r="H19" s="77">
        <v>6.9432339387380379E-3</v>
      </c>
      <c r="I19" s="77">
        <f t="shared" si="2"/>
        <v>6.9432339387380379E-3</v>
      </c>
      <c r="J19" s="76">
        <f>分析係数表!G22</f>
        <v>0.1947935368043088</v>
      </c>
      <c r="K19" s="78">
        <f t="shared" si="3"/>
        <v>1.352497095786494E-3</v>
      </c>
      <c r="L19" s="79"/>
      <c r="M19" s="80"/>
      <c r="N19" s="81">
        <f>分析係数表!H22</f>
        <v>4.2456985766295524E-5</v>
      </c>
      <c r="O19" s="82">
        <f t="shared" si="4"/>
        <v>5.1703626485743624E-4</v>
      </c>
      <c r="P19" s="76">
        <f>分析係数表!C22</f>
        <v>7.7430972388955577E-2</v>
      </c>
      <c r="Q19" s="82">
        <f t="shared" si="5"/>
        <v>4.0034620748264866E-5</v>
      </c>
      <c r="R19" s="83">
        <v>5.0589490264902855E-4</v>
      </c>
      <c r="S19" s="84">
        <f t="shared" si="6"/>
        <v>7.4491288413870661E-3</v>
      </c>
      <c r="T19" s="85">
        <f>分析係数表!F22</f>
        <v>0.41382405745062839</v>
      </c>
      <c r="U19" s="86">
        <f t="shared" si="7"/>
        <v>3.082628721615294E-3</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2.5851813242871812E-4</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90"/>
      <c r="D21" s="76">
        <f>投入係数表!AG21</f>
        <v>0</v>
      </c>
      <c r="E21" s="77">
        <f t="shared" si="0"/>
        <v>0</v>
      </c>
      <c r="F21" s="76">
        <f>分析係数表!C24</f>
        <v>0.63487099296325256</v>
      </c>
      <c r="G21" s="77">
        <f t="shared" si="1"/>
        <v>0</v>
      </c>
      <c r="H21" s="77">
        <v>2.9181249413677425E-2</v>
      </c>
      <c r="I21" s="77">
        <f t="shared" si="2"/>
        <v>2.9181249413677425E-2</v>
      </c>
      <c r="J21" s="76">
        <f>分析係数表!G24</f>
        <v>0.20715350223546944</v>
      </c>
      <c r="K21" s="78">
        <f t="shared" si="3"/>
        <v>6.044998015650018E-3</v>
      </c>
      <c r="L21" s="79"/>
      <c r="M21" s="80"/>
      <c r="N21" s="81">
        <f>分析係数表!H24</f>
        <v>3.5027013257193804E-4</v>
      </c>
      <c r="O21" s="82">
        <f t="shared" si="4"/>
        <v>4.2655491850738482E-3</v>
      </c>
      <c r="P21" s="76">
        <f>分析係数表!C24</f>
        <v>0.63487099296325256</v>
      </c>
      <c r="Q21" s="82">
        <f t="shared" si="5"/>
        <v>2.7080734466614267E-3</v>
      </c>
      <c r="R21" s="83">
        <v>9.1488930588896171E-3</v>
      </c>
      <c r="S21" s="84">
        <f t="shared" si="6"/>
        <v>3.8330142472567039E-2</v>
      </c>
      <c r="T21" s="85">
        <f>分析係数表!F24</f>
        <v>0.39046199701937406</v>
      </c>
      <c r="U21" s="86">
        <f t="shared" si="7"/>
        <v>1.4966463975875654E-2</v>
      </c>
      <c r="V21" s="87">
        <f>分析係数表!D24</f>
        <v>8.1222056631892692E-2</v>
      </c>
      <c r="W21" s="88">
        <f t="shared" si="8"/>
        <v>0</v>
      </c>
      <c r="X21" s="76">
        <f>分析係数表!E24</f>
        <v>8.3457526080476907E-2</v>
      </c>
      <c r="Y21" s="89">
        <f t="shared" si="9"/>
        <v>0</v>
      </c>
    </row>
    <row r="22" spans="1:25" x14ac:dyDescent="0.2">
      <c r="A22" s="6" t="s">
        <v>10</v>
      </c>
      <c r="B22" s="5" t="s">
        <v>272</v>
      </c>
      <c r="C22" s="90"/>
      <c r="D22" s="76">
        <f>投入係数表!AG22</f>
        <v>0</v>
      </c>
      <c r="E22" s="77">
        <f t="shared" si="0"/>
        <v>0</v>
      </c>
      <c r="F22" s="76">
        <f>分析係数表!C25</f>
        <v>2.5195482189400487E-2</v>
      </c>
      <c r="G22" s="77">
        <f t="shared" si="1"/>
        <v>0</v>
      </c>
      <c r="H22" s="77">
        <v>3.6170139942375665E-3</v>
      </c>
      <c r="I22" s="77">
        <f t="shared" si="2"/>
        <v>3.6170139942375665E-3</v>
      </c>
      <c r="J22" s="76">
        <f>分析係数表!G25</f>
        <v>0.19667590027700832</v>
      </c>
      <c r="K22" s="78">
        <f t="shared" si="3"/>
        <v>7.1137948363121119E-4</v>
      </c>
      <c r="L22" s="79"/>
      <c r="M22" s="80"/>
      <c r="N22" s="81">
        <f>分析係数表!H25</f>
        <v>5.0948382919554624E-4</v>
      </c>
      <c r="O22" s="82">
        <f t="shared" si="4"/>
        <v>6.2044351782892335E-3</v>
      </c>
      <c r="P22" s="76">
        <f>分析係数表!C25</f>
        <v>2.5195482189400487E-2</v>
      </c>
      <c r="Q22" s="82">
        <f t="shared" si="5"/>
        <v>1.5632373602987622E-4</v>
      </c>
      <c r="R22" s="83">
        <v>6.5950777222607501E-4</v>
      </c>
      <c r="S22" s="84">
        <f t="shared" si="6"/>
        <v>4.2765217664636418E-3</v>
      </c>
      <c r="T22" s="85">
        <f>分析係数表!F25</f>
        <v>0.34903047091412742</v>
      </c>
      <c r="U22" s="86">
        <f t="shared" si="7"/>
        <v>1.492636406023321E-3</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投入係数表!AG23</f>
        <v>0</v>
      </c>
      <c r="E23" s="77">
        <f t="shared" si="0"/>
        <v>0</v>
      </c>
      <c r="F23" s="76">
        <f>分析係数表!C26</f>
        <v>0.4930888575458392</v>
      </c>
      <c r="G23" s="77">
        <f t="shared" si="1"/>
        <v>0</v>
      </c>
      <c r="H23" s="77">
        <v>4.0206735120801744E-2</v>
      </c>
      <c r="I23" s="77">
        <f t="shared" si="2"/>
        <v>4.0206735120801744E-2</v>
      </c>
      <c r="J23" s="76">
        <f>分析係数表!G26</f>
        <v>0.19639217284957194</v>
      </c>
      <c r="K23" s="78">
        <f t="shared" si="3"/>
        <v>7.8962880735614516E-3</v>
      </c>
      <c r="L23" s="79"/>
      <c r="M23" s="80"/>
      <c r="N23" s="81">
        <f>分析係数表!H26</f>
        <v>1.0815917123963785E-2</v>
      </c>
      <c r="O23" s="82">
        <f t="shared" si="4"/>
        <v>0.13171498847243188</v>
      </c>
      <c r="P23" s="76">
        <f>分析係数表!C26</f>
        <v>0.4930888575458392</v>
      </c>
      <c r="Q23" s="82">
        <f t="shared" si="5"/>
        <v>6.4947193187534807E-2</v>
      </c>
      <c r="R23" s="83">
        <v>7.1783185433808197E-2</v>
      </c>
      <c r="S23" s="84">
        <f t="shared" si="6"/>
        <v>0.11198992055460993</v>
      </c>
      <c r="T23" s="85">
        <f>分析係数表!F26</f>
        <v>0.33499796167957602</v>
      </c>
      <c r="U23" s="86">
        <f t="shared" si="7"/>
        <v>3.7516395114451984E-2</v>
      </c>
      <c r="V23" s="87">
        <f>分析係数表!D26</f>
        <v>2.4561761108846312E-2</v>
      </c>
      <c r="W23" s="88">
        <f t="shared" si="8"/>
        <v>0</v>
      </c>
      <c r="X23" s="76">
        <f>分析係数表!E26</f>
        <v>2.6498165511618425E-2</v>
      </c>
      <c r="Y23" s="89">
        <f t="shared" si="9"/>
        <v>0</v>
      </c>
    </row>
    <row r="24" spans="1:25" x14ac:dyDescent="0.2">
      <c r="A24" s="6" t="s">
        <v>12</v>
      </c>
      <c r="B24" s="5" t="s">
        <v>366</v>
      </c>
      <c r="C24" s="90"/>
      <c r="D24" s="76">
        <f>投入係数表!AG24</f>
        <v>0</v>
      </c>
      <c r="E24" s="77">
        <f t="shared" si="0"/>
        <v>0</v>
      </c>
      <c r="F24" s="76">
        <f>分析係数表!C27</f>
        <v>2.3319615912208547E-2</v>
      </c>
      <c r="G24" s="77">
        <f t="shared" si="1"/>
        <v>0</v>
      </c>
      <c r="H24" s="77">
        <v>1.6698476032694839E-4</v>
      </c>
      <c r="I24" s="77">
        <f t="shared" si="2"/>
        <v>1.6698476032694839E-4</v>
      </c>
      <c r="J24" s="76">
        <f>分析係数表!G27</f>
        <v>0.17692307692307693</v>
      </c>
      <c r="K24" s="78">
        <f t="shared" si="3"/>
        <v>2.9543457596306253E-5</v>
      </c>
      <c r="L24" s="79"/>
      <c r="M24" s="80"/>
      <c r="N24" s="81">
        <f>分析係数表!H27</f>
        <v>1.0773460138197489E-2</v>
      </c>
      <c r="O24" s="82">
        <f t="shared" si="4"/>
        <v>0.13119795220757444</v>
      </c>
      <c r="P24" s="76">
        <f>分析係数表!C27</f>
        <v>2.3319615912208547E-2</v>
      </c>
      <c r="Q24" s="82">
        <f t="shared" si="5"/>
        <v>3.0594858539489292E-3</v>
      </c>
      <c r="R24" s="83">
        <v>3.0833555772831495E-3</v>
      </c>
      <c r="S24" s="84">
        <f t="shared" si="6"/>
        <v>3.2503403376100979E-3</v>
      </c>
      <c r="T24" s="85">
        <f>分析係数表!F27</f>
        <v>0.33076923076923076</v>
      </c>
      <c r="U24" s="86">
        <f t="shared" si="7"/>
        <v>1.0751125732094938E-3</v>
      </c>
      <c r="V24" s="87">
        <f>分析係数表!D27</f>
        <v>1.5384615384615385</v>
      </c>
      <c r="W24" s="88">
        <f t="shared" si="8"/>
        <v>0</v>
      </c>
      <c r="X24" s="76">
        <f>分析係数表!E27</f>
        <v>1.823076923076923</v>
      </c>
      <c r="Y24" s="89">
        <f t="shared" si="9"/>
        <v>0</v>
      </c>
    </row>
    <row r="25" spans="1:25" x14ac:dyDescent="0.2">
      <c r="A25" s="6" t="s">
        <v>13</v>
      </c>
      <c r="B25" s="5" t="s">
        <v>192</v>
      </c>
      <c r="C25" s="90"/>
      <c r="D25" s="76">
        <f>投入係数表!AG25</f>
        <v>0</v>
      </c>
      <c r="E25" s="77">
        <f t="shared" si="0"/>
        <v>0</v>
      </c>
      <c r="F25" s="76">
        <f>分析係数表!C28</f>
        <v>0.14672910458351074</v>
      </c>
      <c r="G25" s="77">
        <f t="shared" si="1"/>
        <v>0</v>
      </c>
      <c r="H25" s="77">
        <v>5.1589296248831011E-2</v>
      </c>
      <c r="I25" s="77">
        <f t="shared" si="2"/>
        <v>5.1589296248831011E-2</v>
      </c>
      <c r="J25" s="76">
        <f>分析係数表!G28</f>
        <v>0.12492997198879552</v>
      </c>
      <c r="K25" s="78">
        <f t="shared" si="3"/>
        <v>6.4450493352881319E-3</v>
      </c>
      <c r="L25" s="79"/>
      <c r="M25" s="80"/>
      <c r="N25" s="81">
        <f>分析係数表!H28</f>
        <v>2.0262596456964536E-2</v>
      </c>
      <c r="O25" s="82">
        <f t="shared" si="4"/>
        <v>0.2467555574032114</v>
      </c>
      <c r="P25" s="76">
        <f>分析係数表!C28</f>
        <v>0.14672910458351074</v>
      </c>
      <c r="Q25" s="82">
        <f t="shared" si="5"/>
        <v>3.6206221988778292E-2</v>
      </c>
      <c r="R25" s="83">
        <v>4.1980831680663945E-2</v>
      </c>
      <c r="S25" s="84">
        <f t="shared" si="6"/>
        <v>9.3570127929494956E-2</v>
      </c>
      <c r="T25" s="85">
        <f>分析係数表!F28</f>
        <v>0.21372549019607842</v>
      </c>
      <c r="U25" s="86">
        <f t="shared" si="7"/>
        <v>1.9998321459441078E-2</v>
      </c>
      <c r="V25" s="87">
        <f>分析係数表!D28</f>
        <v>3.4733893557422971E-2</v>
      </c>
      <c r="W25" s="88">
        <f t="shared" si="8"/>
        <v>0</v>
      </c>
      <c r="X25" s="76">
        <f>分析係数表!E28</f>
        <v>3.4173669467787111E-2</v>
      </c>
      <c r="Y25" s="89">
        <f t="shared" si="9"/>
        <v>0</v>
      </c>
    </row>
    <row r="26" spans="1:25" x14ac:dyDescent="0.2">
      <c r="A26" s="6" t="s">
        <v>14</v>
      </c>
      <c r="B26" s="5" t="s">
        <v>50</v>
      </c>
      <c r="C26" s="90"/>
      <c r="D26" s="76">
        <f>投入係数表!AG26</f>
        <v>6.1576354679802959E-3</v>
      </c>
      <c r="E26" s="77">
        <f t="shared" si="0"/>
        <v>0.61576354679802958</v>
      </c>
      <c r="F26" s="76">
        <f>分析係数表!C29</f>
        <v>0.36751332706177486</v>
      </c>
      <c r="G26" s="77">
        <f t="shared" si="1"/>
        <v>0.22630130976710275</v>
      </c>
      <c r="H26" s="77">
        <v>0.25909503571154296</v>
      </c>
      <c r="I26" s="77">
        <f t="shared" si="2"/>
        <v>0.25909503571154296</v>
      </c>
      <c r="J26" s="76">
        <f>分析係数表!G29</f>
        <v>0.26226333907056798</v>
      </c>
      <c r="K26" s="78">
        <f t="shared" si="3"/>
        <v>6.7951129202317315E-2</v>
      </c>
      <c r="L26" s="79"/>
      <c r="M26" s="80"/>
      <c r="N26" s="81">
        <f>分析係数表!H29</f>
        <v>9.6908070011569522E-3</v>
      </c>
      <c r="O26" s="82">
        <f t="shared" si="4"/>
        <v>0.1180135274537098</v>
      </c>
      <c r="P26" s="76">
        <f>分析係数表!C29</f>
        <v>0.36751332706177486</v>
      </c>
      <c r="Q26" s="82">
        <f t="shared" si="5"/>
        <v>4.3371544112808996E-2</v>
      </c>
      <c r="R26" s="83">
        <v>5.4999495807496669E-2</v>
      </c>
      <c r="S26" s="84">
        <f t="shared" si="6"/>
        <v>0.31409453151903965</v>
      </c>
      <c r="T26" s="85">
        <f>分析係数表!F29</f>
        <v>0.47117039586919107</v>
      </c>
      <c r="U26" s="86">
        <f t="shared" si="7"/>
        <v>0.14799204475617403</v>
      </c>
      <c r="V26" s="87">
        <f>分析係数表!D29</f>
        <v>9.2943201376936319E-2</v>
      </c>
      <c r="W26" s="88">
        <f t="shared" si="8"/>
        <v>0</v>
      </c>
      <c r="X26" s="76">
        <f>分析係数表!E29</f>
        <v>7.2289156626506021E-2</v>
      </c>
      <c r="Y26" s="89">
        <f t="shared" si="9"/>
        <v>0</v>
      </c>
    </row>
    <row r="27" spans="1:25" x14ac:dyDescent="0.2">
      <c r="A27" s="6" t="s">
        <v>15</v>
      </c>
      <c r="B27" s="5" t="s">
        <v>36</v>
      </c>
      <c r="C27" s="90"/>
      <c r="D27" s="76">
        <f>投入係数表!AG27</f>
        <v>1.2315270935960591E-3</v>
      </c>
      <c r="E27" s="77">
        <f t="shared" si="0"/>
        <v>0.12315270935960591</v>
      </c>
      <c r="F27" s="76">
        <f>分析係数表!C30</f>
        <v>1</v>
      </c>
      <c r="G27" s="77">
        <f t="shared" si="1"/>
        <v>0.12315270935960591</v>
      </c>
      <c r="H27" s="77">
        <v>0.17555220729152085</v>
      </c>
      <c r="I27" s="77">
        <f t="shared" si="2"/>
        <v>0.17555220729152085</v>
      </c>
      <c r="J27" s="76">
        <f>分析係数表!G30</f>
        <v>0.34487899988530796</v>
      </c>
      <c r="K27" s="78">
        <f t="shared" si="3"/>
        <v>6.0544269678357979E-2</v>
      </c>
      <c r="L27" s="79"/>
      <c r="M27" s="80"/>
      <c r="N27" s="81">
        <f>分析係数表!H30</f>
        <v>0</v>
      </c>
      <c r="O27" s="82">
        <f t="shared" si="4"/>
        <v>0</v>
      </c>
      <c r="P27" s="76">
        <f>分析係数表!C30</f>
        <v>1</v>
      </c>
      <c r="Q27" s="82">
        <f t="shared" si="5"/>
        <v>0</v>
      </c>
      <c r="R27" s="83">
        <v>3.5669397033400115E-2</v>
      </c>
      <c r="S27" s="84">
        <f t="shared" si="6"/>
        <v>0.21122160432492096</v>
      </c>
      <c r="T27" s="85">
        <f>分析係数表!F30</f>
        <v>0.44087624727606378</v>
      </c>
      <c r="U27" s="86">
        <f t="shared" si="7"/>
        <v>9.3122588258400751E-2</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投入係数表!AG28</f>
        <v>7.3891625615763543E-3</v>
      </c>
      <c r="E28" s="77">
        <f t="shared" si="0"/>
        <v>0.73891625615763545</v>
      </c>
      <c r="F28" s="76">
        <f>分析係数表!C31</f>
        <v>0.30951028292239513</v>
      </c>
      <c r="G28" s="77">
        <f t="shared" si="1"/>
        <v>0.22870217949930674</v>
      </c>
      <c r="H28" s="77">
        <v>0.27984420303422897</v>
      </c>
      <c r="I28" s="77">
        <f t="shared" si="2"/>
        <v>0.27984420303422897</v>
      </c>
      <c r="J28" s="76">
        <f>分析係数表!G31</f>
        <v>7.0092194960809637E-2</v>
      </c>
      <c r="K28" s="78">
        <f t="shared" si="3"/>
        <v>1.9614894437727574E-2</v>
      </c>
      <c r="L28" s="79"/>
      <c r="M28" s="80"/>
      <c r="N28" s="81">
        <f>分析係数表!H31</f>
        <v>2.261895916699394E-2</v>
      </c>
      <c r="O28" s="82">
        <f t="shared" si="4"/>
        <v>0.27545107010279912</v>
      </c>
      <c r="P28" s="76">
        <f>分析係数表!C31</f>
        <v>0.30951028292239513</v>
      </c>
      <c r="Q28" s="82">
        <f t="shared" si="5"/>
        <v>8.5254938638793853E-2</v>
      </c>
      <c r="R28" s="83">
        <v>0.11027308797042391</v>
      </c>
      <c r="S28" s="84">
        <f t="shared" si="6"/>
        <v>0.39011729100465287</v>
      </c>
      <c r="T28" s="85">
        <f>分析係数表!F31</f>
        <v>0.24334064086008589</v>
      </c>
      <c r="U28" s="86">
        <f t="shared" si="7"/>
        <v>9.4931391603672852E-2</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投入係数表!AG29</f>
        <v>0</v>
      </c>
      <c r="E29" s="77">
        <f t="shared" si="0"/>
        <v>0</v>
      </c>
      <c r="F29" s="76">
        <f>分析係数表!C32</f>
        <v>0.85225718194254441</v>
      </c>
      <c r="G29" s="77">
        <f t="shared" si="1"/>
        <v>0</v>
      </c>
      <c r="H29" s="77">
        <v>2.2121450602277021E-2</v>
      </c>
      <c r="I29" s="77">
        <f t="shared" si="2"/>
        <v>2.2121450602277021E-2</v>
      </c>
      <c r="J29" s="76">
        <f>分析係数表!G32</f>
        <v>0.14035087719298245</v>
      </c>
      <c r="K29" s="78">
        <f t="shared" si="3"/>
        <v>3.1047649968108096E-3</v>
      </c>
      <c r="L29" s="79"/>
      <c r="M29" s="80"/>
      <c r="N29" s="81">
        <f>分析係数表!H32</f>
        <v>6.442847590035345E-3</v>
      </c>
      <c r="O29" s="82">
        <f t="shared" si="4"/>
        <v>7.8460253192115928E-2</v>
      </c>
      <c r="P29" s="76">
        <f>分析係数表!C32</f>
        <v>0.85225718194254441</v>
      </c>
      <c r="Q29" s="82">
        <f t="shared" si="5"/>
        <v>6.6868314280011248E-2</v>
      </c>
      <c r="R29" s="83">
        <v>8.7439355952023179E-2</v>
      </c>
      <c r="S29" s="84">
        <f t="shared" si="6"/>
        <v>0.1095608065543002</v>
      </c>
      <c r="T29" s="85">
        <f>分析係数表!F32</f>
        <v>0.48405103668261562</v>
      </c>
      <c r="U29" s="86">
        <f t="shared" si="7"/>
        <v>5.3033021992392522E-2</v>
      </c>
      <c r="V29" s="87">
        <f>分析係数表!D32</f>
        <v>2.1531100478468901E-2</v>
      </c>
      <c r="W29" s="88">
        <f t="shared" si="8"/>
        <v>0</v>
      </c>
      <c r="X29" s="76">
        <f>分析係数表!E32</f>
        <v>3.1897926634768738E-2</v>
      </c>
      <c r="Y29" s="89">
        <f t="shared" si="9"/>
        <v>0</v>
      </c>
    </row>
    <row r="30" spans="1:25" x14ac:dyDescent="0.2">
      <c r="A30" s="6" t="s">
        <v>18</v>
      </c>
      <c r="B30" s="5" t="s">
        <v>274</v>
      </c>
      <c r="C30" s="90"/>
      <c r="D30" s="76">
        <f>投入係数表!AG30</f>
        <v>6.1576354679802959E-3</v>
      </c>
      <c r="E30" s="77">
        <f t="shared" si="0"/>
        <v>0.61576354679802958</v>
      </c>
      <c r="F30" s="76">
        <f>分析係数表!C33</f>
        <v>1</v>
      </c>
      <c r="G30" s="77">
        <f t="shared" si="1"/>
        <v>0.61576354679802958</v>
      </c>
      <c r="H30" s="77">
        <v>0.64680724949902568</v>
      </c>
      <c r="I30" s="77">
        <f t="shared" si="2"/>
        <v>0.64680724949902568</v>
      </c>
      <c r="J30" s="76">
        <f>分析係数表!G33</f>
        <v>0.50645624103299858</v>
      </c>
      <c r="K30" s="78">
        <f t="shared" si="3"/>
        <v>0.3275795682541694</v>
      </c>
      <c r="L30" s="79"/>
      <c r="M30" s="80"/>
      <c r="N30" s="81">
        <f>分析係数表!H33</f>
        <v>9.552821797416492E-4</v>
      </c>
      <c r="O30" s="82">
        <f t="shared" si="4"/>
        <v>1.1633315959292314E-2</v>
      </c>
      <c r="P30" s="76">
        <f>分析係数表!C33</f>
        <v>1</v>
      </c>
      <c r="Q30" s="82">
        <f t="shared" si="5"/>
        <v>1.1633315959292314E-2</v>
      </c>
      <c r="R30" s="83">
        <v>3.5215680198226303E-2</v>
      </c>
      <c r="S30" s="84">
        <f t="shared" si="6"/>
        <v>0.68202292969725198</v>
      </c>
      <c r="T30" s="85">
        <f>分析係数表!F33</f>
        <v>0.6449067431850789</v>
      </c>
      <c r="U30" s="86">
        <f t="shared" si="7"/>
        <v>0.43984118636860081</v>
      </c>
      <c r="V30" s="87">
        <f>分析係数表!D33</f>
        <v>2.7259684361549498E-2</v>
      </c>
      <c r="W30" s="88">
        <f t="shared" si="8"/>
        <v>0</v>
      </c>
      <c r="X30" s="76">
        <f>分析係数表!E33</f>
        <v>2.4748923959827834E-2</v>
      </c>
      <c r="Y30" s="89">
        <f t="shared" si="9"/>
        <v>0</v>
      </c>
    </row>
    <row r="31" spans="1:25" x14ac:dyDescent="0.2">
      <c r="A31" s="6" t="s">
        <v>19</v>
      </c>
      <c r="B31" s="5" t="s">
        <v>275</v>
      </c>
      <c r="C31" s="90"/>
      <c r="D31" s="76">
        <f>投入係数表!AG31</f>
        <v>6.1576354679802959E-3</v>
      </c>
      <c r="E31" s="77">
        <f t="shared" si="0"/>
        <v>0.61576354679802958</v>
      </c>
      <c r="F31" s="76">
        <f>分析係数表!C34</f>
        <v>0.24772063858157056</v>
      </c>
      <c r="G31" s="77">
        <f t="shared" si="1"/>
        <v>0.15253733902806069</v>
      </c>
      <c r="H31" s="77">
        <v>0.22233131018097727</v>
      </c>
      <c r="I31" s="77">
        <f t="shared" si="2"/>
        <v>0.22233131018097727</v>
      </c>
      <c r="J31" s="76">
        <f>分析係数表!G34</f>
        <v>0.4248649605950589</v>
      </c>
      <c r="K31" s="78">
        <f t="shared" si="3"/>
        <v>9.4460783339088722E-2</v>
      </c>
      <c r="L31" s="79"/>
      <c r="M31" s="80"/>
      <c r="N31" s="81">
        <f>分析係数表!H34</f>
        <v>0.15963826648127116</v>
      </c>
      <c r="O31" s="82">
        <f t="shared" si="4"/>
        <v>1.9440563558639601</v>
      </c>
      <c r="P31" s="76">
        <f>分析係数表!C34</f>
        <v>0.24772063858157056</v>
      </c>
      <c r="Q31" s="82">
        <f t="shared" si="5"/>
        <v>0.48158288191318116</v>
      </c>
      <c r="R31" s="83">
        <v>0.51721343565661437</v>
      </c>
      <c r="S31" s="84">
        <f t="shared" si="6"/>
        <v>0.73954474583759167</v>
      </c>
      <c r="T31" s="85">
        <f>分析係数表!F34</f>
        <v>0.69972549366864434</v>
      </c>
      <c r="U31" s="86">
        <f t="shared" si="7"/>
        <v>0.51747831237126096</v>
      </c>
      <c r="V31" s="87">
        <f>分析係数表!D34</f>
        <v>0.30222261577968651</v>
      </c>
      <c r="W31" s="88">
        <f t="shared" si="8"/>
        <v>0</v>
      </c>
      <c r="X31" s="76">
        <f>分析係数表!E34</f>
        <v>0.2069423536704153</v>
      </c>
      <c r="Y31" s="89">
        <f t="shared" si="9"/>
        <v>0</v>
      </c>
    </row>
    <row r="32" spans="1:25" x14ac:dyDescent="0.2">
      <c r="A32" s="6" t="s">
        <v>20</v>
      </c>
      <c r="B32" s="5" t="s">
        <v>37</v>
      </c>
      <c r="C32" s="90"/>
      <c r="D32" s="76">
        <f>投入係数表!AG32</f>
        <v>8.6206896551724137E-3</v>
      </c>
      <c r="E32" s="77">
        <f t="shared" si="0"/>
        <v>0.86206896551724133</v>
      </c>
      <c r="F32" s="76">
        <f>分析係数表!C35</f>
        <v>0.40037672666387614</v>
      </c>
      <c r="G32" s="77">
        <f t="shared" si="1"/>
        <v>0.34515235057230698</v>
      </c>
      <c r="H32" s="77">
        <v>0.46108265961368117</v>
      </c>
      <c r="I32" s="77">
        <f t="shared" si="2"/>
        <v>0.46108265961368117</v>
      </c>
      <c r="J32" s="76">
        <f>分析係数表!G35</f>
        <v>0.31413869149718204</v>
      </c>
      <c r="K32" s="78">
        <f t="shared" si="3"/>
        <v>0.14484390336308239</v>
      </c>
      <c r="L32" s="79"/>
      <c r="M32" s="80"/>
      <c r="N32" s="81">
        <f>分析係数表!H35</f>
        <v>6.0278305541698066E-2</v>
      </c>
      <c r="O32" s="82">
        <f t="shared" si="4"/>
        <v>0.73406223703134499</v>
      </c>
      <c r="P32" s="76">
        <f>分析係数表!C35</f>
        <v>0.40037672666387614</v>
      </c>
      <c r="Q32" s="82">
        <f t="shared" si="5"/>
        <v>0.29390143563017229</v>
      </c>
      <c r="R32" s="83">
        <v>0.37701143250667402</v>
      </c>
      <c r="S32" s="84">
        <f t="shared" si="6"/>
        <v>0.83809409212035524</v>
      </c>
      <c r="T32" s="85">
        <f>分析係数表!F35</f>
        <v>0.64444988973290862</v>
      </c>
      <c r="U32" s="86">
        <f t="shared" si="7"/>
        <v>0.54010964525276506</v>
      </c>
      <c r="V32" s="87">
        <f>分析係数表!D35</f>
        <v>6.3219799068855678E-2</v>
      </c>
      <c r="W32" s="88">
        <f t="shared" si="8"/>
        <v>0</v>
      </c>
      <c r="X32" s="76">
        <f>分析係数表!E35</f>
        <v>5.6848811565792697E-2</v>
      </c>
      <c r="Y32" s="89">
        <f t="shared" si="9"/>
        <v>0</v>
      </c>
    </row>
    <row r="33" spans="1:25" x14ac:dyDescent="0.2">
      <c r="A33" s="6" t="s">
        <v>21</v>
      </c>
      <c r="B33" s="5" t="s">
        <v>38</v>
      </c>
      <c r="C33" s="90"/>
      <c r="D33" s="76">
        <f>投入係数表!AG33</f>
        <v>2.5862068965517241E-2</v>
      </c>
      <c r="E33" s="77">
        <f t="shared" si="0"/>
        <v>2.5862068965517242</v>
      </c>
      <c r="F33" s="76">
        <f>分析係数表!C36</f>
        <v>0.81884274474653918</v>
      </c>
      <c r="G33" s="77">
        <f t="shared" si="1"/>
        <v>2.1176967536548426</v>
      </c>
      <c r="H33" s="77">
        <v>2.2211830899920932</v>
      </c>
      <c r="I33" s="77">
        <f t="shared" si="2"/>
        <v>2.2211830899920932</v>
      </c>
      <c r="J33" s="76">
        <f>分析係数表!G36</f>
        <v>1.667576253714147E-2</v>
      </c>
      <c r="K33" s="78">
        <f t="shared" si="3"/>
        <v>3.7039921760222277E-2</v>
      </c>
      <c r="L33" s="79"/>
      <c r="M33" s="80"/>
      <c r="N33" s="81">
        <f>分析係数表!H36</f>
        <v>0.19381614002313904</v>
      </c>
      <c r="O33" s="82">
        <f t="shared" si="4"/>
        <v>2.3602705490741958</v>
      </c>
      <c r="P33" s="76">
        <f>分析係数表!C36</f>
        <v>0.81884274474653918</v>
      </c>
      <c r="Q33" s="82">
        <f t="shared" si="5"/>
        <v>1.9326904147483355</v>
      </c>
      <c r="R33" s="83">
        <v>1.9900820313106071</v>
      </c>
      <c r="S33" s="84">
        <f t="shared" si="6"/>
        <v>4.2112651213027004</v>
      </c>
      <c r="T33" s="85">
        <f>分析係数表!F36</f>
        <v>0.88527075374446673</v>
      </c>
      <c r="U33" s="86">
        <f t="shared" si="7"/>
        <v>3.7281098481534247</v>
      </c>
      <c r="V33" s="87">
        <f>分析係数表!D36</f>
        <v>8.9745922018070468E-3</v>
      </c>
      <c r="W33" s="88">
        <f t="shared" si="8"/>
        <v>0</v>
      </c>
      <c r="X33" s="76">
        <f>分析係数表!E36</f>
        <v>2.2436480504517617E-3</v>
      </c>
      <c r="Y33" s="89">
        <f t="shared" si="9"/>
        <v>0</v>
      </c>
    </row>
    <row r="34" spans="1:25" x14ac:dyDescent="0.2">
      <c r="A34" s="6" t="s">
        <v>22</v>
      </c>
      <c r="B34" s="5" t="s">
        <v>378</v>
      </c>
      <c r="C34" s="90"/>
      <c r="D34" s="76">
        <f>投入係数表!AG34</f>
        <v>1.1083743842364532E-2</v>
      </c>
      <c r="E34" s="77">
        <f t="shared" si="0"/>
        <v>1.1083743842364533</v>
      </c>
      <c r="F34" s="76">
        <f>分析係数表!C37</f>
        <v>0.43300400097983183</v>
      </c>
      <c r="G34" s="77">
        <f t="shared" si="1"/>
        <v>0.47993054295794174</v>
      </c>
      <c r="H34" s="77">
        <v>0.57167672889480103</v>
      </c>
      <c r="I34" s="77">
        <f t="shared" si="2"/>
        <v>0.57167672889480103</v>
      </c>
      <c r="J34" s="76">
        <f>分析係数表!G37</f>
        <v>0.37467899332306109</v>
      </c>
      <c r="K34" s="78">
        <f t="shared" si="3"/>
        <v>0.21419526128852456</v>
      </c>
      <c r="L34" s="79"/>
      <c r="M34" s="80"/>
      <c r="N34" s="81">
        <f>分析係数表!H37</f>
        <v>4.7689809261991442E-2</v>
      </c>
      <c r="O34" s="82">
        <f t="shared" si="4"/>
        <v>0.58076098450111513</v>
      </c>
      <c r="P34" s="76">
        <f>分析係数表!C37</f>
        <v>0.43300400097983183</v>
      </c>
      <c r="Q34" s="82">
        <f t="shared" si="5"/>
        <v>0.25147182990196898</v>
      </c>
      <c r="R34" s="83">
        <v>0.29256476827291322</v>
      </c>
      <c r="S34" s="84">
        <f t="shared" si="6"/>
        <v>0.86424149716771426</v>
      </c>
      <c r="T34" s="85">
        <f>分析係数表!F37</f>
        <v>0.6925184043828112</v>
      </c>
      <c r="U34" s="86">
        <f t="shared" si="7"/>
        <v>0.59850314261999737</v>
      </c>
      <c r="V34" s="87">
        <f>分析係数表!D37</f>
        <v>7.24191063174114E-2</v>
      </c>
      <c r="W34" s="88">
        <f t="shared" si="8"/>
        <v>0</v>
      </c>
      <c r="X34" s="76">
        <f>分析係数表!E37</f>
        <v>6.5998972778633799E-2</v>
      </c>
      <c r="Y34" s="89">
        <f t="shared" si="9"/>
        <v>0</v>
      </c>
    </row>
    <row r="35" spans="1:25" x14ac:dyDescent="0.2">
      <c r="A35" s="6" t="s">
        <v>23</v>
      </c>
      <c r="B35" s="5" t="s">
        <v>194</v>
      </c>
      <c r="C35" s="75">
        <f>最終需要_まとめ!C36</f>
        <v>100</v>
      </c>
      <c r="D35" s="76">
        <f>投入係数表!AG35</f>
        <v>0.22660098522167488</v>
      </c>
      <c r="E35" s="77">
        <f t="shared" si="0"/>
        <v>22.660098522167488</v>
      </c>
      <c r="F35" s="76">
        <f>分析係数表!C38</f>
        <v>7.9651941097724221E-2</v>
      </c>
      <c r="G35" s="77">
        <f t="shared" si="1"/>
        <v>1.8049208327563124</v>
      </c>
      <c r="H35" s="77">
        <v>1.8549988519718565</v>
      </c>
      <c r="I35" s="77">
        <f t="shared" si="2"/>
        <v>101.85499885197186</v>
      </c>
      <c r="J35" s="76">
        <f>分析係数表!G38</f>
        <v>0.16009852216748768</v>
      </c>
      <c r="K35" s="78">
        <f t="shared" si="3"/>
        <v>16.306834791571848</v>
      </c>
      <c r="L35" s="79"/>
      <c r="M35" s="80"/>
      <c r="N35" s="81">
        <f>分析係数表!H38</f>
        <v>4.2106715633723583E-2</v>
      </c>
      <c r="O35" s="82">
        <f t="shared" si="4"/>
        <v>0.51277071567236232</v>
      </c>
      <c r="P35" s="76">
        <f>分析係数表!C38</f>
        <v>7.9651941097724221E-2</v>
      </c>
      <c r="Q35" s="82">
        <f t="shared" si="5"/>
        <v>4.0843182841372901E-2</v>
      </c>
      <c r="R35" s="83">
        <v>4.8804627235271E-2</v>
      </c>
      <c r="S35" s="84">
        <f t="shared" si="6"/>
        <v>101.90380347920713</v>
      </c>
      <c r="T35" s="85">
        <f>分析係数表!F38</f>
        <v>0.48891625615763545</v>
      </c>
      <c r="U35" s="86">
        <f t="shared" si="7"/>
        <v>49.822426085277378</v>
      </c>
      <c r="V35" s="87">
        <f>分析係数表!D38</f>
        <v>6.1576354679802957E-2</v>
      </c>
      <c r="W35" s="88">
        <f t="shared" si="8"/>
        <v>6</v>
      </c>
      <c r="X35" s="76">
        <f>分析係数表!E38</f>
        <v>7.0197044334975367E-2</v>
      </c>
      <c r="Y35" s="89">
        <f t="shared" si="9"/>
        <v>7</v>
      </c>
    </row>
    <row r="36" spans="1:25" x14ac:dyDescent="0.2">
      <c r="A36" s="6" t="s">
        <v>24</v>
      </c>
      <c r="B36" s="5" t="s">
        <v>39</v>
      </c>
      <c r="C36" s="90"/>
      <c r="D36" s="76">
        <f>投入係数表!AG36</f>
        <v>0</v>
      </c>
      <c r="E36" s="77">
        <f t="shared" si="0"/>
        <v>0</v>
      </c>
      <c r="F36" s="76">
        <f>分析係数表!C39</f>
        <v>1</v>
      </c>
      <c r="G36" s="77">
        <f t="shared" si="1"/>
        <v>0</v>
      </c>
      <c r="H36" s="77">
        <v>3.1793328773863663E-2</v>
      </c>
      <c r="I36" s="77">
        <f t="shared" si="2"/>
        <v>3.1793328773863663E-2</v>
      </c>
      <c r="J36" s="76">
        <f>分析係数表!G39</f>
        <v>0.35152969406118778</v>
      </c>
      <c r="K36" s="78">
        <f t="shared" si="3"/>
        <v>1.1176299137063053E-2</v>
      </c>
      <c r="L36" s="79"/>
      <c r="M36" s="80"/>
      <c r="N36" s="81">
        <f>分析係数表!H39</f>
        <v>3.7892859796418753E-3</v>
      </c>
      <c r="O36" s="82">
        <f t="shared" si="4"/>
        <v>4.6145486638526176E-2</v>
      </c>
      <c r="P36" s="76">
        <f>分析係数表!C39</f>
        <v>1</v>
      </c>
      <c r="Q36" s="82">
        <f t="shared" si="5"/>
        <v>4.6145486638526176E-2</v>
      </c>
      <c r="R36" s="83">
        <v>5.7670473611932158E-2</v>
      </c>
      <c r="S36" s="84">
        <f t="shared" si="6"/>
        <v>8.9463802385795821E-2</v>
      </c>
      <c r="T36" s="85">
        <f>分析係数表!F39</f>
        <v>0.70235952809438107</v>
      </c>
      <c r="U36" s="86">
        <f t="shared" si="7"/>
        <v>6.2835754025216517E-2</v>
      </c>
      <c r="V36" s="87">
        <f>分析係数表!D39</f>
        <v>5.8888222355528895E-2</v>
      </c>
      <c r="W36" s="88">
        <f t="shared" si="8"/>
        <v>0</v>
      </c>
      <c r="X36" s="76">
        <f>分析係数表!E39</f>
        <v>7.4585082983403314E-2</v>
      </c>
      <c r="Y36" s="89">
        <f t="shared" si="9"/>
        <v>0</v>
      </c>
    </row>
    <row r="37" spans="1:25" x14ac:dyDescent="0.2">
      <c r="A37" s="6" t="s">
        <v>25</v>
      </c>
      <c r="B37" s="5" t="s">
        <v>40</v>
      </c>
      <c r="C37" s="90"/>
      <c r="D37" s="76">
        <f>投入係数表!AG37</f>
        <v>8.6206896551724137E-3</v>
      </c>
      <c r="E37" s="77">
        <f t="shared" si="0"/>
        <v>0.86206896551724133</v>
      </c>
      <c r="F37" s="76">
        <f>分析係数表!C40</f>
        <v>0.95328673803415021</v>
      </c>
      <c r="G37" s="77">
        <f t="shared" si="1"/>
        <v>0.82179891209840528</v>
      </c>
      <c r="H37" s="77">
        <v>0.8402992677534129</v>
      </c>
      <c r="I37" s="77">
        <f t="shared" si="2"/>
        <v>0.8402992677534129</v>
      </c>
      <c r="J37" s="76">
        <f>分析係数表!G40</f>
        <v>0.53898804366660891</v>
      </c>
      <c r="K37" s="78">
        <f t="shared" si="3"/>
        <v>0.45291125842089602</v>
      </c>
      <c r="L37" s="79"/>
      <c r="M37" s="80"/>
      <c r="N37" s="81">
        <f>分析係数表!H40</f>
        <v>2.9093649496354006E-2</v>
      </c>
      <c r="O37" s="82">
        <f t="shared" si="4"/>
        <v>0.35429910049355812</v>
      </c>
      <c r="P37" s="76">
        <f>分析係数表!C40</f>
        <v>0.95328673803415021</v>
      </c>
      <c r="Q37" s="82">
        <f t="shared" si="5"/>
        <v>0.33774863379793757</v>
      </c>
      <c r="R37" s="83">
        <v>0.3395026621618254</v>
      </c>
      <c r="S37" s="84">
        <f t="shared" si="6"/>
        <v>1.1798019299152382</v>
      </c>
      <c r="T37" s="85">
        <f>分析係数表!F40</f>
        <v>0.73566106394039166</v>
      </c>
      <c r="U37" s="86">
        <f t="shared" si="7"/>
        <v>0.86793434300037153</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投入係数表!AG38</f>
        <v>0</v>
      </c>
      <c r="E38" s="77">
        <f t="shared" si="0"/>
        <v>0</v>
      </c>
      <c r="F38" s="76">
        <f>分析係数表!C41</f>
        <v>0.71785008836677411</v>
      </c>
      <c r="G38" s="77">
        <f t="shared" si="1"/>
        <v>0</v>
      </c>
      <c r="H38" s="77">
        <v>2.7820456536970049E-4</v>
      </c>
      <c r="I38" s="77">
        <f t="shared" si="2"/>
        <v>2.7820456536970049E-4</v>
      </c>
      <c r="J38" s="76">
        <f>分析係数表!G41</f>
        <v>0.45415256068573073</v>
      </c>
      <c r="K38" s="78">
        <f t="shared" si="3"/>
        <v>1.2634731575711025E-4</v>
      </c>
      <c r="L38" s="79"/>
      <c r="M38" s="80"/>
      <c r="N38" s="81">
        <f>分析係数表!H41</f>
        <v>4.9982486493371406E-2</v>
      </c>
      <c r="O38" s="82">
        <f t="shared" si="4"/>
        <v>0.60868094280341678</v>
      </c>
      <c r="P38" s="76">
        <f>分析係数表!C41</f>
        <v>0.71785008836677411</v>
      </c>
      <c r="Q38" s="82">
        <f t="shared" si="5"/>
        <v>0.43694166857860411</v>
      </c>
      <c r="R38" s="83">
        <v>0.44363761739557733</v>
      </c>
      <c r="S38" s="84">
        <f t="shared" si="6"/>
        <v>0.44391582196094703</v>
      </c>
      <c r="T38" s="85">
        <f>分析係数表!F41</f>
        <v>0.55751638694806593</v>
      </c>
      <c r="U38" s="86">
        <f t="shared" si="7"/>
        <v>0.2474903451687481</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投入係数表!AG39</f>
        <v>0</v>
      </c>
      <c r="E39" s="77">
        <f>$C$35*D39</f>
        <v>0</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0.16325420062873547</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投入係数表!AG40</f>
        <v>0.17364532019704434</v>
      </c>
      <c r="E40" s="77">
        <f>$C$35*D40</f>
        <v>17.364532019704434</v>
      </c>
      <c r="F40" s="76">
        <f>分析係数表!C43</f>
        <v>0.24416011268928273</v>
      </c>
      <c r="G40" s="77">
        <f>E40*F40</f>
        <v>4.2397260947276925</v>
      </c>
      <c r="H40" s="77">
        <v>4.5150427902364436</v>
      </c>
      <c r="I40" s="77">
        <f>C40+H40</f>
        <v>4.5150427902364436</v>
      </c>
      <c r="J40" s="76">
        <f>分析係数表!G43</f>
        <v>0.34972426470588236</v>
      </c>
      <c r="K40" s="78">
        <f>I40*J40</f>
        <v>1.5790200199310356</v>
      </c>
      <c r="L40" s="79"/>
      <c r="M40" s="80"/>
      <c r="N40" s="81">
        <f>分析係数表!H43</f>
        <v>3.6258265844416375E-2</v>
      </c>
      <c r="O40" s="82">
        <f t="shared" si="4"/>
        <v>0.44154897018825046</v>
      </c>
      <c r="P40" s="76">
        <f>分析係数表!C43</f>
        <v>0.24416011268928273</v>
      </c>
      <c r="Q40" s="82">
        <f>O40*P40</f>
        <v>0.10780864631899997</v>
      </c>
      <c r="R40" s="83">
        <v>0.16969717734379081</v>
      </c>
      <c r="S40" s="84">
        <f>I40+R40</f>
        <v>4.6847399675802341</v>
      </c>
      <c r="T40" s="85">
        <f>分析係数表!F43</f>
        <v>0.55514705882352944</v>
      </c>
      <c r="U40" s="86">
        <f>S40*T40</f>
        <v>2.6007196143552038</v>
      </c>
      <c r="V40" s="87">
        <f>分析係数表!D43</f>
        <v>0.23460477941176472</v>
      </c>
      <c r="W40" s="88">
        <f>ROUND(S40*V40,0)</f>
        <v>1</v>
      </c>
      <c r="X40" s="76">
        <f>分析係数表!E43</f>
        <v>0.17325367647058823</v>
      </c>
      <c r="Y40" s="89">
        <f>ROUND(S40*X40,0)</f>
        <v>1</v>
      </c>
    </row>
    <row r="41" spans="1:25" x14ac:dyDescent="0.2">
      <c r="A41" s="6" t="s">
        <v>341</v>
      </c>
      <c r="B41" s="5" t="s">
        <v>42</v>
      </c>
      <c r="C41" s="90"/>
      <c r="D41" s="76">
        <f>投入係数表!AG41</f>
        <v>0</v>
      </c>
      <c r="E41" s="77">
        <f>$C$35*D41</f>
        <v>0</v>
      </c>
      <c r="F41" s="76">
        <f>分析係数表!C44</f>
        <v>0.44352059925093634</v>
      </c>
      <c r="G41" s="77">
        <f>E41*F41</f>
        <v>0</v>
      </c>
      <c r="H41" s="77">
        <v>4.0960448699402432E-3</v>
      </c>
      <c r="I41" s="77">
        <f>C41+H41</f>
        <v>4.0960448699402432E-3</v>
      </c>
      <c r="J41" s="76">
        <f>分析係数表!G44</f>
        <v>0.26743054804885957</v>
      </c>
      <c r="K41" s="78">
        <f>I41*J41</f>
        <v>1.095407524400839E-3</v>
      </c>
      <c r="L41" s="79"/>
      <c r="M41" s="80"/>
      <c r="N41" s="81">
        <f>分析係数表!H44</f>
        <v>0.11044123422457623</v>
      </c>
      <c r="O41" s="82">
        <f t="shared" si="4"/>
        <v>1.3449405839604058</v>
      </c>
      <c r="P41" s="76">
        <f>分析係数表!C44</f>
        <v>0.44352059925093634</v>
      </c>
      <c r="Q41" s="82">
        <f>O41*P41</f>
        <v>0.59650885375502349</v>
      </c>
      <c r="R41" s="83">
        <v>0.60495309715144441</v>
      </c>
      <c r="S41" s="84">
        <f>I41+R41</f>
        <v>0.6090491420213846</v>
      </c>
      <c r="T41" s="85">
        <f>分析係数表!F44</f>
        <v>0.49983785536698733</v>
      </c>
      <c r="U41" s="86">
        <f>S41*T41</f>
        <v>0.30442581696107257</v>
      </c>
      <c r="V41" s="87">
        <f>分析係数表!D44</f>
        <v>0.31423629877851045</v>
      </c>
      <c r="W41" s="88">
        <f>ROUND(S41*V41,0)</f>
        <v>0</v>
      </c>
      <c r="X41" s="76">
        <f>分析係数表!E44</f>
        <v>0.23370446438222894</v>
      </c>
      <c r="Y41" s="89">
        <f>ROUND(S41*X41,0)</f>
        <v>0</v>
      </c>
    </row>
    <row r="42" spans="1:25" x14ac:dyDescent="0.2">
      <c r="A42" s="6" t="s">
        <v>342</v>
      </c>
      <c r="B42" s="5" t="s">
        <v>279</v>
      </c>
      <c r="C42" s="90"/>
      <c r="D42" s="76">
        <f>投入係数表!AG42</f>
        <v>0</v>
      </c>
      <c r="E42" s="77">
        <f>$C$35*D42</f>
        <v>0</v>
      </c>
      <c r="F42" s="76">
        <f>分析係数表!C45</f>
        <v>1</v>
      </c>
      <c r="G42" s="77">
        <f>E42*F42</f>
        <v>0</v>
      </c>
      <c r="H42" s="77">
        <v>2.6332759773625626E-2</v>
      </c>
      <c r="I42" s="77">
        <f>C42+H42</f>
        <v>2.6332759773625626E-2</v>
      </c>
      <c r="J42" s="76">
        <f>分析係数表!G45</f>
        <v>0</v>
      </c>
      <c r="K42" s="78">
        <f>I42*J42</f>
        <v>0</v>
      </c>
      <c r="L42" s="79"/>
      <c r="M42" s="80"/>
      <c r="N42" s="81">
        <f>分析係数表!H45</f>
        <v>0</v>
      </c>
      <c r="O42" s="82">
        <f t="shared" si="4"/>
        <v>0</v>
      </c>
      <c r="P42" s="76">
        <f>分析係数表!C45</f>
        <v>1</v>
      </c>
      <c r="Q42" s="82">
        <f>O42*P42</f>
        <v>0</v>
      </c>
      <c r="R42" s="83">
        <v>1.1929872075012849E-2</v>
      </c>
      <c r="S42" s="84">
        <f>I42+R42</f>
        <v>3.8262631848638477E-2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投入係数表!AG43</f>
        <v>7.3891625615763543E-3</v>
      </c>
      <c r="E43" s="77">
        <f>$C$35*D43</f>
        <v>0.73891625615763545</v>
      </c>
      <c r="F43" s="76">
        <f>分析係数表!C46</f>
        <v>0.20394173093401891</v>
      </c>
      <c r="G43" s="77">
        <f>E43*F43</f>
        <v>0.15069586029607307</v>
      </c>
      <c r="H43" s="77">
        <v>0.16738252501534107</v>
      </c>
      <c r="I43" s="77">
        <f>C43+H43</f>
        <v>0.16738252501534107</v>
      </c>
      <c r="J43" s="76">
        <f>分析係数表!G46</f>
        <v>9.7765363128491621E-3</v>
      </c>
      <c r="K43" s="78">
        <f>I43*J43</f>
        <v>1.6364213339488652E-3</v>
      </c>
      <c r="L43" s="79"/>
      <c r="M43" s="80"/>
      <c r="N43" s="81">
        <f>分析係数表!H46</f>
        <v>2.207763259847367E-2</v>
      </c>
      <c r="O43" s="82">
        <f t="shared" si="4"/>
        <v>0.26885885772586676</v>
      </c>
      <c r="P43" s="76">
        <f>分析係数表!C46</f>
        <v>0.20394173093401891</v>
      </c>
      <c r="Q43" s="82">
        <f>O43*P43</f>
        <v>5.483154082155639E-2</v>
      </c>
      <c r="R43" s="83">
        <v>6.0675666712931474E-2</v>
      </c>
      <c r="S43" s="84">
        <f>I43+R43</f>
        <v>0.22805819172827255</v>
      </c>
      <c r="T43" s="85">
        <f>分析係数表!F46</f>
        <v>0.31424581005586594</v>
      </c>
      <c r="U43" s="86">
        <f>S43*T43</f>
        <v>7.1666331199526992E-2</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92">
        <f>投入係数表!AG44</f>
        <v>0.49753694581280788</v>
      </c>
      <c r="E44" s="91">
        <f>SUM(E5:E43)</f>
        <v>49.75369458128079</v>
      </c>
      <c r="F44" s="92">
        <f>分析係数表!C47</f>
        <v>0.3565882023489878</v>
      </c>
      <c r="G44" s="91">
        <f>SUM(G5:G43)</f>
        <v>11.516970548012354</v>
      </c>
      <c r="H44" s="91">
        <f>SUM(H5:H43)</f>
        <v>12.760109287593453</v>
      </c>
      <c r="I44" s="91">
        <f>SUM(I5:I43)</f>
        <v>112.76010928759345</v>
      </c>
      <c r="J44" s="92">
        <f>分析係数表!G47</f>
        <v>0.20702938758024061</v>
      </c>
      <c r="K44" s="93">
        <f>SUM(K5:K43)</f>
        <v>19.412143047694059</v>
      </c>
      <c r="L44" s="94">
        <f>最終需要_まとめ!$L$33</f>
        <v>0.62733333333333341</v>
      </c>
      <c r="M44" s="91">
        <f>K44*L44</f>
        <v>12.177884405253408</v>
      </c>
      <c r="N44" s="95">
        <f>分析係数表!H47</f>
        <v>1</v>
      </c>
      <c r="O44" s="96">
        <f>SUM(O5:O43)</f>
        <v>12.177884405253408</v>
      </c>
      <c r="P44" s="92">
        <f>分析係数表!C47</f>
        <v>0.3565882023489878</v>
      </c>
      <c r="Q44" s="96">
        <f>SUM(Q5:Q43)</f>
        <v>5.1124254216104861</v>
      </c>
      <c r="R44" s="91">
        <f>SUM(R5:R43)</f>
        <v>5.6535224825563306</v>
      </c>
      <c r="S44" s="97">
        <f>SUM(S5:S43)</f>
        <v>118.41363177014978</v>
      </c>
      <c r="T44" s="98">
        <f>分析係数表!F47</f>
        <v>0.44699801687384694</v>
      </c>
      <c r="U44" s="99">
        <f>SUM(U5:U43)</f>
        <v>60.501034911046453</v>
      </c>
      <c r="V44" s="100">
        <f>分析係数表!D47</f>
        <v>7.3973369448801493E-2</v>
      </c>
      <c r="W44" s="101">
        <f>SUM(W5:W43)</f>
        <v>7</v>
      </c>
      <c r="X44" s="92">
        <f>分析係数表!E47</f>
        <v>5.841930334920295E-2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289</v>
      </c>
      <c r="S2" s="3" t="s">
        <v>153</v>
      </c>
      <c r="U2" s="64" t="s">
        <v>210</v>
      </c>
      <c r="W2" s="3" t="s">
        <v>130</v>
      </c>
      <c r="Y2" s="3" t="s">
        <v>154</v>
      </c>
    </row>
    <row r="3" spans="1:25" ht="44" x14ac:dyDescent="0.2">
      <c r="B3" s="65"/>
      <c r="C3" s="66" t="s">
        <v>228</v>
      </c>
      <c r="D3" s="66" t="s">
        <v>231</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0</v>
      </c>
      <c r="E5" s="77">
        <f t="shared" ref="E5:E38" si="0">$C$36*D5</f>
        <v>0</v>
      </c>
      <c r="F5" s="76">
        <f>分析係数表!C8</f>
        <v>0.65037929495760816</v>
      </c>
      <c r="G5" s="77">
        <f t="shared" ref="G5:G38" si="1">E5*F5</f>
        <v>0</v>
      </c>
      <c r="H5" s="77">
        <f t="array" ref="H5:H43">MMULT(逆行列係数!C5:AO43,'32'!G5:G43)</f>
        <v>2.1542194696129563E-3</v>
      </c>
      <c r="I5" s="77">
        <f t="shared" ref="I5:I38" si="2">C5+H5</f>
        <v>2.1542194696129563E-3</v>
      </c>
      <c r="J5" s="76">
        <f>分析係数表!G8</f>
        <v>0.11973575557390587</v>
      </c>
      <c r="K5" s="78">
        <f t="shared" ref="K5:K38" si="3">I5*J5</f>
        <v>2.5793709586612609E-4</v>
      </c>
      <c r="L5" s="79" t="s">
        <v>188</v>
      </c>
      <c r="M5" s="80" t="s">
        <v>188</v>
      </c>
      <c r="N5" s="81">
        <f>分析係数表!H8</f>
        <v>1.170751382505599E-2</v>
      </c>
      <c r="O5" s="82">
        <f t="shared" ref="O5:O43" si="4">$M$44*N5</f>
        <v>0.28688445714512772</v>
      </c>
      <c r="P5" s="76">
        <f>分析係数表!C8</f>
        <v>0.65037929495760816</v>
      </c>
      <c r="Q5" s="82">
        <f t="shared" ref="Q5:Q38" si="5">O5*P5</f>
        <v>0.18658371097234433</v>
      </c>
      <c r="R5" s="83">
        <f t="array" ref="R5:R43">MMULT(逆行列係数!C5:AO43,'32'!Q5:Q43)</f>
        <v>0.24611953847995993</v>
      </c>
      <c r="S5" s="84">
        <f t="shared" ref="S5:S38" si="6">I5+R5</f>
        <v>0.24827375794957288</v>
      </c>
      <c r="T5" s="85">
        <f>分析係数表!F8</f>
        <v>0.45169281585466559</v>
      </c>
      <c r="U5" s="86">
        <f t="shared" ref="U5:U38" si="7">S5*T5</f>
        <v>0.11214347283106224</v>
      </c>
      <c r="V5" s="87">
        <f>分析係数表!D8</f>
        <v>0.495458298926507</v>
      </c>
      <c r="W5" s="88">
        <f t="shared" ref="W5:W38" si="8">ROUND(S5*V5,0)</f>
        <v>0</v>
      </c>
      <c r="X5" s="76">
        <f>分析係数表!E8</f>
        <v>0.32782824112303882</v>
      </c>
      <c r="Y5" s="89">
        <f t="shared" ref="Y5:Y38" si="9">ROUND(S5*X5,0)</f>
        <v>0</v>
      </c>
    </row>
    <row r="6" spans="1:25" x14ac:dyDescent="0.2">
      <c r="A6" s="6" t="s">
        <v>220</v>
      </c>
      <c r="B6" s="5" t="s">
        <v>266</v>
      </c>
      <c r="C6" s="90"/>
      <c r="D6" s="76">
        <f>投入係数表!AH6</f>
        <v>0</v>
      </c>
      <c r="E6" s="77">
        <f t="shared" si="0"/>
        <v>0</v>
      </c>
      <c r="F6" s="76">
        <f>分析係数表!C9</f>
        <v>0.72894736842105257</v>
      </c>
      <c r="G6" s="77">
        <f t="shared" si="1"/>
        <v>0</v>
      </c>
      <c r="H6" s="77">
        <v>2.3266340919826075E-3</v>
      </c>
      <c r="I6" s="77">
        <f t="shared" si="2"/>
        <v>2.3266340919826075E-3</v>
      </c>
      <c r="J6" s="76">
        <f>分析係数表!G9</f>
        <v>0.24749163879598662</v>
      </c>
      <c r="K6" s="78">
        <f t="shared" si="3"/>
        <v>5.7582248430338779E-4</v>
      </c>
      <c r="L6" s="79"/>
      <c r="M6" s="80"/>
      <c r="N6" s="81">
        <f>分析係数表!H9</f>
        <v>6.0501204716971121E-4</v>
      </c>
      <c r="O6" s="82">
        <f t="shared" si="4"/>
        <v>1.4825398057363808E-2</v>
      </c>
      <c r="P6" s="76">
        <f>分析係数表!C9</f>
        <v>0.72894736842105257</v>
      </c>
      <c r="Q6" s="82">
        <f t="shared" si="5"/>
        <v>1.0806934899709932E-2</v>
      </c>
      <c r="R6" s="83">
        <v>1.3794639002913053E-2</v>
      </c>
      <c r="S6" s="84">
        <f t="shared" si="6"/>
        <v>1.6121273094895659E-2</v>
      </c>
      <c r="T6" s="85">
        <f>分析係数表!F9</f>
        <v>0.67892976588628762</v>
      </c>
      <c r="U6" s="86">
        <f t="shared" si="7"/>
        <v>1.0945212168106417E-2</v>
      </c>
      <c r="V6" s="87">
        <f>分析係数表!D9</f>
        <v>0.15384615384615385</v>
      </c>
      <c r="W6" s="88">
        <f t="shared" si="8"/>
        <v>0</v>
      </c>
      <c r="X6" s="76">
        <f>分析係数表!E9</f>
        <v>1.6722408026755852E-2</v>
      </c>
      <c r="Y6" s="89">
        <f t="shared" si="9"/>
        <v>0</v>
      </c>
    </row>
    <row r="7" spans="1:25" x14ac:dyDescent="0.2">
      <c r="A7" s="6" t="s">
        <v>221</v>
      </c>
      <c r="B7" s="5" t="s">
        <v>267</v>
      </c>
      <c r="C7" s="90"/>
      <c r="D7" s="76">
        <f>投入係数表!AH7</f>
        <v>0</v>
      </c>
      <c r="E7" s="77">
        <f t="shared" si="0"/>
        <v>0</v>
      </c>
      <c r="F7" s="76">
        <f>分析係数表!C10</f>
        <v>1.0504201680672232E-2</v>
      </c>
      <c r="G7" s="77">
        <f t="shared" si="1"/>
        <v>0</v>
      </c>
      <c r="H7" s="77">
        <v>1.3299732359149371E-5</v>
      </c>
      <c r="I7" s="77">
        <f t="shared" si="2"/>
        <v>1.3299732359149371E-5</v>
      </c>
      <c r="J7" s="76">
        <f>分析係数表!G10</f>
        <v>0.2857142857142857</v>
      </c>
      <c r="K7" s="78">
        <f t="shared" si="3"/>
        <v>3.7999235311855343E-6</v>
      </c>
      <c r="L7" s="79"/>
      <c r="M7" s="80"/>
      <c r="N7" s="81">
        <f>分析係数表!H10</f>
        <v>1.1887956014562746E-3</v>
      </c>
      <c r="O7" s="82">
        <f t="shared" si="4"/>
        <v>2.9130606709206079E-2</v>
      </c>
      <c r="P7" s="76">
        <f>分析係数表!C10</f>
        <v>1.0504201680672232E-2</v>
      </c>
      <c r="Q7" s="82">
        <f t="shared" si="5"/>
        <v>3.059937679538443E-4</v>
      </c>
      <c r="R7" s="83">
        <v>4.1071783227001127E-4</v>
      </c>
      <c r="S7" s="84">
        <f t="shared" si="6"/>
        <v>4.2401756462916065E-4</v>
      </c>
      <c r="T7" s="85">
        <f>分析係数表!F10</f>
        <v>0.5714285714285714</v>
      </c>
      <c r="U7" s="86">
        <f t="shared" si="7"/>
        <v>2.4229575121666321E-4</v>
      </c>
      <c r="V7" s="87">
        <f>分析係数表!D10</f>
        <v>0</v>
      </c>
      <c r="W7" s="88">
        <f t="shared" si="8"/>
        <v>0</v>
      </c>
      <c r="X7" s="76">
        <f>分析係数表!E10</f>
        <v>0</v>
      </c>
      <c r="Y7" s="89">
        <f t="shared" si="9"/>
        <v>0</v>
      </c>
    </row>
    <row r="8" spans="1:25" x14ac:dyDescent="0.2">
      <c r="A8" s="6" t="s">
        <v>222</v>
      </c>
      <c r="B8" s="5" t="s">
        <v>27</v>
      </c>
      <c r="C8" s="90"/>
      <c r="D8" s="76">
        <f>投入係数表!AH8</f>
        <v>0</v>
      </c>
      <c r="E8" s="77">
        <f t="shared" si="0"/>
        <v>0</v>
      </c>
      <c r="F8" s="76">
        <f>分析係数表!C11</f>
        <v>1.4320902789711765E-3</v>
      </c>
      <c r="G8" s="77">
        <f t="shared" si="1"/>
        <v>0</v>
      </c>
      <c r="H8" s="77">
        <v>3.950585607906832E-4</v>
      </c>
      <c r="I8" s="77">
        <f t="shared" si="2"/>
        <v>3.950585607906832E-4</v>
      </c>
      <c r="J8" s="76">
        <f>分析係数表!G11</f>
        <v>0.36842105263157893</v>
      </c>
      <c r="K8" s="78">
        <f t="shared" si="3"/>
        <v>1.4554789081762013E-4</v>
      </c>
      <c r="L8" s="79"/>
      <c r="M8" s="80"/>
      <c r="N8" s="81">
        <f>分析係数表!H11</f>
        <v>-2.1228492883147762E-5</v>
      </c>
      <c r="O8" s="82">
        <f t="shared" si="4"/>
        <v>-5.2018940552153714E-4</v>
      </c>
      <c r="P8" s="76">
        <f>分析係数表!C11</f>
        <v>1.4320902789711765E-3</v>
      </c>
      <c r="Q8" s="82">
        <f t="shared" si="5"/>
        <v>-7.4495819087118855E-7</v>
      </c>
      <c r="R8" s="83">
        <v>1.7338108491964397E-4</v>
      </c>
      <c r="S8" s="84">
        <f t="shared" si="6"/>
        <v>5.6843964571032723E-4</v>
      </c>
      <c r="T8" s="85">
        <f>分析係数表!F11</f>
        <v>0.57894736842105265</v>
      </c>
      <c r="U8" s="86">
        <f t="shared" si="7"/>
        <v>3.2909663699018946E-4</v>
      </c>
      <c r="V8" s="87">
        <f>分析係数表!D11</f>
        <v>2.6315789473684209E-2</v>
      </c>
      <c r="W8" s="88">
        <f t="shared" si="8"/>
        <v>0</v>
      </c>
      <c r="X8" s="76">
        <f>分析係数表!E11</f>
        <v>0</v>
      </c>
      <c r="Y8" s="89">
        <f t="shared" si="9"/>
        <v>0</v>
      </c>
    </row>
    <row r="9" spans="1:25" x14ac:dyDescent="0.2">
      <c r="A9" s="6" t="s">
        <v>223</v>
      </c>
      <c r="B9" s="5" t="s">
        <v>191</v>
      </c>
      <c r="C9" s="90"/>
      <c r="D9" s="76">
        <f>投入係数表!AH9</f>
        <v>2.9994001199760045E-4</v>
      </c>
      <c r="E9" s="77">
        <f t="shared" si="0"/>
        <v>2.9994001199760045E-2</v>
      </c>
      <c r="F9" s="76">
        <f>分析係数表!C12</f>
        <v>8.2314002014678422E-2</v>
      </c>
      <c r="G9" s="77">
        <f t="shared" si="1"/>
        <v>2.4689262751853153E-3</v>
      </c>
      <c r="H9" s="77">
        <v>2.8885050831063647E-3</v>
      </c>
      <c r="I9" s="77">
        <f t="shared" si="2"/>
        <v>2.8885050831063647E-3</v>
      </c>
      <c r="J9" s="76">
        <f>分析係数表!G12</f>
        <v>0.12801312223648553</v>
      </c>
      <c r="K9" s="78">
        <f t="shared" si="3"/>
        <v>3.6976655428440488E-4</v>
      </c>
      <c r="L9" s="79"/>
      <c r="M9" s="80"/>
      <c r="N9" s="81">
        <f>分析係数表!H12</f>
        <v>9.0942863511405014E-2</v>
      </c>
      <c r="O9" s="82">
        <f t="shared" si="4"/>
        <v>2.228491413254265</v>
      </c>
      <c r="P9" s="76">
        <f>分析係数表!C12</f>
        <v>8.2314002014678422E-2</v>
      </c>
      <c r="Q9" s="82">
        <f t="shared" si="5"/>
        <v>0.18343604668030514</v>
      </c>
      <c r="R9" s="83">
        <v>0.20437106999821111</v>
      </c>
      <c r="S9" s="84">
        <f t="shared" si="6"/>
        <v>0.20725957508131748</v>
      </c>
      <c r="T9" s="85">
        <f>分析係数表!F12</f>
        <v>0.39723291969761804</v>
      </c>
      <c r="U9" s="86">
        <f t="shared" si="7"/>
        <v>8.2330326144839427E-2</v>
      </c>
      <c r="V9" s="87">
        <f>分析係数表!D12</f>
        <v>4.0436456996148909E-2</v>
      </c>
      <c r="W9" s="88">
        <f t="shared" si="8"/>
        <v>0</v>
      </c>
      <c r="X9" s="76">
        <f>分析係数表!E12</f>
        <v>4.0507773498787619E-2</v>
      </c>
      <c r="Y9" s="89">
        <f t="shared" si="9"/>
        <v>0</v>
      </c>
    </row>
    <row r="10" spans="1:25" x14ac:dyDescent="0.2">
      <c r="A10" s="6" t="s">
        <v>224</v>
      </c>
      <c r="B10" s="5" t="s">
        <v>28</v>
      </c>
      <c r="C10" s="90"/>
      <c r="D10" s="76">
        <f>投入係数表!AH10</f>
        <v>3.2993401319736052E-3</v>
      </c>
      <c r="E10" s="77">
        <f t="shared" si="0"/>
        <v>0.32993401319736054</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0.34046396591384603</v>
      </c>
      <c r="P10" s="76">
        <f>分析係数表!C13</f>
        <v>0</v>
      </c>
      <c r="Q10" s="82">
        <f t="shared" si="5"/>
        <v>0</v>
      </c>
      <c r="R10" s="83">
        <v>0</v>
      </c>
      <c r="S10" s="84">
        <f t="shared" si="6"/>
        <v>0</v>
      </c>
      <c r="T10" s="85">
        <f>分析係数表!F13</f>
        <v>0.38300000000000001</v>
      </c>
      <c r="U10" s="86">
        <f t="shared" si="7"/>
        <v>0</v>
      </c>
      <c r="V10" s="87">
        <f>分析係数表!D13</f>
        <v>4.5499999999999999E-2</v>
      </c>
      <c r="W10" s="88">
        <f t="shared" si="8"/>
        <v>0</v>
      </c>
      <c r="X10" s="76">
        <f>分析係数表!E13</f>
        <v>0.02</v>
      </c>
      <c r="Y10" s="89">
        <f t="shared" si="9"/>
        <v>0</v>
      </c>
    </row>
    <row r="11" spans="1:25" x14ac:dyDescent="0.2">
      <c r="A11" s="6" t="s">
        <v>225</v>
      </c>
      <c r="B11" s="5" t="s">
        <v>268</v>
      </c>
      <c r="C11" s="90"/>
      <c r="D11" s="76">
        <f>投入係数表!AH11</f>
        <v>1.299740051989602E-3</v>
      </c>
      <c r="E11" s="77">
        <f t="shared" si="0"/>
        <v>0.12997400519896021</v>
      </c>
      <c r="F11" s="76">
        <f>分析係数表!C14</f>
        <v>0.20214395099540583</v>
      </c>
      <c r="G11" s="77">
        <f t="shared" si="1"/>
        <v>2.6273458937615235E-2</v>
      </c>
      <c r="H11" s="77">
        <v>0.10592393282935965</v>
      </c>
      <c r="I11" s="77">
        <f t="shared" si="2"/>
        <v>0.10592393282935965</v>
      </c>
      <c r="J11" s="76">
        <f>分析係数表!G14</f>
        <v>0.19479400103430444</v>
      </c>
      <c r="K11" s="78">
        <f t="shared" si="3"/>
        <v>2.0633346681119876E-2</v>
      </c>
      <c r="L11" s="79"/>
      <c r="M11" s="80"/>
      <c r="N11" s="81">
        <f>分析係数表!H14</f>
        <v>1.146338615689979E-3</v>
      </c>
      <c r="O11" s="82">
        <f t="shared" si="4"/>
        <v>2.8090227898163005E-2</v>
      </c>
      <c r="P11" s="76">
        <f>分析係数表!C14</f>
        <v>0.20214395099540583</v>
      </c>
      <c r="Q11" s="82">
        <f t="shared" si="5"/>
        <v>5.678269651696044E-3</v>
      </c>
      <c r="R11" s="83">
        <v>2.4083745958390641E-2</v>
      </c>
      <c r="S11" s="84">
        <f t="shared" si="6"/>
        <v>0.1300076787877503</v>
      </c>
      <c r="T11" s="85">
        <f>分析係数表!F14</f>
        <v>0.33787278055507669</v>
      </c>
      <c r="U11" s="86">
        <f t="shared" si="7"/>
        <v>4.3926055925528458E-2</v>
      </c>
      <c r="V11" s="87">
        <f>分析係数表!D14</f>
        <v>4.5164626788484742E-2</v>
      </c>
      <c r="W11" s="88">
        <f t="shared" si="8"/>
        <v>0</v>
      </c>
      <c r="X11" s="76">
        <f>分析係数表!E14</f>
        <v>4.2234097569384586E-2</v>
      </c>
      <c r="Y11" s="89">
        <f t="shared" si="9"/>
        <v>0</v>
      </c>
    </row>
    <row r="12" spans="1:25" x14ac:dyDescent="0.2">
      <c r="A12" s="6" t="s">
        <v>226</v>
      </c>
      <c r="B12" s="5" t="s">
        <v>29</v>
      </c>
      <c r="C12" s="90"/>
      <c r="D12" s="76">
        <f>投入係数表!AH12</f>
        <v>8.9982003599280147E-4</v>
      </c>
      <c r="E12" s="77">
        <f t="shared" si="0"/>
        <v>8.9982003599280144E-2</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0.2059950045865287</v>
      </c>
      <c r="P12" s="76">
        <f>分析係数表!C15</f>
        <v>0</v>
      </c>
      <c r="Q12" s="82">
        <f t="shared" si="5"/>
        <v>0</v>
      </c>
      <c r="R12" s="83">
        <v>0</v>
      </c>
      <c r="S12" s="84">
        <f t="shared" si="6"/>
        <v>0</v>
      </c>
      <c r="T12" s="85">
        <f>分析係数表!F15</f>
        <v>0.30378074104583913</v>
      </c>
      <c r="U12" s="86">
        <f t="shared" si="7"/>
        <v>0</v>
      </c>
      <c r="V12" s="87">
        <f>分析係数表!D15</f>
        <v>8.4435977964269163E-3</v>
      </c>
      <c r="W12" s="88">
        <f t="shared" si="8"/>
        <v>0</v>
      </c>
      <c r="X12" s="76">
        <f>分析係数表!E15</f>
        <v>7.8086117832809896E-3</v>
      </c>
      <c r="Y12" s="89">
        <f t="shared" si="9"/>
        <v>0</v>
      </c>
    </row>
    <row r="13" spans="1:25" x14ac:dyDescent="0.2">
      <c r="A13" s="6" t="s">
        <v>227</v>
      </c>
      <c r="B13" s="5" t="s">
        <v>30</v>
      </c>
      <c r="C13" s="90"/>
      <c r="D13" s="76">
        <f>投入係数表!AH13</f>
        <v>1.0797840431913617E-2</v>
      </c>
      <c r="E13" s="77">
        <f t="shared" si="0"/>
        <v>1.0797840431913617</v>
      </c>
      <c r="F13" s="76">
        <f>分析係数表!C16</f>
        <v>5.244101845363236E-2</v>
      </c>
      <c r="G13" s="77">
        <f t="shared" si="1"/>
        <v>5.6624974934935957E-2</v>
      </c>
      <c r="H13" s="77">
        <v>6.2727381797815382E-2</v>
      </c>
      <c r="I13" s="77">
        <f t="shared" si="2"/>
        <v>6.2727381797815382E-2</v>
      </c>
      <c r="J13" s="76">
        <f>分析係数表!G16</f>
        <v>3.3400809716599193E-2</v>
      </c>
      <c r="K13" s="78">
        <f t="shared" si="3"/>
        <v>2.0951453434492995E-3</v>
      </c>
      <c r="L13" s="79"/>
      <c r="M13" s="80"/>
      <c r="N13" s="81">
        <f>分析係数表!H16</f>
        <v>1.6473310477322662E-2</v>
      </c>
      <c r="O13" s="82">
        <f t="shared" si="4"/>
        <v>0.4036669786847128</v>
      </c>
      <c r="P13" s="76">
        <f>分析係数表!C16</f>
        <v>5.244101845363236E-2</v>
      </c>
      <c r="Q13" s="82">
        <f t="shared" si="5"/>
        <v>2.1168707478327043E-2</v>
      </c>
      <c r="R13" s="83">
        <v>2.3800986053750681E-2</v>
      </c>
      <c r="S13" s="84">
        <f t="shared" si="6"/>
        <v>8.6528367851566063E-2</v>
      </c>
      <c r="T13" s="85">
        <f>分析係数表!F16</f>
        <v>0.2874493927125506</v>
      </c>
      <c r="U13" s="86">
        <f t="shared" si="7"/>
        <v>2.4872526791340853E-2</v>
      </c>
      <c r="V13" s="87">
        <f>分析係数表!D16</f>
        <v>0</v>
      </c>
      <c r="W13" s="88">
        <f t="shared" si="8"/>
        <v>0</v>
      </c>
      <c r="X13" s="76">
        <f>分析係数表!E16</f>
        <v>0</v>
      </c>
      <c r="Y13" s="89">
        <f t="shared" si="9"/>
        <v>0</v>
      </c>
    </row>
    <row r="14" spans="1:25" x14ac:dyDescent="0.2">
      <c r="A14" s="6" t="s">
        <v>2</v>
      </c>
      <c r="B14" s="5" t="s">
        <v>365</v>
      </c>
      <c r="C14" s="90"/>
      <c r="D14" s="76">
        <f>投入係数表!AH14</f>
        <v>1.899620075984803E-3</v>
      </c>
      <c r="E14" s="77">
        <f t="shared" si="0"/>
        <v>0.18996200759848031</v>
      </c>
      <c r="F14" s="76">
        <f>分析係数表!C17</f>
        <v>0.30047739399045215</v>
      </c>
      <c r="G14" s="77">
        <f t="shared" si="1"/>
        <v>5.7079289000385836E-2</v>
      </c>
      <c r="H14" s="77">
        <v>0.14137243646860506</v>
      </c>
      <c r="I14" s="77">
        <f t="shared" si="2"/>
        <v>0.14137243646860506</v>
      </c>
      <c r="J14" s="76">
        <f>分析係数表!G17</f>
        <v>0.21582733812949639</v>
      </c>
      <c r="K14" s="78">
        <f t="shared" si="3"/>
        <v>3.0512036647900372E-2</v>
      </c>
      <c r="L14" s="79"/>
      <c r="M14" s="80"/>
      <c r="N14" s="81">
        <f>分析係数表!H17</f>
        <v>2.8021610605755043E-3</v>
      </c>
      <c r="O14" s="82">
        <f t="shared" si="4"/>
        <v>6.8665001528842903E-2</v>
      </c>
      <c r="P14" s="76">
        <f>分析係数表!C17</f>
        <v>0.30047739399045215</v>
      </c>
      <c r="Q14" s="82">
        <f t="shared" si="5"/>
        <v>2.063228071773713E-2</v>
      </c>
      <c r="R14" s="83">
        <v>4.3080542475687732E-2</v>
      </c>
      <c r="S14" s="84">
        <f t="shared" si="6"/>
        <v>0.1844529789442928</v>
      </c>
      <c r="T14" s="85">
        <f>分析係数表!F17</f>
        <v>0.33413269384492406</v>
      </c>
      <c r="U14" s="86">
        <f t="shared" si="7"/>
        <v>6.1631770742377606E-2</v>
      </c>
      <c r="V14" s="87">
        <f>分析係数表!D17</f>
        <v>3.6407237846086765E-2</v>
      </c>
      <c r="W14" s="88">
        <f t="shared" si="8"/>
        <v>0</v>
      </c>
      <c r="X14" s="76">
        <f>分析係数表!E17</f>
        <v>3.7279267495094831E-2</v>
      </c>
      <c r="Y14" s="89">
        <f t="shared" si="9"/>
        <v>0</v>
      </c>
    </row>
    <row r="15" spans="1:25" x14ac:dyDescent="0.2">
      <c r="A15" s="6" t="s">
        <v>3</v>
      </c>
      <c r="B15" s="5" t="s">
        <v>31</v>
      </c>
      <c r="C15" s="90"/>
      <c r="D15" s="76">
        <f>投入係数表!AH15</f>
        <v>1.9996000799840031E-4</v>
      </c>
      <c r="E15" s="77">
        <f t="shared" si="0"/>
        <v>1.9996000799840031E-2</v>
      </c>
      <c r="F15" s="76">
        <f>分析係数表!C18</f>
        <v>0.17062500000000003</v>
      </c>
      <c r="G15" s="77">
        <f t="shared" si="1"/>
        <v>3.4118176364727059E-3</v>
      </c>
      <c r="H15" s="77">
        <v>1.5818380382768931E-2</v>
      </c>
      <c r="I15" s="77">
        <f t="shared" si="2"/>
        <v>1.5818380382768931E-2</v>
      </c>
      <c r="J15" s="76">
        <f>分析係数表!G18</f>
        <v>0.21515892420537897</v>
      </c>
      <c r="K15" s="78">
        <f t="shared" si="3"/>
        <v>3.4034657058280341E-3</v>
      </c>
      <c r="L15" s="79"/>
      <c r="M15" s="80"/>
      <c r="N15" s="81">
        <f>分析係数表!H18</f>
        <v>4.4579835054610296E-4</v>
      </c>
      <c r="O15" s="82">
        <f t="shared" si="4"/>
        <v>1.0923977515952279E-2</v>
      </c>
      <c r="P15" s="76">
        <f>分析係数表!C18</f>
        <v>0.17062500000000003</v>
      </c>
      <c r="Q15" s="82">
        <f t="shared" si="5"/>
        <v>1.8639036636593578E-3</v>
      </c>
      <c r="R15" s="83">
        <v>4.5014105869803584E-3</v>
      </c>
      <c r="S15" s="84">
        <f t="shared" si="6"/>
        <v>2.0319790969749289E-2</v>
      </c>
      <c r="T15" s="85">
        <f>分析係数表!F18</f>
        <v>0.45904645476772615</v>
      </c>
      <c r="U15" s="86">
        <f t="shared" si="7"/>
        <v>9.3277280062846676E-3</v>
      </c>
      <c r="V15" s="87">
        <f>分析係数表!D18</f>
        <v>0.12530562347188265</v>
      </c>
      <c r="W15" s="88">
        <f t="shared" si="8"/>
        <v>0</v>
      </c>
      <c r="X15" s="76">
        <f>分析係数表!E18</f>
        <v>6.0513447432762837E-2</v>
      </c>
      <c r="Y15" s="89">
        <f t="shared" si="9"/>
        <v>0</v>
      </c>
    </row>
    <row r="16" spans="1:25" x14ac:dyDescent="0.2">
      <c r="A16" s="6" t="s">
        <v>4</v>
      </c>
      <c r="B16" s="5" t="s">
        <v>32</v>
      </c>
      <c r="C16" s="90"/>
      <c r="D16" s="76">
        <f>投入係数表!AH16</f>
        <v>0</v>
      </c>
      <c r="E16" s="77">
        <f t="shared" si="0"/>
        <v>0</v>
      </c>
      <c r="F16" s="76">
        <f>分析係数表!C19</f>
        <v>0.1185035016586804</v>
      </c>
      <c r="G16" s="77">
        <f t="shared" si="1"/>
        <v>0</v>
      </c>
      <c r="H16" s="77">
        <v>1.0455454430348492E-2</v>
      </c>
      <c r="I16" s="77">
        <f t="shared" si="2"/>
        <v>1.0455454430348492E-2</v>
      </c>
      <c r="J16" s="76">
        <f>分析係数表!G19</f>
        <v>5.7564057564057566E-2</v>
      </c>
      <c r="K16" s="78">
        <f t="shared" si="3"/>
        <v>6.0185838068696138E-4</v>
      </c>
      <c r="L16" s="79"/>
      <c r="M16" s="80"/>
      <c r="N16" s="81">
        <f>分析係数表!H19</f>
        <v>-1.1675671085731269E-4</v>
      </c>
      <c r="O16" s="82">
        <f t="shared" si="4"/>
        <v>-2.8610417303684544E-3</v>
      </c>
      <c r="P16" s="76">
        <f>分析係数表!C19</f>
        <v>0.1185035016586804</v>
      </c>
      <c r="Q16" s="82">
        <f t="shared" si="5"/>
        <v>-3.3904346344027197E-4</v>
      </c>
      <c r="R16" s="83">
        <v>2.0054439303111567E-3</v>
      </c>
      <c r="S16" s="84">
        <f t="shared" si="6"/>
        <v>1.2460898360659649E-2</v>
      </c>
      <c r="T16" s="85">
        <f>分析係数表!F19</f>
        <v>0.24008424008424009</v>
      </c>
      <c r="U16" s="86">
        <f t="shared" si="7"/>
        <v>2.991665313685925E-3</v>
      </c>
      <c r="V16" s="87">
        <f>分析係数表!D19</f>
        <v>1.9656019656019656E-2</v>
      </c>
      <c r="W16" s="88">
        <f t="shared" si="8"/>
        <v>0</v>
      </c>
      <c r="X16" s="76">
        <f>分析係数表!E19</f>
        <v>2.141102141102141E-2</v>
      </c>
      <c r="Y16" s="89">
        <f t="shared" si="9"/>
        <v>0</v>
      </c>
    </row>
    <row r="17" spans="1:25" x14ac:dyDescent="0.2">
      <c r="A17" s="6" t="s">
        <v>5</v>
      </c>
      <c r="B17" s="5" t="s">
        <v>33</v>
      </c>
      <c r="C17" s="90"/>
      <c r="D17" s="76">
        <f>投入係数表!AH17</f>
        <v>1.9996000799840031E-4</v>
      </c>
      <c r="E17" s="77">
        <f t="shared" si="0"/>
        <v>1.9996000799840031E-2</v>
      </c>
      <c r="F17" s="76">
        <f>分析係数表!C20</f>
        <v>0.1515527950310559</v>
      </c>
      <c r="G17" s="77">
        <f t="shared" si="1"/>
        <v>3.0304498106589858E-3</v>
      </c>
      <c r="H17" s="77">
        <v>1.0925867835517774E-2</v>
      </c>
      <c r="I17" s="77">
        <f t="shared" si="2"/>
        <v>1.0925867835517774E-2</v>
      </c>
      <c r="J17" s="76">
        <f>分析係数表!G20</f>
        <v>0.10025273799494525</v>
      </c>
      <c r="K17" s="78">
        <f t="shared" si="3"/>
        <v>1.0953481654815628E-3</v>
      </c>
      <c r="L17" s="79"/>
      <c r="M17" s="80"/>
      <c r="N17" s="81">
        <f>分析係数表!H20</f>
        <v>5.5194081496184183E-4</v>
      </c>
      <c r="O17" s="82">
        <f t="shared" si="4"/>
        <v>1.3524924543559967E-2</v>
      </c>
      <c r="P17" s="76">
        <f>分析係数表!C20</f>
        <v>0.1515527950310559</v>
      </c>
      <c r="Q17" s="82">
        <f t="shared" si="5"/>
        <v>2.049740117160641E-3</v>
      </c>
      <c r="R17" s="83">
        <v>5.2248437067929183E-3</v>
      </c>
      <c r="S17" s="84">
        <f t="shared" si="6"/>
        <v>1.6150711542310691E-2</v>
      </c>
      <c r="T17" s="85">
        <f>分析係数表!F20</f>
        <v>0.22325189553496208</v>
      </c>
      <c r="U17" s="86">
        <f t="shared" si="7"/>
        <v>3.6056769660592525E-3</v>
      </c>
      <c r="V17" s="87">
        <f>分析係数表!D20</f>
        <v>3.7910699241786015E-3</v>
      </c>
      <c r="W17" s="88">
        <f t="shared" si="8"/>
        <v>0</v>
      </c>
      <c r="X17" s="76">
        <f>分析係数表!E20</f>
        <v>3.3698399326032012E-3</v>
      </c>
      <c r="Y17" s="89">
        <f t="shared" si="9"/>
        <v>0</v>
      </c>
    </row>
    <row r="18" spans="1:25" x14ac:dyDescent="0.2">
      <c r="A18" s="6" t="s">
        <v>6</v>
      </c>
      <c r="B18" s="5" t="s">
        <v>34</v>
      </c>
      <c r="C18" s="90"/>
      <c r="D18" s="76">
        <f>投入係数表!AH18</f>
        <v>4.499100179964007E-3</v>
      </c>
      <c r="E18" s="77">
        <f t="shared" si="0"/>
        <v>0.44991001799640068</v>
      </c>
      <c r="F18" s="76">
        <f>分析係数表!C21</f>
        <v>0.26288951841359776</v>
      </c>
      <c r="G18" s="77">
        <f t="shared" si="1"/>
        <v>0.11827662796052688</v>
      </c>
      <c r="H18" s="77">
        <v>0.1530234367739329</v>
      </c>
      <c r="I18" s="77">
        <f t="shared" si="2"/>
        <v>0.1530234367739329</v>
      </c>
      <c r="J18" s="76">
        <f>分析係数表!G21</f>
        <v>0.28500292911540714</v>
      </c>
      <c r="K18" s="78">
        <f t="shared" si="3"/>
        <v>4.3612127703877186E-2</v>
      </c>
      <c r="L18" s="79"/>
      <c r="M18" s="80"/>
      <c r="N18" s="81">
        <f>分析係数表!H21</f>
        <v>9.1282519397535371E-4</v>
      </c>
      <c r="O18" s="82">
        <f t="shared" si="4"/>
        <v>2.2368144437426095E-2</v>
      </c>
      <c r="P18" s="76">
        <f>分析係数表!C21</f>
        <v>0.26288951841359776</v>
      </c>
      <c r="Q18" s="82">
        <f t="shared" si="5"/>
        <v>5.880350718960742E-3</v>
      </c>
      <c r="R18" s="83">
        <v>1.400073512551455E-2</v>
      </c>
      <c r="S18" s="84">
        <f t="shared" si="6"/>
        <v>0.16702417189944746</v>
      </c>
      <c r="T18" s="85">
        <f>分析係数表!F21</f>
        <v>0.4257469244288225</v>
      </c>
      <c r="U18" s="86">
        <f t="shared" si="7"/>
        <v>7.1110027491460712E-2</v>
      </c>
      <c r="V18" s="87">
        <f>分析係数表!D21</f>
        <v>5.0673696543643822E-2</v>
      </c>
      <c r="W18" s="88">
        <f t="shared" si="8"/>
        <v>0</v>
      </c>
      <c r="X18" s="76">
        <f>分析係数表!E21</f>
        <v>4.5987111892208554E-2</v>
      </c>
      <c r="Y18" s="89">
        <f t="shared" si="9"/>
        <v>0</v>
      </c>
    </row>
    <row r="19" spans="1:25" x14ac:dyDescent="0.2">
      <c r="A19" s="6" t="s">
        <v>7</v>
      </c>
      <c r="B19" s="5" t="s">
        <v>269</v>
      </c>
      <c r="C19" s="90"/>
      <c r="D19" s="76">
        <f>投入係数表!AH19</f>
        <v>3.9992001599680062E-4</v>
      </c>
      <c r="E19" s="77">
        <f t="shared" si="0"/>
        <v>3.9992001599680062E-2</v>
      </c>
      <c r="F19" s="76">
        <f>分析係数表!C22</f>
        <v>7.7430972388955577E-2</v>
      </c>
      <c r="G19" s="77">
        <f t="shared" si="1"/>
        <v>3.0966195716438942E-3</v>
      </c>
      <c r="H19" s="77">
        <v>8.1635871532662867E-3</v>
      </c>
      <c r="I19" s="77">
        <f t="shared" si="2"/>
        <v>8.1635871532662867E-3</v>
      </c>
      <c r="J19" s="76">
        <f>分析係数表!G22</f>
        <v>0.1947935368043088</v>
      </c>
      <c r="K19" s="78">
        <f t="shared" si="3"/>
        <v>1.5902140145949589E-3</v>
      </c>
      <c r="L19" s="79"/>
      <c r="M19" s="80"/>
      <c r="N19" s="81">
        <f>分析係数表!H22</f>
        <v>4.2456985766295524E-5</v>
      </c>
      <c r="O19" s="82">
        <f t="shared" si="4"/>
        <v>1.0403788110430743E-3</v>
      </c>
      <c r="P19" s="76">
        <f>分析係数表!C22</f>
        <v>7.7430972388955577E-2</v>
      </c>
      <c r="Q19" s="82">
        <f t="shared" si="5"/>
        <v>8.055754299193071E-5</v>
      </c>
      <c r="R19" s="83">
        <v>1.0179601956467649E-3</v>
      </c>
      <c r="S19" s="84">
        <f t="shared" si="6"/>
        <v>9.1815473489130512E-3</v>
      </c>
      <c r="T19" s="85">
        <f>分析係数表!F22</f>
        <v>0.41382405745062839</v>
      </c>
      <c r="U19" s="86">
        <f t="shared" si="7"/>
        <v>3.7995451776022594E-3</v>
      </c>
      <c r="V19" s="87">
        <f>分析係数表!D22</f>
        <v>5.3261520047875523E-2</v>
      </c>
      <c r="W19" s="88">
        <f t="shared" si="8"/>
        <v>0</v>
      </c>
      <c r="X19" s="76">
        <f>分析係数表!E22</f>
        <v>5.6852184320766011E-2</v>
      </c>
      <c r="Y19" s="89">
        <f t="shared" si="9"/>
        <v>0</v>
      </c>
    </row>
    <row r="20" spans="1:25" x14ac:dyDescent="0.2">
      <c r="A20" s="6" t="s">
        <v>8</v>
      </c>
      <c r="B20" s="5" t="s">
        <v>270</v>
      </c>
      <c r="C20" s="90"/>
      <c r="D20" s="76">
        <f>投入係数表!AH20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5.2018940552153714E-4</v>
      </c>
      <c r="P20" s="76">
        <f>分析係数表!C23</f>
        <v>0</v>
      </c>
      <c r="Q20" s="82">
        <f t="shared" si="5"/>
        <v>0</v>
      </c>
      <c r="R20" s="83">
        <v>0</v>
      </c>
      <c r="S20" s="84">
        <f t="shared" si="6"/>
        <v>0</v>
      </c>
      <c r="T20" s="85">
        <f>分析係数表!F23</f>
        <v>0.44102792632204396</v>
      </c>
      <c r="U20" s="86">
        <f t="shared" si="7"/>
        <v>0</v>
      </c>
      <c r="V20" s="87">
        <f>分析係数表!D23</f>
        <v>2.3469994058229353E-2</v>
      </c>
      <c r="W20" s="88">
        <f t="shared" si="8"/>
        <v>0</v>
      </c>
      <c r="X20" s="76">
        <f>分析係数表!E23</f>
        <v>2.3024361259655377E-2</v>
      </c>
      <c r="Y20" s="89">
        <f t="shared" si="9"/>
        <v>0</v>
      </c>
    </row>
    <row r="21" spans="1:25" x14ac:dyDescent="0.2">
      <c r="A21" s="6" t="s">
        <v>9</v>
      </c>
      <c r="B21" s="5" t="s">
        <v>271</v>
      </c>
      <c r="C21" s="90"/>
      <c r="D21" s="76">
        <f>投入係数表!AH21</f>
        <v>3.199360127974405E-3</v>
      </c>
      <c r="E21" s="77">
        <f t="shared" si="0"/>
        <v>0.31993601279744049</v>
      </c>
      <c r="F21" s="76">
        <f>分析係数表!C24</f>
        <v>0.63487099296325256</v>
      </c>
      <c r="G21" s="77">
        <f t="shared" si="1"/>
        <v>0.20311809412941492</v>
      </c>
      <c r="H21" s="77">
        <v>0.23684417270226646</v>
      </c>
      <c r="I21" s="77">
        <f t="shared" si="2"/>
        <v>0.23684417270226646</v>
      </c>
      <c r="J21" s="76">
        <f>分析係数表!G24</f>
        <v>0.20715350223546944</v>
      </c>
      <c r="K21" s="78">
        <f t="shared" si="3"/>
        <v>4.9063099859336864E-2</v>
      </c>
      <c r="L21" s="79"/>
      <c r="M21" s="80"/>
      <c r="N21" s="81">
        <f>分析係数表!H24</f>
        <v>3.5027013257193804E-4</v>
      </c>
      <c r="O21" s="82">
        <f t="shared" si="4"/>
        <v>8.5831251911053629E-3</v>
      </c>
      <c r="P21" s="76">
        <f>分析係数表!C24</f>
        <v>0.63487099296325256</v>
      </c>
      <c r="Q21" s="82">
        <f t="shared" si="5"/>
        <v>5.4491772128049685E-3</v>
      </c>
      <c r="R21" s="83">
        <v>1.8409374989571237E-2</v>
      </c>
      <c r="S21" s="84">
        <f t="shared" si="6"/>
        <v>0.25525354769183772</v>
      </c>
      <c r="T21" s="85">
        <f>分析係数表!F24</f>
        <v>0.39046199701937406</v>
      </c>
      <c r="U21" s="86">
        <f t="shared" si="7"/>
        <v>9.9666809978034995E-2</v>
      </c>
      <c r="V21" s="87">
        <f>分析係数表!D24</f>
        <v>8.1222056631892692E-2</v>
      </c>
      <c r="W21" s="88">
        <f t="shared" si="8"/>
        <v>0</v>
      </c>
      <c r="X21" s="76">
        <f>分析係数表!E24</f>
        <v>8.3457526080476907E-2</v>
      </c>
      <c r="Y21" s="89">
        <f t="shared" si="9"/>
        <v>0</v>
      </c>
    </row>
    <row r="22" spans="1:25" x14ac:dyDescent="0.2">
      <c r="A22" s="6" t="s">
        <v>10</v>
      </c>
      <c r="B22" s="5" t="s">
        <v>272</v>
      </c>
      <c r="C22" s="90"/>
      <c r="D22" s="76">
        <f>投入係数表!AH22</f>
        <v>2.1995600879824036E-3</v>
      </c>
      <c r="E22" s="77">
        <f t="shared" si="0"/>
        <v>0.21995600879824037</v>
      </c>
      <c r="F22" s="76">
        <f>分析係数表!C25</f>
        <v>2.5195482189400487E-2</v>
      </c>
      <c r="G22" s="77">
        <f t="shared" si="1"/>
        <v>5.541897702127682E-3</v>
      </c>
      <c r="H22" s="77">
        <v>8.9507313479889033E-3</v>
      </c>
      <c r="I22" s="77">
        <f t="shared" si="2"/>
        <v>8.9507313479889033E-3</v>
      </c>
      <c r="J22" s="76">
        <f>分析係数表!G25</f>
        <v>0.19667590027700832</v>
      </c>
      <c r="K22" s="78">
        <f t="shared" si="3"/>
        <v>1.7603931460033577E-3</v>
      </c>
      <c r="L22" s="79"/>
      <c r="M22" s="80"/>
      <c r="N22" s="81">
        <f>分析係数表!H25</f>
        <v>5.0948382919554624E-4</v>
      </c>
      <c r="O22" s="82">
        <f t="shared" si="4"/>
        <v>1.2484545732516891E-2</v>
      </c>
      <c r="P22" s="76">
        <f>分析係数表!C25</f>
        <v>2.5195482189400487E-2</v>
      </c>
      <c r="Q22" s="82">
        <f t="shared" si="5"/>
        <v>3.1455414964638517E-4</v>
      </c>
      <c r="R22" s="83">
        <v>1.3270595480017659E-3</v>
      </c>
      <c r="S22" s="84">
        <f t="shared" si="6"/>
        <v>1.0277790895990669E-2</v>
      </c>
      <c r="T22" s="85">
        <f>分析係数表!F25</f>
        <v>0.34903047091412742</v>
      </c>
      <c r="U22" s="86">
        <f t="shared" si="7"/>
        <v>3.5872621963845548E-3</v>
      </c>
      <c r="V22" s="87">
        <f>分析係数表!D25</f>
        <v>0.22853185595567868</v>
      </c>
      <c r="W22" s="88">
        <f t="shared" si="8"/>
        <v>0</v>
      </c>
      <c r="X22" s="76">
        <f>分析係数表!E25</f>
        <v>0.2146814404432133</v>
      </c>
      <c r="Y22" s="89">
        <f t="shared" si="9"/>
        <v>0</v>
      </c>
    </row>
    <row r="23" spans="1:25" x14ac:dyDescent="0.2">
      <c r="A23" s="6" t="s">
        <v>11</v>
      </c>
      <c r="B23" s="5" t="s">
        <v>35</v>
      </c>
      <c r="C23" s="90"/>
      <c r="D23" s="76">
        <f>投入係数表!AH23</f>
        <v>1.7996400719856029E-3</v>
      </c>
      <c r="E23" s="77">
        <f t="shared" si="0"/>
        <v>0.17996400719856029</v>
      </c>
      <c r="F23" s="76">
        <f>分析係数表!C26</f>
        <v>0.4930888575458392</v>
      </c>
      <c r="G23" s="77">
        <f t="shared" si="1"/>
        <v>8.8738246708909271E-2</v>
      </c>
      <c r="H23" s="77">
        <v>0.12405454208679399</v>
      </c>
      <c r="I23" s="77">
        <f t="shared" si="2"/>
        <v>0.12405454208679399</v>
      </c>
      <c r="J23" s="76">
        <f>分析係数表!G26</f>
        <v>0.19639217284957194</v>
      </c>
      <c r="K23" s="78">
        <f t="shared" si="3"/>
        <v>2.4363341072284144E-2</v>
      </c>
      <c r="L23" s="79"/>
      <c r="M23" s="80"/>
      <c r="N23" s="81">
        <f>分析係数表!H26</f>
        <v>1.0815917123963785E-2</v>
      </c>
      <c r="O23" s="82">
        <f t="shared" si="4"/>
        <v>0.26503650211322316</v>
      </c>
      <c r="P23" s="76">
        <f>分析係数表!C26</f>
        <v>0.4930888575458392</v>
      </c>
      <c r="Q23" s="82">
        <f t="shared" si="5"/>
        <v>0.13068654603495461</v>
      </c>
      <c r="R23" s="83">
        <v>0.14444190899279005</v>
      </c>
      <c r="S23" s="84">
        <f t="shared" si="6"/>
        <v>0.26849645107958403</v>
      </c>
      <c r="T23" s="85">
        <f>分析係数表!F26</f>
        <v>0.33499796167957602</v>
      </c>
      <c r="U23" s="86">
        <f t="shared" si="7"/>
        <v>8.994576382986065E-2</v>
      </c>
      <c r="V23" s="87">
        <f>分析係数表!D26</f>
        <v>2.4561761108846312E-2</v>
      </c>
      <c r="W23" s="88">
        <f t="shared" si="8"/>
        <v>0</v>
      </c>
      <c r="X23" s="76">
        <f>分析係数表!E26</f>
        <v>2.6498165511618425E-2</v>
      </c>
      <c r="Y23" s="89">
        <f t="shared" si="9"/>
        <v>0</v>
      </c>
    </row>
    <row r="24" spans="1:25" x14ac:dyDescent="0.2">
      <c r="A24" s="6" t="s">
        <v>12</v>
      </c>
      <c r="B24" s="5" t="s">
        <v>366</v>
      </c>
      <c r="C24" s="90"/>
      <c r="D24" s="76">
        <f>投入係数表!AH24</f>
        <v>1.6996600679864027E-3</v>
      </c>
      <c r="E24" s="77">
        <f t="shared" si="0"/>
        <v>0.16996600679864027</v>
      </c>
      <c r="F24" s="76">
        <f>分析係数表!C27</f>
        <v>2.3319615912208547E-2</v>
      </c>
      <c r="G24" s="77">
        <f t="shared" si="1"/>
        <v>3.9635419966761176E-3</v>
      </c>
      <c r="H24" s="77">
        <v>4.1068482401688923E-3</v>
      </c>
      <c r="I24" s="77">
        <f t="shared" si="2"/>
        <v>4.1068482401688923E-3</v>
      </c>
      <c r="J24" s="76">
        <f>分析係数表!G27</f>
        <v>0.17692307692307693</v>
      </c>
      <c r="K24" s="78">
        <f t="shared" si="3"/>
        <v>7.265962271068041E-4</v>
      </c>
      <c r="L24" s="79"/>
      <c r="M24" s="80"/>
      <c r="N24" s="81">
        <f>分析係数表!H27</f>
        <v>1.0773460138197489E-2</v>
      </c>
      <c r="O24" s="82">
        <f t="shared" si="4"/>
        <v>0.26399612330218009</v>
      </c>
      <c r="P24" s="76">
        <f>分析係数表!C27</f>
        <v>2.3319615912208547E-2</v>
      </c>
      <c r="Q24" s="82">
        <f t="shared" si="5"/>
        <v>6.1562881977188883E-3</v>
      </c>
      <c r="R24" s="83">
        <v>6.2043187829414351E-3</v>
      </c>
      <c r="S24" s="84">
        <f t="shared" si="6"/>
        <v>1.0311167023110327E-2</v>
      </c>
      <c r="T24" s="85">
        <f>分析係数表!F27</f>
        <v>0.33076923076923076</v>
      </c>
      <c r="U24" s="86">
        <f t="shared" si="7"/>
        <v>3.4106167845672618E-3</v>
      </c>
      <c r="V24" s="87">
        <f>分析係数表!D27</f>
        <v>1.5384615384615385</v>
      </c>
      <c r="W24" s="88">
        <f t="shared" si="8"/>
        <v>0</v>
      </c>
      <c r="X24" s="76">
        <f>分析係数表!E27</f>
        <v>1.823076923076923</v>
      </c>
      <c r="Y24" s="89">
        <f t="shared" si="9"/>
        <v>0</v>
      </c>
    </row>
    <row r="25" spans="1:25" x14ac:dyDescent="0.2">
      <c r="A25" s="6" t="s">
        <v>13</v>
      </c>
      <c r="B25" s="5" t="s">
        <v>192</v>
      </c>
      <c r="C25" s="90"/>
      <c r="D25" s="76">
        <f>投入係数表!AH25</f>
        <v>5.4989002199560084E-3</v>
      </c>
      <c r="E25" s="77">
        <f t="shared" si="0"/>
        <v>0.54989002199560089</v>
      </c>
      <c r="F25" s="76">
        <f>分析係数表!C28</f>
        <v>0.14672910458351074</v>
      </c>
      <c r="G25" s="77">
        <f t="shared" si="1"/>
        <v>8.0684870546821538E-2</v>
      </c>
      <c r="H25" s="77">
        <v>0.11846312652858261</v>
      </c>
      <c r="I25" s="77">
        <f t="shared" si="2"/>
        <v>0.11846312652858261</v>
      </c>
      <c r="J25" s="76">
        <f>分析係数表!G28</f>
        <v>0.12492997198879552</v>
      </c>
      <c r="K25" s="78">
        <f t="shared" si="3"/>
        <v>1.4799595078920964E-2</v>
      </c>
      <c r="L25" s="79"/>
      <c r="M25" s="80"/>
      <c r="N25" s="81">
        <f>分析係数表!H28</f>
        <v>2.0262596456964536E-2</v>
      </c>
      <c r="O25" s="82">
        <f t="shared" si="4"/>
        <v>0.49652078757030715</v>
      </c>
      <c r="P25" s="76">
        <f>分析係数表!C28</f>
        <v>0.14672910458351074</v>
      </c>
      <c r="Q25" s="82">
        <f t="shared" si="5"/>
        <v>7.2854050567290718E-2</v>
      </c>
      <c r="R25" s="83">
        <v>8.4473702753851312E-2</v>
      </c>
      <c r="S25" s="84">
        <f t="shared" si="6"/>
        <v>0.20293682928243392</v>
      </c>
      <c r="T25" s="85">
        <f>分析係数表!F28</f>
        <v>0.21372549019607842</v>
      </c>
      <c r="U25" s="86">
        <f t="shared" si="7"/>
        <v>4.3372773317226068E-2</v>
      </c>
      <c r="V25" s="87">
        <f>分析係数表!D28</f>
        <v>3.4733893557422971E-2</v>
      </c>
      <c r="W25" s="88">
        <f t="shared" si="8"/>
        <v>0</v>
      </c>
      <c r="X25" s="76">
        <f>分析係数表!E28</f>
        <v>3.4173669467787111E-2</v>
      </c>
      <c r="Y25" s="89">
        <f t="shared" si="9"/>
        <v>0</v>
      </c>
    </row>
    <row r="26" spans="1:25" x14ac:dyDescent="0.2">
      <c r="A26" s="6" t="s">
        <v>14</v>
      </c>
      <c r="B26" s="5" t="s">
        <v>50</v>
      </c>
      <c r="C26" s="90"/>
      <c r="D26" s="76">
        <f>投入係数表!AH26</f>
        <v>8.9982003599280141E-3</v>
      </c>
      <c r="E26" s="77">
        <f t="shared" si="0"/>
        <v>0.89982003599280136</v>
      </c>
      <c r="F26" s="76">
        <f>分析係数表!C29</f>
        <v>0.36751332706177486</v>
      </c>
      <c r="G26" s="77">
        <f t="shared" si="1"/>
        <v>0.33069585518456046</v>
      </c>
      <c r="H26" s="77">
        <v>0.3664457527846014</v>
      </c>
      <c r="I26" s="77">
        <f t="shared" si="2"/>
        <v>0.3664457527846014</v>
      </c>
      <c r="J26" s="76">
        <f>分析係数表!G29</f>
        <v>0.26226333907056798</v>
      </c>
      <c r="K26" s="78">
        <f t="shared" si="3"/>
        <v>9.6105286713517452E-2</v>
      </c>
      <c r="L26" s="79"/>
      <c r="M26" s="80"/>
      <c r="N26" s="81">
        <f>分析係数表!H29</f>
        <v>9.6908070011569522E-3</v>
      </c>
      <c r="O26" s="82">
        <f t="shared" si="4"/>
        <v>0.23746646362058169</v>
      </c>
      <c r="P26" s="76">
        <f>分析係数表!C29</f>
        <v>0.36751332706177486</v>
      </c>
      <c r="Q26" s="82">
        <f t="shared" si="5"/>
        <v>8.7272090110793898E-2</v>
      </c>
      <c r="R26" s="83">
        <v>0.11066981940222212</v>
      </c>
      <c r="S26" s="84">
        <f t="shared" si="6"/>
        <v>0.47711557218682354</v>
      </c>
      <c r="T26" s="85">
        <f>分析係数表!F29</f>
        <v>0.47117039586919107</v>
      </c>
      <c r="U26" s="86">
        <f t="shared" si="7"/>
        <v>0.22480273302262127</v>
      </c>
      <c r="V26" s="87">
        <f>分析係数表!D29</f>
        <v>9.2943201376936319E-2</v>
      </c>
      <c r="W26" s="88">
        <f t="shared" si="8"/>
        <v>0</v>
      </c>
      <c r="X26" s="76">
        <f>分析係数表!E29</f>
        <v>7.2289156626506021E-2</v>
      </c>
      <c r="Y26" s="89">
        <f t="shared" si="9"/>
        <v>0</v>
      </c>
    </row>
    <row r="27" spans="1:25" x14ac:dyDescent="0.2">
      <c r="A27" s="6" t="s">
        <v>15</v>
      </c>
      <c r="B27" s="5" t="s">
        <v>36</v>
      </c>
      <c r="C27" s="90"/>
      <c r="D27" s="76">
        <f>投入係数表!AH27</f>
        <v>8.2983403319336138E-3</v>
      </c>
      <c r="E27" s="77">
        <f t="shared" si="0"/>
        <v>0.82983403319336135</v>
      </c>
      <c r="F27" s="76">
        <f>分析係数表!C30</f>
        <v>1</v>
      </c>
      <c r="G27" s="77">
        <f t="shared" si="1"/>
        <v>0.82983403319336135</v>
      </c>
      <c r="H27" s="77">
        <v>0.88498779733679678</v>
      </c>
      <c r="I27" s="77">
        <f t="shared" si="2"/>
        <v>0.88498779733679678</v>
      </c>
      <c r="J27" s="76">
        <f>分析係数表!G30</f>
        <v>0.34487899988530796</v>
      </c>
      <c r="K27" s="78">
        <f t="shared" si="3"/>
        <v>0.30521370645621609</v>
      </c>
      <c r="L27" s="79"/>
      <c r="M27" s="80"/>
      <c r="N27" s="81">
        <f>分析係数表!H30</f>
        <v>0</v>
      </c>
      <c r="O27" s="82">
        <f t="shared" si="4"/>
        <v>0</v>
      </c>
      <c r="P27" s="76">
        <f>分析係数表!C30</f>
        <v>1</v>
      </c>
      <c r="Q27" s="82">
        <f t="shared" si="5"/>
        <v>0</v>
      </c>
      <c r="R27" s="83">
        <v>7.1773853012930378E-2</v>
      </c>
      <c r="S27" s="84">
        <f t="shared" si="6"/>
        <v>0.95676165034972716</v>
      </c>
      <c r="T27" s="85">
        <f>分析係数表!F30</f>
        <v>0.44087624727606378</v>
      </c>
      <c r="U27" s="86">
        <f t="shared" si="7"/>
        <v>0.42181348594384116</v>
      </c>
      <c r="V27" s="87">
        <f>分析係数表!D30</f>
        <v>0.11905034981075811</v>
      </c>
      <c r="W27" s="88">
        <f t="shared" si="8"/>
        <v>0</v>
      </c>
      <c r="X27" s="76">
        <f>分析係数表!E30</f>
        <v>6.6292005963986697E-2</v>
      </c>
      <c r="Y27" s="89">
        <f t="shared" si="9"/>
        <v>0</v>
      </c>
    </row>
    <row r="28" spans="1:25" x14ac:dyDescent="0.2">
      <c r="A28" s="6" t="s">
        <v>16</v>
      </c>
      <c r="B28" s="5" t="s">
        <v>193</v>
      </c>
      <c r="C28" s="90"/>
      <c r="D28" s="76">
        <f>投入係数表!AH28</f>
        <v>1.209758048390322E-2</v>
      </c>
      <c r="E28" s="77">
        <f t="shared" si="0"/>
        <v>1.2097580483903219</v>
      </c>
      <c r="F28" s="76">
        <f>分析係数表!C31</f>
        <v>0.30951028292239513</v>
      </c>
      <c r="G28" s="77">
        <f t="shared" si="1"/>
        <v>0.37443255582493312</v>
      </c>
      <c r="H28" s="77">
        <v>0.48134150404122278</v>
      </c>
      <c r="I28" s="77">
        <f t="shared" si="2"/>
        <v>0.48134150404122278</v>
      </c>
      <c r="J28" s="76">
        <f>分析係数表!G31</f>
        <v>7.0092194960809637E-2</v>
      </c>
      <c r="K28" s="78">
        <f t="shared" si="3"/>
        <v>3.3738282543986725E-2</v>
      </c>
      <c r="L28" s="79"/>
      <c r="M28" s="80"/>
      <c r="N28" s="81">
        <f>分析係数表!H31</f>
        <v>2.261895916699394E-2</v>
      </c>
      <c r="O28" s="82">
        <f t="shared" si="4"/>
        <v>0.55426181158319787</v>
      </c>
      <c r="P28" s="76">
        <f>分析係数表!C31</f>
        <v>0.30951028292239513</v>
      </c>
      <c r="Q28" s="82">
        <f t="shared" si="5"/>
        <v>0.17154973011619484</v>
      </c>
      <c r="R28" s="83">
        <v>0.22189117466325423</v>
      </c>
      <c r="S28" s="84">
        <f t="shared" si="6"/>
        <v>0.70323267870447703</v>
      </c>
      <c r="T28" s="85">
        <f>分析係数表!F31</f>
        <v>0.24334064086008589</v>
      </c>
      <c r="U28" s="86">
        <f t="shared" si="7"/>
        <v>0.1711250907097023</v>
      </c>
      <c r="V28" s="87">
        <f>分析係数表!D31</f>
        <v>5.1052584161686535E-4</v>
      </c>
      <c r="W28" s="88">
        <f t="shared" si="8"/>
        <v>0</v>
      </c>
      <c r="X28" s="76">
        <f>分析係数表!E31</f>
        <v>4.2043304603741857E-4</v>
      </c>
      <c r="Y28" s="89">
        <f t="shared" si="9"/>
        <v>0</v>
      </c>
    </row>
    <row r="29" spans="1:25" x14ac:dyDescent="0.2">
      <c r="A29" s="6" t="s">
        <v>17</v>
      </c>
      <c r="B29" s="5" t="s">
        <v>273</v>
      </c>
      <c r="C29" s="90"/>
      <c r="D29" s="76">
        <f>投入係数表!AH29</f>
        <v>3.9992001599680064E-3</v>
      </c>
      <c r="E29" s="77">
        <f t="shared" si="0"/>
        <v>0.39992001599680066</v>
      </c>
      <c r="F29" s="76">
        <f>分析係数表!C32</f>
        <v>0.85225718194254441</v>
      </c>
      <c r="G29" s="77">
        <f t="shared" si="1"/>
        <v>0.34083470583585063</v>
      </c>
      <c r="H29" s="77">
        <v>0.40575705459321298</v>
      </c>
      <c r="I29" s="77">
        <f t="shared" si="2"/>
        <v>0.40575705459321298</v>
      </c>
      <c r="J29" s="76">
        <f>分析係数表!G32</f>
        <v>0.14035087719298245</v>
      </c>
      <c r="K29" s="78">
        <f t="shared" si="3"/>
        <v>5.6948358539398308E-2</v>
      </c>
      <c r="L29" s="79"/>
      <c r="M29" s="80"/>
      <c r="N29" s="81">
        <f>分析係数表!H32</f>
        <v>6.442847590035345E-3</v>
      </c>
      <c r="O29" s="82">
        <f t="shared" si="4"/>
        <v>0.15787748457578651</v>
      </c>
      <c r="P29" s="76">
        <f>分析係数表!C32</f>
        <v>0.85225718194254441</v>
      </c>
      <c r="Q29" s="82">
        <f t="shared" si="5"/>
        <v>0.13455222009673734</v>
      </c>
      <c r="R29" s="83">
        <v>0.17594520803839825</v>
      </c>
      <c r="S29" s="84">
        <f t="shared" si="6"/>
        <v>0.58170226263161129</v>
      </c>
      <c r="T29" s="85">
        <f>分析係数表!F32</f>
        <v>0.48405103668261562</v>
      </c>
      <c r="U29" s="86">
        <f t="shared" si="7"/>
        <v>0.28157358326745457</v>
      </c>
      <c r="V29" s="87">
        <f>分析係数表!D32</f>
        <v>2.1531100478468901E-2</v>
      </c>
      <c r="W29" s="88">
        <f t="shared" si="8"/>
        <v>0</v>
      </c>
      <c r="X29" s="76">
        <f>分析係数表!E32</f>
        <v>3.1897926634768738E-2</v>
      </c>
      <c r="Y29" s="89">
        <f t="shared" si="9"/>
        <v>0</v>
      </c>
    </row>
    <row r="30" spans="1:25" x14ac:dyDescent="0.2">
      <c r="A30" s="6" t="s">
        <v>18</v>
      </c>
      <c r="B30" s="5" t="s">
        <v>274</v>
      </c>
      <c r="C30" s="90"/>
      <c r="D30" s="76">
        <f>投入係数表!AH30</f>
        <v>2.7494501099780043E-2</v>
      </c>
      <c r="E30" s="77">
        <f t="shared" si="0"/>
        <v>2.7494501099780044</v>
      </c>
      <c r="F30" s="76">
        <f>分析係数表!C33</f>
        <v>1</v>
      </c>
      <c r="G30" s="77">
        <f t="shared" si="1"/>
        <v>2.7494501099780044</v>
      </c>
      <c r="H30" s="77">
        <v>2.7771920454456827</v>
      </c>
      <c r="I30" s="77">
        <f t="shared" si="2"/>
        <v>2.7771920454456827</v>
      </c>
      <c r="J30" s="76">
        <f>分析係数表!G33</f>
        <v>0.50645624103299858</v>
      </c>
      <c r="K30" s="78">
        <f t="shared" si="3"/>
        <v>1.4065262439631649</v>
      </c>
      <c r="L30" s="79"/>
      <c r="M30" s="80"/>
      <c r="N30" s="81">
        <f>分析係数表!H33</f>
        <v>9.552821797416492E-4</v>
      </c>
      <c r="O30" s="82">
        <f t="shared" si="4"/>
        <v>2.3408523248469169E-2</v>
      </c>
      <c r="P30" s="76">
        <f>分析係数表!C33</f>
        <v>1</v>
      </c>
      <c r="Q30" s="82">
        <f t="shared" si="5"/>
        <v>2.3408523248469169E-2</v>
      </c>
      <c r="R30" s="83">
        <v>7.0860885367114448E-2</v>
      </c>
      <c r="S30" s="84">
        <f t="shared" si="6"/>
        <v>2.8480529308127971</v>
      </c>
      <c r="T30" s="85">
        <f>分析係数表!F33</f>
        <v>0.6449067431850789</v>
      </c>
      <c r="U30" s="86">
        <f t="shared" si="7"/>
        <v>1.8367285400291997</v>
      </c>
      <c r="V30" s="87">
        <f>分析係数表!D33</f>
        <v>2.7259684361549498E-2</v>
      </c>
      <c r="W30" s="88">
        <f t="shared" si="8"/>
        <v>0</v>
      </c>
      <c r="X30" s="76">
        <f>分析係数表!E33</f>
        <v>2.4748923959827834E-2</v>
      </c>
      <c r="Y30" s="89">
        <f t="shared" si="9"/>
        <v>0</v>
      </c>
    </row>
    <row r="31" spans="1:25" x14ac:dyDescent="0.2">
      <c r="A31" s="6" t="s">
        <v>19</v>
      </c>
      <c r="B31" s="5" t="s">
        <v>275</v>
      </c>
      <c r="C31" s="90"/>
      <c r="D31" s="76">
        <f>投入係数表!AH31</f>
        <v>9.8980203959208157E-3</v>
      </c>
      <c r="E31" s="77">
        <f t="shared" si="0"/>
        <v>0.98980203959208157</v>
      </c>
      <c r="F31" s="76">
        <f>分析係数表!C34</f>
        <v>0.24772063858157056</v>
      </c>
      <c r="G31" s="77">
        <f t="shared" si="1"/>
        <v>0.24519439331709145</v>
      </c>
      <c r="H31" s="77">
        <v>0.3324324606006358</v>
      </c>
      <c r="I31" s="77">
        <f t="shared" si="2"/>
        <v>0.3324324606006358</v>
      </c>
      <c r="J31" s="76">
        <f>分析係数表!G34</f>
        <v>0.4248649605950589</v>
      </c>
      <c r="K31" s="78">
        <f t="shared" si="3"/>
        <v>0.14123890427360761</v>
      </c>
      <c r="L31" s="79"/>
      <c r="M31" s="80"/>
      <c r="N31" s="81">
        <f>分析係数表!H34</f>
        <v>0.15963826648127116</v>
      </c>
      <c r="O31" s="82">
        <f t="shared" si="4"/>
        <v>3.9118243295219592</v>
      </c>
      <c r="P31" s="76">
        <f>分析係数表!C34</f>
        <v>0.24772063858157056</v>
      </c>
      <c r="Q31" s="82">
        <f t="shared" si="5"/>
        <v>0.96903962092810381</v>
      </c>
      <c r="R31" s="83">
        <v>1.0407353135902435</v>
      </c>
      <c r="S31" s="84">
        <f t="shared" si="6"/>
        <v>1.3731677741908794</v>
      </c>
      <c r="T31" s="85">
        <f>分析係数表!F34</f>
        <v>0.69972549366864434</v>
      </c>
      <c r="U31" s="86">
        <f t="shared" si="7"/>
        <v>0.96084049868558663</v>
      </c>
      <c r="V31" s="87">
        <f>分析係数表!D34</f>
        <v>0.30222261577968651</v>
      </c>
      <c r="W31" s="88">
        <f t="shared" si="8"/>
        <v>0</v>
      </c>
      <c r="X31" s="76">
        <f>分析係数表!E34</f>
        <v>0.2069423536704153</v>
      </c>
      <c r="Y31" s="89">
        <f t="shared" si="9"/>
        <v>0</v>
      </c>
    </row>
    <row r="32" spans="1:25" x14ac:dyDescent="0.2">
      <c r="A32" s="6" t="s">
        <v>20</v>
      </c>
      <c r="B32" s="5" t="s">
        <v>37</v>
      </c>
      <c r="C32" s="90"/>
      <c r="D32" s="76">
        <f>投入係数表!AH32</f>
        <v>2.1295740851829635E-2</v>
      </c>
      <c r="E32" s="77">
        <f t="shared" si="0"/>
        <v>2.1295740851829636</v>
      </c>
      <c r="F32" s="76">
        <f>分析係数表!C35</f>
        <v>0.40037672666387614</v>
      </c>
      <c r="G32" s="77">
        <f t="shared" si="1"/>
        <v>0.85263190141377354</v>
      </c>
      <c r="H32" s="77">
        <v>0.94358832076985777</v>
      </c>
      <c r="I32" s="77">
        <f t="shared" si="2"/>
        <v>0.94358832076985777</v>
      </c>
      <c r="J32" s="76">
        <f>分析係数表!G35</f>
        <v>0.31413869149718204</v>
      </c>
      <c r="K32" s="78">
        <f t="shared" si="3"/>
        <v>0.29641760039866638</v>
      </c>
      <c r="L32" s="79"/>
      <c r="M32" s="80"/>
      <c r="N32" s="81">
        <f>分析係数表!H35</f>
        <v>6.0278305541698066E-2</v>
      </c>
      <c r="O32" s="82">
        <f t="shared" si="4"/>
        <v>1.4770778169784047</v>
      </c>
      <c r="P32" s="76">
        <f>分析係数表!C35</f>
        <v>0.40037672666387614</v>
      </c>
      <c r="Q32" s="82">
        <f t="shared" si="5"/>
        <v>0.59138758138963754</v>
      </c>
      <c r="R32" s="83">
        <v>0.75862126616803494</v>
      </c>
      <c r="S32" s="84">
        <f t="shared" si="6"/>
        <v>1.7022095869378928</v>
      </c>
      <c r="T32" s="85">
        <f>分析係数表!F35</f>
        <v>0.64444988973290862</v>
      </c>
      <c r="U32" s="86">
        <f t="shared" si="7"/>
        <v>1.096988780604425</v>
      </c>
      <c r="V32" s="87">
        <f>分析係数表!D35</f>
        <v>6.3219799068855678E-2</v>
      </c>
      <c r="W32" s="88">
        <f t="shared" si="8"/>
        <v>0</v>
      </c>
      <c r="X32" s="76">
        <f>分析係数表!E35</f>
        <v>5.6848811565792697E-2</v>
      </c>
      <c r="Y32" s="89">
        <f t="shared" si="9"/>
        <v>0</v>
      </c>
    </row>
    <row r="33" spans="1:25" x14ac:dyDescent="0.2">
      <c r="A33" s="6" t="s">
        <v>21</v>
      </c>
      <c r="B33" s="5" t="s">
        <v>38</v>
      </c>
      <c r="C33" s="90"/>
      <c r="D33" s="76">
        <f>投入係数表!AH33</f>
        <v>1.6996600679864027E-3</v>
      </c>
      <c r="E33" s="77">
        <f t="shared" si="0"/>
        <v>0.16996600679864027</v>
      </c>
      <c r="F33" s="76">
        <f>分析係数表!C36</f>
        <v>0.81884274474653918</v>
      </c>
      <c r="G33" s="77">
        <f t="shared" si="1"/>
        <v>0.13917543152060755</v>
      </c>
      <c r="H33" s="77">
        <v>0.19417117683962645</v>
      </c>
      <c r="I33" s="77">
        <f t="shared" si="2"/>
        <v>0.19417117683962645</v>
      </c>
      <c r="J33" s="76">
        <f>分析係数表!G36</f>
        <v>1.667576253714147E-2</v>
      </c>
      <c r="K33" s="78">
        <f t="shared" si="3"/>
        <v>3.2379524365349142E-3</v>
      </c>
      <c r="L33" s="79"/>
      <c r="M33" s="80"/>
      <c r="N33" s="81">
        <f>分析係数表!H36</f>
        <v>0.19381614002313904</v>
      </c>
      <c r="O33" s="82">
        <f t="shared" si="4"/>
        <v>4.7493292724116332</v>
      </c>
      <c r="P33" s="76">
        <f>分析係数表!C36</f>
        <v>0.81884274474653918</v>
      </c>
      <c r="Q33" s="82">
        <f t="shared" si="5"/>
        <v>3.8889538171266254</v>
      </c>
      <c r="R33" s="83">
        <v>4.0044370546890038</v>
      </c>
      <c r="S33" s="84">
        <f t="shared" si="6"/>
        <v>4.1986082315286302</v>
      </c>
      <c r="T33" s="85">
        <f>分析係数表!F36</f>
        <v>0.88527075374446673</v>
      </c>
      <c r="U33" s="86">
        <f t="shared" si="7"/>
        <v>3.7169050738030731</v>
      </c>
      <c r="V33" s="87">
        <f>分析係数表!D36</f>
        <v>8.9745922018070468E-3</v>
      </c>
      <c r="W33" s="88">
        <f t="shared" si="8"/>
        <v>0</v>
      </c>
      <c r="X33" s="76">
        <f>分析係数表!E36</f>
        <v>2.2436480504517617E-3</v>
      </c>
      <c r="Y33" s="89">
        <f t="shared" si="9"/>
        <v>0</v>
      </c>
    </row>
    <row r="34" spans="1:25" x14ac:dyDescent="0.2">
      <c r="A34" s="6" t="s">
        <v>22</v>
      </c>
      <c r="B34" s="5" t="s">
        <v>378</v>
      </c>
      <c r="C34" s="90"/>
      <c r="D34" s="76">
        <f>投入係数表!AH34</f>
        <v>2.3395320935812838E-2</v>
      </c>
      <c r="E34" s="77">
        <f t="shared" si="0"/>
        <v>2.3395320935812838</v>
      </c>
      <c r="F34" s="76">
        <f>分析係数表!C37</f>
        <v>0.43300400097983183</v>
      </c>
      <c r="G34" s="77">
        <f t="shared" si="1"/>
        <v>1.0130267569414182</v>
      </c>
      <c r="H34" s="77">
        <v>1.1765547861654939</v>
      </c>
      <c r="I34" s="77">
        <f t="shared" si="2"/>
        <v>1.1765547861654939</v>
      </c>
      <c r="J34" s="76">
        <f>分析係数表!G37</f>
        <v>0.37467899332306109</v>
      </c>
      <c r="K34" s="78">
        <f t="shared" si="3"/>
        <v>0.44083036286991667</v>
      </c>
      <c r="L34" s="79"/>
      <c r="M34" s="80"/>
      <c r="N34" s="81">
        <f>分析係数表!H37</f>
        <v>4.7689809261991442E-2</v>
      </c>
      <c r="O34" s="82">
        <f t="shared" si="4"/>
        <v>1.1686054995041331</v>
      </c>
      <c r="P34" s="76">
        <f>分析係数表!C37</f>
        <v>0.43300400097983183</v>
      </c>
      <c r="Q34" s="82">
        <f t="shared" si="5"/>
        <v>0.5060108568523245</v>
      </c>
      <c r="R34" s="83">
        <v>0.58869794336920034</v>
      </c>
      <c r="S34" s="84">
        <f t="shared" si="6"/>
        <v>1.7652527295346943</v>
      </c>
      <c r="T34" s="85">
        <f>分析係数表!F37</f>
        <v>0.6925184043828112</v>
      </c>
      <c r="U34" s="86">
        <f t="shared" si="7"/>
        <v>1.2224700035897687</v>
      </c>
      <c r="V34" s="87">
        <f>分析係数表!D37</f>
        <v>7.24191063174114E-2</v>
      </c>
      <c r="W34" s="88">
        <f t="shared" si="8"/>
        <v>0</v>
      </c>
      <c r="X34" s="76">
        <f>分析係数表!E37</f>
        <v>6.5998972778633799E-2</v>
      </c>
      <c r="Y34" s="89">
        <f t="shared" si="9"/>
        <v>0</v>
      </c>
    </row>
    <row r="35" spans="1:25" x14ac:dyDescent="0.2">
      <c r="A35" s="6" t="s">
        <v>23</v>
      </c>
      <c r="B35" s="5" t="s">
        <v>194</v>
      </c>
      <c r="C35" s="90"/>
      <c r="D35" s="76">
        <f>投入係数表!AH35</f>
        <v>3.059388122375525E-2</v>
      </c>
      <c r="E35" s="77">
        <f t="shared" si="0"/>
        <v>3.059388122375525</v>
      </c>
      <c r="F35" s="76">
        <f>分析係数表!C38</f>
        <v>7.9651941097724221E-2</v>
      </c>
      <c r="G35" s="77">
        <f t="shared" si="1"/>
        <v>0.24368620251853243</v>
      </c>
      <c r="H35" s="77">
        <v>0.26542199142204237</v>
      </c>
      <c r="I35" s="77">
        <f t="shared" si="2"/>
        <v>0.26542199142204237</v>
      </c>
      <c r="J35" s="76">
        <f>分析係数表!G38</f>
        <v>0.16009852216748768</v>
      </c>
      <c r="K35" s="78">
        <f t="shared" si="3"/>
        <v>4.2493668577420575E-2</v>
      </c>
      <c r="L35" s="79"/>
      <c r="M35" s="80"/>
      <c r="N35" s="81">
        <f>分析係数表!H38</f>
        <v>4.2106715633723583E-2</v>
      </c>
      <c r="O35" s="82">
        <f t="shared" si="4"/>
        <v>1.0317956858519688</v>
      </c>
      <c r="P35" s="76">
        <f>分析係数表!C38</f>
        <v>7.9651941097724221E-2</v>
      </c>
      <c r="Q35" s="82">
        <f t="shared" si="5"/>
        <v>8.2184529194366987E-2</v>
      </c>
      <c r="R35" s="83">
        <v>9.8204523565541546E-2</v>
      </c>
      <c r="S35" s="84">
        <f t="shared" si="6"/>
        <v>0.36362651498758392</v>
      </c>
      <c r="T35" s="85">
        <f>分析係数表!F38</f>
        <v>0.48891625615763545</v>
      </c>
      <c r="U35" s="86">
        <f t="shared" si="7"/>
        <v>0.17778291434737784</v>
      </c>
      <c r="V35" s="87">
        <f>分析係数表!D38</f>
        <v>6.1576354679802957E-2</v>
      </c>
      <c r="W35" s="88">
        <f t="shared" si="8"/>
        <v>0</v>
      </c>
      <c r="X35" s="76">
        <f>分析係数表!E38</f>
        <v>7.0197044334975367E-2</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2.016468297351753E-2</v>
      </c>
      <c r="I36" s="77">
        <f t="shared" si="2"/>
        <v>100.02016468297352</v>
      </c>
      <c r="J36" s="76">
        <f>分析係数表!G39</f>
        <v>0.35152969406118778</v>
      </c>
      <c r="K36" s="78">
        <f t="shared" si="3"/>
        <v>35.160057890955301</v>
      </c>
      <c r="L36" s="79"/>
      <c r="M36" s="80"/>
      <c r="N36" s="81">
        <f>分析係数表!H39</f>
        <v>3.7892859796418753E-3</v>
      </c>
      <c r="O36" s="82">
        <f t="shared" si="4"/>
        <v>9.2853808885594372E-2</v>
      </c>
      <c r="P36" s="76">
        <f>分析係数表!C39</f>
        <v>1</v>
      </c>
      <c r="Q36" s="82">
        <f t="shared" si="5"/>
        <v>9.2853808885594372E-2</v>
      </c>
      <c r="R36" s="83">
        <v>0.11604435287574401</v>
      </c>
      <c r="S36" s="84">
        <f t="shared" si="6"/>
        <v>100.13620903584926</v>
      </c>
      <c r="T36" s="85">
        <f>分析係数表!F39</f>
        <v>0.70235952809438107</v>
      </c>
      <c r="U36" s="86">
        <f t="shared" si="7"/>
        <v>70.331620523579389</v>
      </c>
      <c r="V36" s="87">
        <f>分析係数表!D39</f>
        <v>5.8888222355528895E-2</v>
      </c>
      <c r="W36" s="88">
        <f t="shared" si="8"/>
        <v>6</v>
      </c>
      <c r="X36" s="76">
        <f>分析係数表!E39</f>
        <v>7.4585082983403314E-2</v>
      </c>
      <c r="Y36" s="89">
        <f t="shared" si="9"/>
        <v>7</v>
      </c>
    </row>
    <row r="37" spans="1:25" x14ac:dyDescent="0.2">
      <c r="A37" s="6" t="s">
        <v>25</v>
      </c>
      <c r="B37" s="5" t="s">
        <v>40</v>
      </c>
      <c r="C37" s="90"/>
      <c r="D37" s="76">
        <f>投入係数表!AH37</f>
        <v>9.9980003999200156E-5</v>
      </c>
      <c r="E37" s="77">
        <f t="shared" si="0"/>
        <v>9.9980003999200154E-3</v>
      </c>
      <c r="F37" s="76">
        <f>分析係数表!C40</f>
        <v>0.95328673803415021</v>
      </c>
      <c r="G37" s="77">
        <f t="shared" si="1"/>
        <v>9.5309611881038807E-3</v>
      </c>
      <c r="H37" s="77">
        <v>1.697175652188718E-2</v>
      </c>
      <c r="I37" s="77">
        <f t="shared" si="2"/>
        <v>1.697175652188718E-2</v>
      </c>
      <c r="J37" s="76">
        <f>分析係数表!G40</f>
        <v>0.53898804366660891</v>
      </c>
      <c r="K37" s="78">
        <f t="shared" si="3"/>
        <v>9.1475738453179814E-3</v>
      </c>
      <c r="L37" s="79"/>
      <c r="M37" s="80"/>
      <c r="N37" s="81">
        <f>分析係数表!H40</f>
        <v>2.9093649496354006E-2</v>
      </c>
      <c r="O37" s="82">
        <f t="shared" si="4"/>
        <v>0.71291958026726665</v>
      </c>
      <c r="P37" s="76">
        <f>分析係数表!C40</f>
        <v>0.95328673803415021</v>
      </c>
      <c r="Q37" s="82">
        <f t="shared" si="5"/>
        <v>0.67961678115365809</v>
      </c>
      <c r="R37" s="83">
        <v>0.6831462317314827</v>
      </c>
      <c r="S37" s="84">
        <f t="shared" si="6"/>
        <v>0.70011798825336991</v>
      </c>
      <c r="T37" s="85">
        <f>分析係数表!F40</f>
        <v>0.73566106394039166</v>
      </c>
      <c r="U37" s="86">
        <f t="shared" si="7"/>
        <v>0.51504954412228077</v>
      </c>
      <c r="V37" s="87">
        <f>分析係数表!D40</f>
        <v>0.10041587246577716</v>
      </c>
      <c r="W37" s="88">
        <f t="shared" si="8"/>
        <v>0</v>
      </c>
      <c r="X37" s="76">
        <f>分析係数表!E40</f>
        <v>6.4460232195460057E-2</v>
      </c>
      <c r="Y37" s="89">
        <f t="shared" si="9"/>
        <v>0</v>
      </c>
    </row>
    <row r="38" spans="1:25" x14ac:dyDescent="0.2">
      <c r="A38" s="6" t="s">
        <v>26</v>
      </c>
      <c r="B38" s="5" t="s">
        <v>277</v>
      </c>
      <c r="C38" s="90"/>
      <c r="D38" s="76">
        <f>投入係数表!AH38</f>
        <v>0</v>
      </c>
      <c r="E38" s="77">
        <f t="shared" si="0"/>
        <v>0</v>
      </c>
      <c r="F38" s="76">
        <f>分析係数表!C41</f>
        <v>0.71785008836677411</v>
      </c>
      <c r="G38" s="77">
        <f t="shared" si="1"/>
        <v>0</v>
      </c>
      <c r="H38" s="77">
        <v>3.2894432825372418E-4</v>
      </c>
      <c r="I38" s="77">
        <f t="shared" si="2"/>
        <v>3.2894432825372418E-4</v>
      </c>
      <c r="J38" s="76">
        <f>分析係数表!G41</f>
        <v>0.45415256068573073</v>
      </c>
      <c r="K38" s="78">
        <f t="shared" si="3"/>
        <v>1.4939090899947642E-4</v>
      </c>
      <c r="L38" s="79"/>
      <c r="M38" s="80"/>
      <c r="N38" s="81">
        <f>分析係数表!H41</f>
        <v>4.9982486493371406E-2</v>
      </c>
      <c r="O38" s="82">
        <f t="shared" si="4"/>
        <v>1.2247859553004592</v>
      </c>
      <c r="P38" s="76">
        <f>分析係数表!C41</f>
        <v>0.71785008836677411</v>
      </c>
      <c r="Q38" s="82">
        <f t="shared" si="5"/>
        <v>0.87921270624281844</v>
      </c>
      <c r="R38" s="83">
        <v>0.89268627423505342</v>
      </c>
      <c r="S38" s="84">
        <f t="shared" si="6"/>
        <v>0.89301521856330712</v>
      </c>
      <c r="T38" s="85">
        <f>分析係数表!F41</f>
        <v>0.55751638694806593</v>
      </c>
      <c r="U38" s="86">
        <f t="shared" si="7"/>
        <v>0.49787061814305239</v>
      </c>
      <c r="V38" s="87">
        <f>分析係数表!D41</f>
        <v>0.16026795361233162</v>
      </c>
      <c r="W38" s="88">
        <f t="shared" si="8"/>
        <v>0</v>
      </c>
      <c r="X38" s="76">
        <f>分析係数表!E41</f>
        <v>0.15587409061442051</v>
      </c>
      <c r="Y38" s="89">
        <f t="shared" si="9"/>
        <v>0</v>
      </c>
    </row>
    <row r="39" spans="1:25" x14ac:dyDescent="0.2">
      <c r="A39" s="6" t="s">
        <v>51</v>
      </c>
      <c r="B39" s="5" t="s">
        <v>368</v>
      </c>
      <c r="C39" s="90"/>
      <c r="D39" s="76">
        <f>投入係数表!AH39</f>
        <v>0</v>
      </c>
      <c r="E39" s="77">
        <f>$C$36*D39</f>
        <v>0</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0.3284996095868507</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投入係数表!AH40</f>
        <v>9.228154369126175E-2</v>
      </c>
      <c r="E40" s="77">
        <f>$C$36*D40</f>
        <v>9.2281543691261749</v>
      </c>
      <c r="F40" s="76">
        <f>分析係数表!C43</f>
        <v>0.24416011268928273</v>
      </c>
      <c r="G40" s="77">
        <f>E40*F40</f>
        <v>2.2531472106799435</v>
      </c>
      <c r="H40" s="77">
        <v>2.4753719498127307</v>
      </c>
      <c r="I40" s="77">
        <f>C40+H40</f>
        <v>2.4753719498127307</v>
      </c>
      <c r="J40" s="76">
        <f>分析係数表!G43</f>
        <v>0.34972426470588236</v>
      </c>
      <c r="K40" s="78">
        <f>I40*J40</f>
        <v>0.86569763502182362</v>
      </c>
      <c r="L40" s="79"/>
      <c r="M40" s="80"/>
      <c r="N40" s="81">
        <f>分析係数表!H43</f>
        <v>3.6258265844416375E-2</v>
      </c>
      <c r="O40" s="82">
        <f t="shared" si="4"/>
        <v>0.8884835046307854</v>
      </c>
      <c r="P40" s="76">
        <f>分析係数表!C43</f>
        <v>0.24416011268928273</v>
      </c>
      <c r="Q40" s="82">
        <f>O40*P40</f>
        <v>0.21693223261322142</v>
      </c>
      <c r="R40" s="83">
        <v>0.34146414787941282</v>
      </c>
      <c r="S40" s="84">
        <f>I40+R40</f>
        <v>2.8168360976921436</v>
      </c>
      <c r="T40" s="85">
        <f>分析係数表!F43</f>
        <v>0.55514705882352944</v>
      </c>
      <c r="U40" s="86">
        <f>S40*T40</f>
        <v>1.5637582748217416</v>
      </c>
      <c r="V40" s="87">
        <f>分析係数表!D43</f>
        <v>0.23460477941176472</v>
      </c>
      <c r="W40" s="88">
        <f>ROUND(S40*V40,0)</f>
        <v>1</v>
      </c>
      <c r="X40" s="76">
        <f>分析係数表!E43</f>
        <v>0.17325367647058823</v>
      </c>
      <c r="Y40" s="89">
        <f>ROUND(S40*X40,0)</f>
        <v>0</v>
      </c>
    </row>
    <row r="41" spans="1:25" x14ac:dyDescent="0.2">
      <c r="A41" s="6" t="s">
        <v>341</v>
      </c>
      <c r="B41" s="5" t="s">
        <v>42</v>
      </c>
      <c r="C41" s="90"/>
      <c r="D41" s="76">
        <f>投入係数表!AH41</f>
        <v>4.9990001999600079E-4</v>
      </c>
      <c r="E41" s="77">
        <f>$C$36*D41</f>
        <v>4.9990001999600082E-2</v>
      </c>
      <c r="F41" s="76">
        <f>分析係数表!C44</f>
        <v>0.44352059925093634</v>
      </c>
      <c r="G41" s="77">
        <f>E41*F41</f>
        <v>2.2171595643418134E-2</v>
      </c>
      <c r="H41" s="77">
        <v>2.4699651481771431E-2</v>
      </c>
      <c r="I41" s="77">
        <f>C41+H41</f>
        <v>2.4699651481771431E-2</v>
      </c>
      <c r="J41" s="76">
        <f>分析係数表!G44</f>
        <v>0.26743054804885957</v>
      </c>
      <c r="K41" s="78">
        <f>I41*J41</f>
        <v>6.60544133238596E-3</v>
      </c>
      <c r="L41" s="79"/>
      <c r="M41" s="80"/>
      <c r="N41" s="81">
        <f>分析係数表!H44</f>
        <v>0.11044123422457623</v>
      </c>
      <c r="O41" s="82">
        <f t="shared" si="4"/>
        <v>2.7062853822257971</v>
      </c>
      <c r="P41" s="76">
        <f>分析係数表!C44</f>
        <v>0.44352059925093634</v>
      </c>
      <c r="Q41" s="82">
        <f>O41*P41</f>
        <v>1.2002933144688348</v>
      </c>
      <c r="R41" s="83">
        <v>1.2172847955351564</v>
      </c>
      <c r="S41" s="84">
        <f>I41+R41</f>
        <v>1.2419844470169279</v>
      </c>
      <c r="T41" s="85">
        <f>分析係数表!F44</f>
        <v>0.49983785536698733</v>
      </c>
      <c r="U41" s="86">
        <f>S41*T41</f>
        <v>0.62079084239609494</v>
      </c>
      <c r="V41" s="87">
        <f>分析係数表!D44</f>
        <v>0.31423629877851045</v>
      </c>
      <c r="W41" s="88">
        <f>ROUND(S41*V41,0)</f>
        <v>0</v>
      </c>
      <c r="X41" s="76">
        <f>分析係数表!E44</f>
        <v>0.23370446438222894</v>
      </c>
      <c r="Y41" s="89">
        <f>ROUND(S41*X41,0)</f>
        <v>0</v>
      </c>
    </row>
    <row r="42" spans="1:25" x14ac:dyDescent="0.2">
      <c r="A42" s="6" t="s">
        <v>342</v>
      </c>
      <c r="B42" s="5" t="s">
        <v>279</v>
      </c>
      <c r="C42" s="90"/>
      <c r="D42" s="76">
        <f>投入係数表!AH42</f>
        <v>4.3991201759648072E-3</v>
      </c>
      <c r="E42" s="77">
        <f>$C$36*D42</f>
        <v>0.43991201759648074</v>
      </c>
      <c r="F42" s="76">
        <f>分析係数表!C45</f>
        <v>1</v>
      </c>
      <c r="G42" s="77">
        <f>E42*F42</f>
        <v>0.43991201759648074</v>
      </c>
      <c r="H42" s="77">
        <v>0.4747666178051767</v>
      </c>
      <c r="I42" s="77">
        <f>C42+H42</f>
        <v>0.4747666178051767</v>
      </c>
      <c r="J42" s="76">
        <f>分析係数表!G45</f>
        <v>0</v>
      </c>
      <c r="K42" s="78">
        <f>I42*J42</f>
        <v>0</v>
      </c>
      <c r="L42" s="79"/>
      <c r="M42" s="80"/>
      <c r="N42" s="81">
        <f>分析係数表!H45</f>
        <v>0</v>
      </c>
      <c r="O42" s="82">
        <f t="shared" si="4"/>
        <v>0</v>
      </c>
      <c r="P42" s="76">
        <f>分析係数表!C45</f>
        <v>1</v>
      </c>
      <c r="Q42" s="82">
        <f>O42*P42</f>
        <v>0</v>
      </c>
      <c r="R42" s="83">
        <v>2.4005252569121279E-2</v>
      </c>
      <c r="S42" s="84">
        <f>I42+R42</f>
        <v>0.49877187037429799</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投入係数表!AH43</f>
        <v>3.8992201559688061E-3</v>
      </c>
      <c r="E43" s="77">
        <f>$C$36*D43</f>
        <v>0.38992201559688061</v>
      </c>
      <c r="F43" s="76">
        <f>分析係数表!C46</f>
        <v>0.20394173093401891</v>
      </c>
      <c r="G43" s="77">
        <f>E43*F43</f>
        <v>7.9521370790109347E-2</v>
      </c>
      <c r="H43" s="77">
        <v>0.10616112506645994</v>
      </c>
      <c r="I43" s="77">
        <f>C43+H43</f>
        <v>0.10616112506645994</v>
      </c>
      <c r="J43" s="76">
        <f>分析係数表!G46</f>
        <v>9.7765363128491621E-3</v>
      </c>
      <c r="K43" s="78">
        <f>I43*J43</f>
        <v>1.037888094225167E-3</v>
      </c>
      <c r="L43" s="79"/>
      <c r="M43" s="80"/>
      <c r="N43" s="81">
        <f>分析係数表!H46</f>
        <v>2.207763259847367E-2</v>
      </c>
      <c r="O43" s="82">
        <f t="shared" si="4"/>
        <v>0.54099698174239852</v>
      </c>
      <c r="P43" s="76">
        <f>分析係数表!C46</f>
        <v>0.20394173093401891</v>
      </c>
      <c r="Q43" s="82">
        <f>O43*P43</f>
        <v>0.11033186088662458</v>
      </c>
      <c r="R43" s="83">
        <v>0.12209139335990543</v>
      </c>
      <c r="S43" s="84">
        <f>I43+R43</f>
        <v>0.22825251842636538</v>
      </c>
      <c r="T43" s="85">
        <f>分析係数表!F46</f>
        <v>0.31424581005586594</v>
      </c>
      <c r="U43" s="86">
        <f>S43*T43</f>
        <v>7.172739755018466E-2</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92">
        <f>投入係数表!AH44</f>
        <v>0.28714257148570288</v>
      </c>
      <c r="E44" s="91">
        <f>SUM(E5:E43)</f>
        <v>28.71425714857029</v>
      </c>
      <c r="F44" s="92">
        <f>分析係数表!C47</f>
        <v>0.3565882023489878</v>
      </c>
      <c r="G44" s="91">
        <f>SUM(G5:G43)</f>
        <v>10.575553916837562</v>
      </c>
      <c r="H44" s="91">
        <f>SUM(H5:H43)</f>
        <v>11.954965233504238</v>
      </c>
      <c r="I44" s="91">
        <f>SUM(I5:I43)</f>
        <v>111.95496523350423</v>
      </c>
      <c r="J44" s="92">
        <f>分析係数表!G47</f>
        <v>0.20702938758024061</v>
      </c>
      <c r="K44" s="93">
        <f>SUM(K5:K43)</f>
        <v>39.061055628905876</v>
      </c>
      <c r="L44" s="94">
        <f>最終需要_まとめ!$L$33</f>
        <v>0.62733333333333341</v>
      </c>
      <c r="M44" s="91">
        <f>K44*L44</f>
        <v>24.504302231200288</v>
      </c>
      <c r="N44" s="95">
        <f>分析係数表!H47</f>
        <v>1</v>
      </c>
      <c r="O44" s="96">
        <f>SUM(O5:O43)</f>
        <v>24.504302231200281</v>
      </c>
      <c r="P44" s="92">
        <f>分析係数表!C47</f>
        <v>0.3565882023489878</v>
      </c>
      <c r="Q44" s="96">
        <f>SUM(Q5:Q43)</f>
        <v>10.287206997265637</v>
      </c>
      <c r="R44" s="91">
        <f>SUM(R5:R43)</f>
        <v>11.376000869550325</v>
      </c>
      <c r="S44" s="97">
        <f>SUM(S5:S43)</f>
        <v>123.33096610305456</v>
      </c>
      <c r="T44" s="98">
        <f>分析係数表!F47</f>
        <v>0.44699801687384694</v>
      </c>
      <c r="U44" s="99">
        <f>SUM(U5:U43)</f>
        <v>84.379086530668417</v>
      </c>
      <c r="V44" s="100">
        <f>分析係数表!D47</f>
        <v>7.3973369448801493E-2</v>
      </c>
      <c r="W44" s="101">
        <f>SUM(W5:W43)</f>
        <v>7</v>
      </c>
      <c r="X44" s="92">
        <f>分析係数表!E47</f>
        <v>5.841930334920295E-2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288</v>
      </c>
      <c r="S2" s="3" t="s">
        <v>153</v>
      </c>
      <c r="U2" s="64" t="s">
        <v>210</v>
      </c>
      <c r="W2" s="3" t="s">
        <v>130</v>
      </c>
      <c r="Y2" s="3" t="s">
        <v>154</v>
      </c>
    </row>
    <row r="3" spans="1:25" ht="44" x14ac:dyDescent="0.2">
      <c r="B3" s="65"/>
      <c r="C3" s="66" t="s">
        <v>228</v>
      </c>
      <c r="D3" s="66" t="s">
        <v>230</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2.3392826199965344E-3</v>
      </c>
      <c r="E5" s="77">
        <f>$C$37*D5</f>
        <v>0.23392826199965344</v>
      </c>
      <c r="F5" s="76">
        <f>分析係数表!C8</f>
        <v>0.65037929495760816</v>
      </c>
      <c r="G5" s="77">
        <f t="shared" ref="G5:G38" si="0">E5*F5</f>
        <v>0.15214209810999324</v>
      </c>
      <c r="H5" s="77">
        <f t="array" ref="H5:H43">MMULT(逆行列係数!C5:AO43,'33'!G5:G43)</f>
        <v>0.17708533607044336</v>
      </c>
      <c r="I5" s="77">
        <f t="shared" ref="I5:I38" si="1">C5+H5</f>
        <v>0.17708533607044336</v>
      </c>
      <c r="J5" s="76">
        <f>分析係数表!G8</f>
        <v>0.11973575557390587</v>
      </c>
      <c r="K5" s="78">
        <f t="shared" ref="K5:K38" si="2">I5*J5</f>
        <v>2.120344651545358E-2</v>
      </c>
      <c r="L5" s="79" t="s">
        <v>188</v>
      </c>
      <c r="M5" s="80" t="s">
        <v>188</v>
      </c>
      <c r="N5" s="81">
        <f>分析係数表!H8</f>
        <v>1.170751382505599E-2</v>
      </c>
      <c r="O5" s="82">
        <f t="shared" ref="O5:O43" si="3">$M$44*N5</f>
        <v>0.41375197022857352</v>
      </c>
      <c r="P5" s="76">
        <f>分析係数表!C8</f>
        <v>0.65037929495760816</v>
      </c>
      <c r="Q5" s="82">
        <f t="shared" ref="Q5:Q38" si="4">O5*P5</f>
        <v>0.26909571468458093</v>
      </c>
      <c r="R5" s="83">
        <f t="array" ref="R5:R43">MMULT(逆行列係数!C5:AO43,'33'!Q5:Q43)</f>
        <v>0.35495978057227445</v>
      </c>
      <c r="S5" s="84">
        <f t="shared" ref="S5:S38" si="5">I5+R5</f>
        <v>0.53204511664271781</v>
      </c>
      <c r="T5" s="85">
        <f>分析係数表!F8</f>
        <v>0.45169281585466559</v>
      </c>
      <c r="U5" s="86">
        <f t="shared" ref="U5:U38" si="6">S5*T5</f>
        <v>0.2403209568980732</v>
      </c>
      <c r="V5" s="87">
        <f>分析係数表!D8</f>
        <v>0.495458298926507</v>
      </c>
      <c r="W5" s="88">
        <f t="shared" ref="W5:W38" si="7">ROUND(S5*V5,0)</f>
        <v>0</v>
      </c>
      <c r="X5" s="76">
        <f>分析係数表!E8</f>
        <v>0.32782824112303882</v>
      </c>
      <c r="Y5" s="89">
        <f t="shared" ref="Y5:Y38" si="8">ROUND(S5*X5,0)</f>
        <v>0</v>
      </c>
    </row>
    <row r="6" spans="1:25" x14ac:dyDescent="0.2">
      <c r="A6" s="6" t="s">
        <v>220</v>
      </c>
      <c r="B6" s="5" t="s">
        <v>266</v>
      </c>
      <c r="C6" s="90"/>
      <c r="D6" s="76">
        <f>投入係数表!AI6</f>
        <v>8.6640097036908684E-5</v>
      </c>
      <c r="E6" s="77">
        <f t="shared" ref="E6:E43" si="9">$C$37*D6</f>
        <v>8.664009703690868E-3</v>
      </c>
      <c r="F6" s="76">
        <f>分析係数表!C9</f>
        <v>0.72894736842105257</v>
      </c>
      <c r="G6" s="77">
        <f t="shared" si="0"/>
        <v>6.3156070734799218E-3</v>
      </c>
      <c r="H6" s="77">
        <v>1.2370385053794388E-2</v>
      </c>
      <c r="I6" s="77">
        <f t="shared" si="1"/>
        <v>1.2370385053794388E-2</v>
      </c>
      <c r="J6" s="76">
        <f>分析係数表!G9</f>
        <v>0.24749163879598662</v>
      </c>
      <c r="K6" s="78">
        <f t="shared" si="2"/>
        <v>3.0615668695009525E-3</v>
      </c>
      <c r="L6" s="79"/>
      <c r="M6" s="80"/>
      <c r="N6" s="81">
        <f>分析係数表!H9</f>
        <v>6.0501204716971121E-4</v>
      </c>
      <c r="O6" s="82">
        <f t="shared" si="3"/>
        <v>2.1381561471467535E-2</v>
      </c>
      <c r="P6" s="76">
        <f>分析係数表!C9</f>
        <v>0.72894736842105257</v>
      </c>
      <c r="Q6" s="82">
        <f t="shared" si="4"/>
        <v>1.5586032967359229E-2</v>
      </c>
      <c r="R6" s="83">
        <v>1.9894974871921649E-2</v>
      </c>
      <c r="S6" s="84">
        <f t="shared" si="5"/>
        <v>3.2265359925716039E-2</v>
      </c>
      <c r="T6" s="85">
        <f>分析係数表!F9</f>
        <v>0.67892976588628762</v>
      </c>
      <c r="U6" s="86">
        <f t="shared" si="6"/>
        <v>2.1905913260603198E-2</v>
      </c>
      <c r="V6" s="87">
        <f>分析係数表!D9</f>
        <v>0.15384615384615385</v>
      </c>
      <c r="W6" s="88">
        <f t="shared" si="7"/>
        <v>0</v>
      </c>
      <c r="X6" s="76">
        <f>分析係数表!E9</f>
        <v>1.6722408026755852E-2</v>
      </c>
      <c r="Y6" s="89">
        <f t="shared" si="8"/>
        <v>0</v>
      </c>
    </row>
    <row r="7" spans="1:25" x14ac:dyDescent="0.2">
      <c r="A7" s="6" t="s">
        <v>221</v>
      </c>
      <c r="B7" s="5" t="s">
        <v>267</v>
      </c>
      <c r="C7" s="90"/>
      <c r="D7" s="76">
        <f>投入係数表!AI7</f>
        <v>8.6640097036908684E-5</v>
      </c>
      <c r="E7" s="77">
        <f t="shared" si="9"/>
        <v>8.664009703690868E-3</v>
      </c>
      <c r="F7" s="76">
        <f>分析係数表!C10</f>
        <v>1.0504201680672232E-2</v>
      </c>
      <c r="G7" s="77">
        <f t="shared" si="0"/>
        <v>9.1008505290870133E-5</v>
      </c>
      <c r="H7" s="77">
        <v>1.3023631892765628E-4</v>
      </c>
      <c r="I7" s="77">
        <f t="shared" si="1"/>
        <v>1.3023631892765628E-4</v>
      </c>
      <c r="J7" s="76">
        <f>分析係数表!G10</f>
        <v>0.2857142857142857</v>
      </c>
      <c r="K7" s="78">
        <f t="shared" si="2"/>
        <v>3.7210376836473218E-5</v>
      </c>
      <c r="L7" s="79"/>
      <c r="M7" s="80"/>
      <c r="N7" s="81">
        <f>分析係数表!H10</f>
        <v>1.1887956014562746E-3</v>
      </c>
      <c r="O7" s="82">
        <f t="shared" si="3"/>
        <v>4.2012892715866029E-2</v>
      </c>
      <c r="P7" s="76">
        <f>分析係数表!C10</f>
        <v>1.0504201680672232E-2</v>
      </c>
      <c r="Q7" s="82">
        <f t="shared" si="4"/>
        <v>4.4131189827590212E-4</v>
      </c>
      <c r="R7" s="83">
        <v>5.9234757435380986E-4</v>
      </c>
      <c r="S7" s="84">
        <f t="shared" si="5"/>
        <v>7.2258389328146611E-4</v>
      </c>
      <c r="T7" s="85">
        <f>分析係数表!F10</f>
        <v>0.5714285714285714</v>
      </c>
      <c r="U7" s="86">
        <f t="shared" si="6"/>
        <v>4.1290508187512347E-4</v>
      </c>
      <c r="V7" s="87">
        <f>分析係数表!D10</f>
        <v>0</v>
      </c>
      <c r="W7" s="88">
        <f t="shared" si="7"/>
        <v>0</v>
      </c>
      <c r="X7" s="76">
        <f>分析係数表!E10</f>
        <v>0</v>
      </c>
      <c r="Y7" s="89">
        <f t="shared" si="8"/>
        <v>0</v>
      </c>
    </row>
    <row r="8" spans="1:25" x14ac:dyDescent="0.2">
      <c r="A8" s="6" t="s">
        <v>222</v>
      </c>
      <c r="B8" s="5" t="s">
        <v>27</v>
      </c>
      <c r="C8" s="90"/>
      <c r="D8" s="76">
        <f>投入係数表!AI8</f>
        <v>0</v>
      </c>
      <c r="E8" s="77">
        <f t="shared" si="9"/>
        <v>0</v>
      </c>
      <c r="F8" s="76">
        <f>分析係数表!C11</f>
        <v>1.4320902789711765E-3</v>
      </c>
      <c r="G8" s="77">
        <f t="shared" si="0"/>
        <v>0</v>
      </c>
      <c r="H8" s="77">
        <v>5.2812451594355539E-4</v>
      </c>
      <c r="I8" s="77">
        <f t="shared" si="1"/>
        <v>5.2812451594355539E-4</v>
      </c>
      <c r="J8" s="76">
        <f>分析係数表!G11</f>
        <v>0.36842105263157893</v>
      </c>
      <c r="K8" s="78">
        <f t="shared" si="2"/>
        <v>1.9457219008446776E-4</v>
      </c>
      <c r="L8" s="79"/>
      <c r="M8" s="80"/>
      <c r="N8" s="81">
        <f>分析係数表!H11</f>
        <v>-2.1228492883147762E-5</v>
      </c>
      <c r="O8" s="82">
        <f t="shared" si="3"/>
        <v>-7.5023022706903638E-4</v>
      </c>
      <c r="P8" s="76">
        <f>分析係数表!C11</f>
        <v>1.4320902789711765E-3</v>
      </c>
      <c r="Q8" s="82">
        <f t="shared" si="4"/>
        <v>-1.0743974151759053E-6</v>
      </c>
      <c r="R8" s="83">
        <v>2.5005455575998826E-4</v>
      </c>
      <c r="S8" s="84">
        <f t="shared" si="5"/>
        <v>7.7817907170354365E-4</v>
      </c>
      <c r="T8" s="85">
        <f>分析係数表!F11</f>
        <v>0.57894736842105265</v>
      </c>
      <c r="U8" s="86">
        <f t="shared" si="6"/>
        <v>4.5052472572310422E-4</v>
      </c>
      <c r="V8" s="87">
        <f>分析係数表!D11</f>
        <v>2.6315789473684209E-2</v>
      </c>
      <c r="W8" s="88">
        <f t="shared" si="7"/>
        <v>0</v>
      </c>
      <c r="X8" s="76">
        <f>分析係数表!E11</f>
        <v>0</v>
      </c>
      <c r="Y8" s="89">
        <f t="shared" si="8"/>
        <v>0</v>
      </c>
    </row>
    <row r="9" spans="1:25" x14ac:dyDescent="0.2">
      <c r="A9" s="6" t="s">
        <v>223</v>
      </c>
      <c r="B9" s="5" t="s">
        <v>191</v>
      </c>
      <c r="C9" s="90"/>
      <c r="D9" s="76">
        <f>投入係数表!AI9</f>
        <v>6.2380869866574254E-3</v>
      </c>
      <c r="E9" s="77">
        <f t="shared" si="9"/>
        <v>0.62380869866574251</v>
      </c>
      <c r="F9" s="76">
        <f>分析係数表!C12</f>
        <v>8.2314002014678422E-2</v>
      </c>
      <c r="G9" s="77">
        <f t="shared" si="0"/>
        <v>5.1348190478745857E-2</v>
      </c>
      <c r="H9" s="77">
        <v>5.5887679675923382E-2</v>
      </c>
      <c r="I9" s="77">
        <f t="shared" si="1"/>
        <v>5.5887679675923382E-2</v>
      </c>
      <c r="J9" s="76">
        <f>分析係数表!G12</f>
        <v>0.12801312223648553</v>
      </c>
      <c r="K9" s="78">
        <f t="shared" si="2"/>
        <v>7.1543563698675278E-3</v>
      </c>
      <c r="L9" s="79"/>
      <c r="M9" s="80"/>
      <c r="N9" s="81">
        <f>分析係数表!H12</f>
        <v>9.0942863511405014E-2</v>
      </c>
      <c r="O9" s="82">
        <f t="shared" si="3"/>
        <v>3.2139862927637517</v>
      </c>
      <c r="P9" s="76">
        <f>分析係数表!C12</f>
        <v>8.2314002014678422E-2</v>
      </c>
      <c r="Q9" s="82">
        <f t="shared" si="4"/>
        <v>0.26455607417770427</v>
      </c>
      <c r="R9" s="83">
        <v>0.29474909066511495</v>
      </c>
      <c r="S9" s="84">
        <f t="shared" si="5"/>
        <v>0.35063677034103835</v>
      </c>
      <c r="T9" s="85">
        <f>分析係数表!F12</f>
        <v>0.39723291969761804</v>
      </c>
      <c r="U9" s="86">
        <f t="shared" si="6"/>
        <v>0.13928446803591382</v>
      </c>
      <c r="V9" s="87">
        <f>分析係数表!D12</f>
        <v>4.0436456996148909E-2</v>
      </c>
      <c r="W9" s="88">
        <f t="shared" si="7"/>
        <v>0</v>
      </c>
      <c r="X9" s="76">
        <f>分析係数表!E12</f>
        <v>4.0507773498787619E-2</v>
      </c>
      <c r="Y9" s="89">
        <f t="shared" si="8"/>
        <v>0</v>
      </c>
    </row>
    <row r="10" spans="1:25" x14ac:dyDescent="0.2">
      <c r="A10" s="6" t="s">
        <v>224</v>
      </c>
      <c r="B10" s="5" t="s">
        <v>28</v>
      </c>
      <c r="C10" s="90"/>
      <c r="D10" s="76">
        <f>投入係数表!AI10</f>
        <v>4.3320048518454343E-4</v>
      </c>
      <c r="E10" s="77">
        <f t="shared" si="9"/>
        <v>4.3320048518454342E-2</v>
      </c>
      <c r="F10" s="76">
        <f>分析係数表!C13</f>
        <v>0</v>
      </c>
      <c r="G10" s="77">
        <f t="shared" si="0"/>
        <v>0</v>
      </c>
      <c r="H10" s="77">
        <v>0</v>
      </c>
      <c r="I10" s="77">
        <f t="shared" si="1"/>
        <v>0</v>
      </c>
      <c r="J10" s="76">
        <f>分析係数表!G13</f>
        <v>0.2445</v>
      </c>
      <c r="K10" s="78">
        <f t="shared" si="2"/>
        <v>0</v>
      </c>
      <c r="L10" s="79"/>
      <c r="M10" s="80"/>
      <c r="N10" s="81">
        <f>分析係数表!H13</f>
        <v>1.389404859202021E-2</v>
      </c>
      <c r="O10" s="82">
        <f t="shared" si="3"/>
        <v>0.49102568361668425</v>
      </c>
      <c r="P10" s="76">
        <f>分析係数表!C13</f>
        <v>0</v>
      </c>
      <c r="Q10" s="82">
        <f t="shared" si="4"/>
        <v>0</v>
      </c>
      <c r="R10" s="83">
        <v>0</v>
      </c>
      <c r="S10" s="84">
        <f t="shared" si="5"/>
        <v>0</v>
      </c>
      <c r="T10" s="85">
        <f>分析係数表!F13</f>
        <v>0.38300000000000001</v>
      </c>
      <c r="U10" s="86">
        <f t="shared" si="6"/>
        <v>0</v>
      </c>
      <c r="V10" s="87">
        <f>分析係数表!D13</f>
        <v>4.5499999999999999E-2</v>
      </c>
      <c r="W10" s="88">
        <f t="shared" si="7"/>
        <v>0</v>
      </c>
      <c r="X10" s="76">
        <f>分析係数表!E13</f>
        <v>0.02</v>
      </c>
      <c r="Y10" s="89">
        <f t="shared" si="8"/>
        <v>0</v>
      </c>
    </row>
    <row r="11" spans="1:25" x14ac:dyDescent="0.2">
      <c r="A11" s="6" t="s">
        <v>225</v>
      </c>
      <c r="B11" s="5" t="s">
        <v>268</v>
      </c>
      <c r="C11" s="90"/>
      <c r="D11" s="76">
        <f>投入係数表!AI11</f>
        <v>6.6712874718419688E-3</v>
      </c>
      <c r="E11" s="77">
        <f t="shared" si="9"/>
        <v>0.6671287471841969</v>
      </c>
      <c r="F11" s="76">
        <f>分析係数表!C14</f>
        <v>0.20214395099540583</v>
      </c>
      <c r="G11" s="77">
        <f t="shared" si="0"/>
        <v>0.13485604077842878</v>
      </c>
      <c r="H11" s="77">
        <v>0.23937781596934826</v>
      </c>
      <c r="I11" s="77">
        <f t="shared" si="1"/>
        <v>0.23937781596934826</v>
      </c>
      <c r="J11" s="76">
        <f>分析係数表!G14</f>
        <v>0.19479400103430444</v>
      </c>
      <c r="K11" s="78">
        <f t="shared" si="2"/>
        <v>4.6629362531522764E-2</v>
      </c>
      <c r="L11" s="79"/>
      <c r="M11" s="80"/>
      <c r="N11" s="81">
        <f>分析係数表!H14</f>
        <v>1.146338615689979E-3</v>
      </c>
      <c r="O11" s="82">
        <f t="shared" si="3"/>
        <v>4.051243226172796E-2</v>
      </c>
      <c r="P11" s="76">
        <f>分析係数表!C14</f>
        <v>0.20214395099540583</v>
      </c>
      <c r="Q11" s="82">
        <f t="shared" si="4"/>
        <v>8.1893431218194347E-3</v>
      </c>
      <c r="R11" s="83">
        <v>3.4734183370999712E-2</v>
      </c>
      <c r="S11" s="84">
        <f t="shared" si="5"/>
        <v>0.27411199934034797</v>
      </c>
      <c r="T11" s="85">
        <f>分析係数表!F14</f>
        <v>0.33787278055507669</v>
      </c>
      <c r="U11" s="86">
        <f t="shared" si="6"/>
        <v>9.2614983400634718E-2</v>
      </c>
      <c r="V11" s="87">
        <f>分析係数表!D14</f>
        <v>4.5164626788484742E-2</v>
      </c>
      <c r="W11" s="88">
        <f t="shared" si="7"/>
        <v>0</v>
      </c>
      <c r="X11" s="76">
        <f>分析係数表!E14</f>
        <v>4.2234097569384586E-2</v>
      </c>
      <c r="Y11" s="89">
        <f t="shared" si="8"/>
        <v>0</v>
      </c>
    </row>
    <row r="12" spans="1:25" x14ac:dyDescent="0.2">
      <c r="A12" s="6" t="s">
        <v>226</v>
      </c>
      <c r="B12" s="5" t="s">
        <v>29</v>
      </c>
      <c r="C12" s="90"/>
      <c r="D12" s="76">
        <f>投入係数表!AI12</f>
        <v>7.1044879570265115E-3</v>
      </c>
      <c r="E12" s="77">
        <f t="shared" si="9"/>
        <v>0.71044879570265118</v>
      </c>
      <c r="F12" s="76">
        <f>分析係数表!C15</f>
        <v>0</v>
      </c>
      <c r="G12" s="77">
        <f t="shared" si="0"/>
        <v>0</v>
      </c>
      <c r="H12" s="77">
        <v>0</v>
      </c>
      <c r="I12" s="77">
        <f t="shared" si="1"/>
        <v>0</v>
      </c>
      <c r="J12" s="76">
        <f>分析係数表!G15</f>
        <v>9.5608299438809663E-2</v>
      </c>
      <c r="K12" s="78">
        <f t="shared" si="2"/>
        <v>0</v>
      </c>
      <c r="L12" s="79"/>
      <c r="M12" s="80"/>
      <c r="N12" s="81">
        <f>分析係数表!H15</f>
        <v>8.4064831817265134E-3</v>
      </c>
      <c r="O12" s="82">
        <f t="shared" si="3"/>
        <v>0.29709116991933837</v>
      </c>
      <c r="P12" s="76">
        <f>分析係数表!C15</f>
        <v>0</v>
      </c>
      <c r="Q12" s="82">
        <f t="shared" si="4"/>
        <v>0</v>
      </c>
      <c r="R12" s="83">
        <v>0</v>
      </c>
      <c r="S12" s="84">
        <f t="shared" si="5"/>
        <v>0</v>
      </c>
      <c r="T12" s="85">
        <f>分析係数表!F15</f>
        <v>0.30378074104583913</v>
      </c>
      <c r="U12" s="86">
        <f t="shared" si="6"/>
        <v>0</v>
      </c>
      <c r="V12" s="87">
        <f>分析係数表!D15</f>
        <v>8.4435977964269163E-3</v>
      </c>
      <c r="W12" s="88">
        <f t="shared" si="7"/>
        <v>0</v>
      </c>
      <c r="X12" s="76">
        <f>分析係数表!E15</f>
        <v>7.8086117832809896E-3</v>
      </c>
      <c r="Y12" s="89">
        <f t="shared" si="8"/>
        <v>0</v>
      </c>
    </row>
    <row r="13" spans="1:25" x14ac:dyDescent="0.2">
      <c r="A13" s="6" t="s">
        <v>227</v>
      </c>
      <c r="B13" s="5" t="s">
        <v>30</v>
      </c>
      <c r="C13" s="90"/>
      <c r="D13" s="76">
        <f>投入係数表!AI13</f>
        <v>3.2923236874025301E-3</v>
      </c>
      <c r="E13" s="77">
        <f t="shared" si="9"/>
        <v>0.32923236874025302</v>
      </c>
      <c r="F13" s="76">
        <f>分析係数表!C16</f>
        <v>5.244101845363236E-2</v>
      </c>
      <c r="G13" s="77">
        <f t="shared" si="0"/>
        <v>1.7265280724640703E-2</v>
      </c>
      <c r="H13" s="77">
        <v>2.2220972780794258E-2</v>
      </c>
      <c r="I13" s="77">
        <f t="shared" si="1"/>
        <v>2.2220972780794258E-2</v>
      </c>
      <c r="J13" s="76">
        <f>分析係数表!G16</f>
        <v>3.3400809716599193E-2</v>
      </c>
      <c r="K13" s="78">
        <f t="shared" si="2"/>
        <v>7.4219848356903899E-4</v>
      </c>
      <c r="L13" s="79"/>
      <c r="M13" s="80"/>
      <c r="N13" s="81">
        <f>分析係数表!H16</f>
        <v>1.6473310477322662E-2</v>
      </c>
      <c r="O13" s="82">
        <f t="shared" si="3"/>
        <v>0.58217865620557219</v>
      </c>
      <c r="P13" s="76">
        <f>分析係数表!C16</f>
        <v>5.244101845363236E-2</v>
      </c>
      <c r="Q13" s="82">
        <f t="shared" si="4"/>
        <v>3.05300416533873E-2</v>
      </c>
      <c r="R13" s="83">
        <v>3.4326379933997064E-2</v>
      </c>
      <c r="S13" s="84">
        <f t="shared" si="5"/>
        <v>5.6547352714791319E-2</v>
      </c>
      <c r="T13" s="85">
        <f>分析係数表!F16</f>
        <v>0.2874493927125506</v>
      </c>
      <c r="U13" s="86">
        <f t="shared" si="6"/>
        <v>1.6254502197369163E-2</v>
      </c>
      <c r="V13" s="87">
        <f>分析係数表!D16</f>
        <v>0</v>
      </c>
      <c r="W13" s="88">
        <f t="shared" si="7"/>
        <v>0</v>
      </c>
      <c r="X13" s="76">
        <f>分析係数表!E16</f>
        <v>0</v>
      </c>
      <c r="Y13" s="89">
        <f t="shared" si="8"/>
        <v>0</v>
      </c>
    </row>
    <row r="14" spans="1:25" x14ac:dyDescent="0.2">
      <c r="A14" s="6" t="s">
        <v>2</v>
      </c>
      <c r="B14" s="5" t="s">
        <v>365</v>
      </c>
      <c r="C14" s="90"/>
      <c r="D14" s="76">
        <f>投入係数表!AI14</f>
        <v>3.4656038814763475E-3</v>
      </c>
      <c r="E14" s="77">
        <f t="shared" si="9"/>
        <v>0.34656038814763473</v>
      </c>
      <c r="F14" s="76">
        <f>分析係数表!C17</f>
        <v>0.30047739399045215</v>
      </c>
      <c r="G14" s="77">
        <f t="shared" si="0"/>
        <v>0.10413356229092087</v>
      </c>
      <c r="H14" s="77">
        <v>0.18904933770383808</v>
      </c>
      <c r="I14" s="77">
        <f t="shared" si="1"/>
        <v>0.18904933770383808</v>
      </c>
      <c r="J14" s="76">
        <f>分析係数表!G17</f>
        <v>0.21582733812949639</v>
      </c>
      <c r="K14" s="78">
        <f t="shared" si="2"/>
        <v>4.0802015331763614E-2</v>
      </c>
      <c r="L14" s="79"/>
      <c r="M14" s="80"/>
      <c r="N14" s="81">
        <f>分析係数表!H17</f>
        <v>2.8021610605755043E-3</v>
      </c>
      <c r="O14" s="82">
        <f t="shared" si="3"/>
        <v>9.9030389973112781E-2</v>
      </c>
      <c r="P14" s="76">
        <f>分析係数表!C17</f>
        <v>0.30047739399045215</v>
      </c>
      <c r="Q14" s="82">
        <f t="shared" si="4"/>
        <v>2.975639350497913E-2</v>
      </c>
      <c r="R14" s="83">
        <v>6.2131840481042491E-2</v>
      </c>
      <c r="S14" s="84">
        <f t="shared" si="5"/>
        <v>0.25118117818488056</v>
      </c>
      <c r="T14" s="85">
        <f>分析係数表!F17</f>
        <v>0.33413269384492406</v>
      </c>
      <c r="U14" s="86">
        <f t="shared" si="6"/>
        <v>8.3927843710056016E-2</v>
      </c>
      <c r="V14" s="87">
        <f>分析係数表!D17</f>
        <v>3.6407237846086765E-2</v>
      </c>
      <c r="W14" s="88">
        <f t="shared" si="7"/>
        <v>0</v>
      </c>
      <c r="X14" s="76">
        <f>分析係数表!E17</f>
        <v>3.7279267495094831E-2</v>
      </c>
      <c r="Y14" s="89">
        <f t="shared" si="8"/>
        <v>0</v>
      </c>
    </row>
    <row r="15" spans="1:25" x14ac:dyDescent="0.2">
      <c r="A15" s="6" t="s">
        <v>3</v>
      </c>
      <c r="B15" s="5" t="s">
        <v>31</v>
      </c>
      <c r="C15" s="90"/>
      <c r="D15" s="76">
        <f>投入係数表!AI15</f>
        <v>1.9060821348119909E-3</v>
      </c>
      <c r="E15" s="77">
        <f t="shared" si="9"/>
        <v>0.19060821348119908</v>
      </c>
      <c r="F15" s="76">
        <f>分析係数表!C18</f>
        <v>0.17062500000000003</v>
      </c>
      <c r="G15" s="77">
        <f t="shared" si="0"/>
        <v>3.2522526425229598E-2</v>
      </c>
      <c r="H15" s="77">
        <v>4.2755046638347886E-2</v>
      </c>
      <c r="I15" s="77">
        <f t="shared" si="1"/>
        <v>4.2755046638347886E-2</v>
      </c>
      <c r="J15" s="76">
        <f>分析係数表!G18</f>
        <v>0.21515892420537897</v>
      </c>
      <c r="K15" s="78">
        <f t="shared" si="2"/>
        <v>9.1991298390577351E-3</v>
      </c>
      <c r="L15" s="79"/>
      <c r="M15" s="80"/>
      <c r="N15" s="81">
        <f>分析係数表!H18</f>
        <v>4.4579835054610296E-4</v>
      </c>
      <c r="O15" s="82">
        <f t="shared" si="3"/>
        <v>1.5754834768449761E-2</v>
      </c>
      <c r="P15" s="76">
        <f>分析係数表!C18</f>
        <v>0.17062500000000003</v>
      </c>
      <c r="Q15" s="82">
        <f t="shared" si="4"/>
        <v>2.6881686823667407E-3</v>
      </c>
      <c r="R15" s="83">
        <v>6.4920474176427996E-3</v>
      </c>
      <c r="S15" s="84">
        <f t="shared" si="5"/>
        <v>4.9247094055990689E-2</v>
      </c>
      <c r="T15" s="85">
        <f>分析係数表!F18</f>
        <v>0.45904645476772615</v>
      </c>
      <c r="U15" s="86">
        <f t="shared" si="6"/>
        <v>2.2606703934015284E-2</v>
      </c>
      <c r="V15" s="87">
        <f>分析係数表!D18</f>
        <v>0.12530562347188265</v>
      </c>
      <c r="W15" s="88">
        <f t="shared" si="7"/>
        <v>0</v>
      </c>
      <c r="X15" s="76">
        <f>分析係数表!E18</f>
        <v>6.0513447432762837E-2</v>
      </c>
      <c r="Y15" s="89">
        <f t="shared" si="8"/>
        <v>0</v>
      </c>
    </row>
    <row r="16" spans="1:25" x14ac:dyDescent="0.2">
      <c r="A16" s="6" t="s">
        <v>4</v>
      </c>
      <c r="B16" s="5" t="s">
        <v>32</v>
      </c>
      <c r="C16" s="90"/>
      <c r="D16" s="76">
        <f>投入係数表!AI16</f>
        <v>0</v>
      </c>
      <c r="E16" s="77">
        <f t="shared" si="9"/>
        <v>0</v>
      </c>
      <c r="F16" s="76">
        <f>分析係数表!C19</f>
        <v>0.1185035016586804</v>
      </c>
      <c r="G16" s="77">
        <f t="shared" si="0"/>
        <v>0</v>
      </c>
      <c r="H16" s="77">
        <v>4.8765407779951401E-3</v>
      </c>
      <c r="I16" s="77">
        <f t="shared" si="1"/>
        <v>4.8765407779951401E-3</v>
      </c>
      <c r="J16" s="76">
        <f>分析係数表!G19</f>
        <v>5.7564057564057566E-2</v>
      </c>
      <c r="K16" s="78">
        <f t="shared" si="2"/>
        <v>2.8071347405798631E-4</v>
      </c>
      <c r="L16" s="79"/>
      <c r="M16" s="80"/>
      <c r="N16" s="81">
        <f>分析係数表!H19</f>
        <v>-1.1675671085731269E-4</v>
      </c>
      <c r="O16" s="82">
        <f t="shared" si="3"/>
        <v>-4.1262662488796998E-3</v>
      </c>
      <c r="P16" s="76">
        <f>分析係数表!C19</f>
        <v>0.1185035016586804</v>
      </c>
      <c r="Q16" s="82">
        <f t="shared" si="4"/>
        <v>-4.8897699926827242E-4</v>
      </c>
      <c r="R16" s="83">
        <v>2.8923016102242933E-3</v>
      </c>
      <c r="S16" s="84">
        <f t="shared" si="5"/>
        <v>7.7688423882194338E-3</v>
      </c>
      <c r="T16" s="85">
        <f>分析係数表!F19</f>
        <v>0.24008424008424009</v>
      </c>
      <c r="U16" s="86">
        <f t="shared" si="6"/>
        <v>1.8651766211098958E-3</v>
      </c>
      <c r="V16" s="87">
        <f>分析係数表!D19</f>
        <v>1.9656019656019656E-2</v>
      </c>
      <c r="W16" s="88">
        <f t="shared" si="7"/>
        <v>0</v>
      </c>
      <c r="X16" s="76">
        <f>分析係数表!E19</f>
        <v>2.141102141102141E-2</v>
      </c>
      <c r="Y16" s="89">
        <f t="shared" si="8"/>
        <v>0</v>
      </c>
    </row>
    <row r="17" spans="1:25" x14ac:dyDescent="0.2">
      <c r="A17" s="6" t="s">
        <v>5</v>
      </c>
      <c r="B17" s="5" t="s">
        <v>33</v>
      </c>
      <c r="C17" s="90"/>
      <c r="D17" s="76">
        <f>投入係数表!AI17</f>
        <v>8.6640097036908684E-5</v>
      </c>
      <c r="E17" s="77">
        <f t="shared" si="9"/>
        <v>8.664009703690868E-3</v>
      </c>
      <c r="F17" s="76">
        <f>分析係数表!C20</f>
        <v>0.1515527950310559</v>
      </c>
      <c r="G17" s="77">
        <f t="shared" si="0"/>
        <v>1.3130548867705415E-3</v>
      </c>
      <c r="H17" s="77">
        <v>5.3139963983043423E-3</v>
      </c>
      <c r="I17" s="77">
        <f t="shared" si="1"/>
        <v>5.3139963983043423E-3</v>
      </c>
      <c r="J17" s="76">
        <f>分析係数表!G20</f>
        <v>0.10025273799494525</v>
      </c>
      <c r="K17" s="78">
        <f t="shared" si="2"/>
        <v>5.3274268862528787E-4</v>
      </c>
      <c r="L17" s="79"/>
      <c r="M17" s="80"/>
      <c r="N17" s="81">
        <f>分析係数表!H20</f>
        <v>5.5194081496184183E-4</v>
      </c>
      <c r="O17" s="82">
        <f t="shared" si="3"/>
        <v>1.9505985903794945E-2</v>
      </c>
      <c r="P17" s="76">
        <f>分析係数表!C20</f>
        <v>0.1515527950310559</v>
      </c>
      <c r="Q17" s="82">
        <f t="shared" si="4"/>
        <v>2.9561866835565009E-3</v>
      </c>
      <c r="R17" s="83">
        <v>7.5354008346584546E-3</v>
      </c>
      <c r="S17" s="84">
        <f t="shared" si="5"/>
        <v>1.2849397232962797E-2</v>
      </c>
      <c r="T17" s="85">
        <f>分析係数表!F20</f>
        <v>0.22325189553496208</v>
      </c>
      <c r="U17" s="86">
        <f t="shared" si="6"/>
        <v>2.868652288740641E-3</v>
      </c>
      <c r="V17" s="87">
        <f>分析係数表!D20</f>
        <v>3.7910699241786015E-3</v>
      </c>
      <c r="W17" s="88">
        <f t="shared" si="7"/>
        <v>0</v>
      </c>
      <c r="X17" s="76">
        <f>分析係数表!E20</f>
        <v>3.3698399326032012E-3</v>
      </c>
      <c r="Y17" s="89">
        <f t="shared" si="8"/>
        <v>0</v>
      </c>
    </row>
    <row r="18" spans="1:25" x14ac:dyDescent="0.2">
      <c r="A18" s="6" t="s">
        <v>6</v>
      </c>
      <c r="B18" s="5" t="s">
        <v>34</v>
      </c>
      <c r="C18" s="90"/>
      <c r="D18" s="76">
        <f>投入係数表!AI18</f>
        <v>1.7328019407381737E-4</v>
      </c>
      <c r="E18" s="77">
        <f t="shared" si="9"/>
        <v>1.7328019407381736E-2</v>
      </c>
      <c r="F18" s="76">
        <f>分析係数表!C21</f>
        <v>0.26288951841359776</v>
      </c>
      <c r="G18" s="77">
        <f t="shared" si="0"/>
        <v>4.5553546770680598E-3</v>
      </c>
      <c r="H18" s="77">
        <v>3.0027386986164962E-2</v>
      </c>
      <c r="I18" s="77">
        <f t="shared" si="1"/>
        <v>3.0027386986164962E-2</v>
      </c>
      <c r="J18" s="76">
        <f>分析係数表!G21</f>
        <v>0.28500292911540714</v>
      </c>
      <c r="K18" s="78">
        <f t="shared" si="2"/>
        <v>8.557893244738872E-3</v>
      </c>
      <c r="L18" s="79"/>
      <c r="M18" s="80"/>
      <c r="N18" s="81">
        <f>分析係数表!H21</f>
        <v>9.1282519397535371E-4</v>
      </c>
      <c r="O18" s="82">
        <f t="shared" si="3"/>
        <v>3.2259899763968557E-2</v>
      </c>
      <c r="P18" s="76">
        <f>分析係数表!C21</f>
        <v>0.26288951841359776</v>
      </c>
      <c r="Q18" s="82">
        <f t="shared" si="4"/>
        <v>8.4807895130206302E-3</v>
      </c>
      <c r="R18" s="83">
        <v>2.0192211876782121E-2</v>
      </c>
      <c r="S18" s="84">
        <f t="shared" si="5"/>
        <v>5.0219598862947079E-2</v>
      </c>
      <c r="T18" s="85">
        <f>分析係数表!F21</f>
        <v>0.4257469244288225</v>
      </c>
      <c r="U18" s="86">
        <f t="shared" si="6"/>
        <v>2.1380839761948909E-2</v>
      </c>
      <c r="V18" s="87">
        <f>分析係数表!D21</f>
        <v>5.0673696543643822E-2</v>
      </c>
      <c r="W18" s="88">
        <f t="shared" si="7"/>
        <v>0</v>
      </c>
      <c r="X18" s="76">
        <f>分析係数表!E21</f>
        <v>4.5987111892208554E-2</v>
      </c>
      <c r="Y18" s="89">
        <f t="shared" si="8"/>
        <v>0</v>
      </c>
    </row>
    <row r="19" spans="1:25" x14ac:dyDescent="0.2">
      <c r="A19" s="6" t="s">
        <v>7</v>
      </c>
      <c r="B19" s="5" t="s">
        <v>269</v>
      </c>
      <c r="C19" s="90"/>
      <c r="D19" s="76">
        <f>投入係数表!AI19</f>
        <v>0</v>
      </c>
      <c r="E19" s="77">
        <f t="shared" si="9"/>
        <v>0</v>
      </c>
      <c r="F19" s="76">
        <f>分析係数表!C22</f>
        <v>7.7430972388955577E-2</v>
      </c>
      <c r="G19" s="77">
        <f t="shared" si="0"/>
        <v>0</v>
      </c>
      <c r="H19" s="77">
        <v>3.8632301113232684E-3</v>
      </c>
      <c r="I19" s="77">
        <f t="shared" si="1"/>
        <v>3.8632301113232684E-3</v>
      </c>
      <c r="J19" s="76">
        <f>分析係数表!G22</f>
        <v>0.1947935368043088</v>
      </c>
      <c r="K19" s="78">
        <f t="shared" si="2"/>
        <v>7.5253225687356309E-4</v>
      </c>
      <c r="L19" s="79"/>
      <c r="M19" s="80"/>
      <c r="N19" s="81">
        <f>分析係数表!H22</f>
        <v>4.2456985766295524E-5</v>
      </c>
      <c r="O19" s="82">
        <f t="shared" si="3"/>
        <v>1.5004604541380728E-3</v>
      </c>
      <c r="P19" s="76">
        <f>分析係数表!C22</f>
        <v>7.7430972388955577E-2</v>
      </c>
      <c r="Q19" s="82">
        <f t="shared" si="4"/>
        <v>1.1618211199508486E-4</v>
      </c>
      <c r="R19" s="83">
        <v>1.4681277638894429E-3</v>
      </c>
      <c r="S19" s="84">
        <f t="shared" si="5"/>
        <v>5.3313578752127114E-3</v>
      </c>
      <c r="T19" s="85">
        <f>分析係数表!F22</f>
        <v>0.41382405745062839</v>
      </c>
      <c r="U19" s="86">
        <f t="shared" si="6"/>
        <v>2.2062441476418853E-3</v>
      </c>
      <c r="V19" s="87">
        <f>分析係数表!D22</f>
        <v>5.3261520047875523E-2</v>
      </c>
      <c r="W19" s="88">
        <f t="shared" si="7"/>
        <v>0</v>
      </c>
      <c r="X19" s="76">
        <f>分析係数表!E22</f>
        <v>5.6852184320766011E-2</v>
      </c>
      <c r="Y19" s="89">
        <f t="shared" si="8"/>
        <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0.21568627450980393</v>
      </c>
      <c r="K20" s="78">
        <f t="shared" si="2"/>
        <v>0</v>
      </c>
      <c r="L20" s="79"/>
      <c r="M20" s="80"/>
      <c r="N20" s="81">
        <f>分析係数表!H23</f>
        <v>2.1228492883147762E-5</v>
      </c>
      <c r="O20" s="82">
        <f t="shared" si="3"/>
        <v>7.5023022706903638E-4</v>
      </c>
      <c r="P20" s="76">
        <f>分析係数表!C23</f>
        <v>0</v>
      </c>
      <c r="Q20" s="82">
        <f t="shared" si="4"/>
        <v>0</v>
      </c>
      <c r="R20" s="83">
        <v>0</v>
      </c>
      <c r="S20" s="84">
        <f t="shared" si="5"/>
        <v>0</v>
      </c>
      <c r="T20" s="85">
        <f>分析係数表!F23</f>
        <v>0.44102792632204396</v>
      </c>
      <c r="U20" s="86">
        <f t="shared" si="6"/>
        <v>0</v>
      </c>
      <c r="V20" s="87">
        <f>分析係数表!D23</f>
        <v>2.3469994058229353E-2</v>
      </c>
      <c r="W20" s="88">
        <f t="shared" si="7"/>
        <v>0</v>
      </c>
      <c r="X20" s="76">
        <f>分析係数表!E23</f>
        <v>2.3024361259655377E-2</v>
      </c>
      <c r="Y20" s="89">
        <f t="shared" si="8"/>
        <v>0</v>
      </c>
    </row>
    <row r="21" spans="1:25" x14ac:dyDescent="0.2">
      <c r="A21" s="6" t="s">
        <v>9</v>
      </c>
      <c r="B21" s="5" t="s">
        <v>271</v>
      </c>
      <c r="C21" s="90"/>
      <c r="D21" s="76">
        <f>投入係数表!AI21</f>
        <v>0</v>
      </c>
      <c r="E21" s="77">
        <f t="shared" si="9"/>
        <v>0</v>
      </c>
      <c r="F21" s="76">
        <f>分析係数表!C24</f>
        <v>0.63487099296325256</v>
      </c>
      <c r="G21" s="77">
        <f t="shared" si="0"/>
        <v>0</v>
      </c>
      <c r="H21" s="77">
        <v>1.9261939122886432E-2</v>
      </c>
      <c r="I21" s="77">
        <f t="shared" si="1"/>
        <v>1.9261939122886432E-2</v>
      </c>
      <c r="J21" s="76">
        <f>分析係数表!G24</f>
        <v>0.20715350223546944</v>
      </c>
      <c r="K21" s="78">
        <f t="shared" si="2"/>
        <v>3.9901781491523307E-3</v>
      </c>
      <c r="L21" s="79"/>
      <c r="M21" s="80"/>
      <c r="N21" s="81">
        <f>分析係数表!H24</f>
        <v>3.5027013257193804E-4</v>
      </c>
      <c r="O21" s="82">
        <f t="shared" si="3"/>
        <v>1.2378798746639098E-2</v>
      </c>
      <c r="P21" s="76">
        <f>分析係数表!C24</f>
        <v>0.63487099296325256</v>
      </c>
      <c r="Q21" s="82">
        <f t="shared" si="4"/>
        <v>7.8589402519710309E-3</v>
      </c>
      <c r="R21" s="83">
        <v>2.6550463027554379E-2</v>
      </c>
      <c r="S21" s="84">
        <f t="shared" si="5"/>
        <v>4.5812402150440815E-2</v>
      </c>
      <c r="T21" s="85">
        <f>分析係数表!F24</f>
        <v>0.39046199701937406</v>
      </c>
      <c r="U21" s="86">
        <f t="shared" si="6"/>
        <v>1.7888002031915786E-2</v>
      </c>
      <c r="V21" s="87">
        <f>分析係数表!D24</f>
        <v>8.1222056631892692E-2</v>
      </c>
      <c r="W21" s="88">
        <f t="shared" si="7"/>
        <v>0</v>
      </c>
      <c r="X21" s="76">
        <f>分析係数表!E24</f>
        <v>8.3457526080476907E-2</v>
      </c>
      <c r="Y21" s="89">
        <f t="shared" si="8"/>
        <v>0</v>
      </c>
    </row>
    <row r="22" spans="1:25" x14ac:dyDescent="0.2">
      <c r="A22" s="6" t="s">
        <v>10</v>
      </c>
      <c r="B22" s="5" t="s">
        <v>272</v>
      </c>
      <c r="C22" s="90"/>
      <c r="D22" s="76">
        <f>投入係数表!AI22</f>
        <v>1.2996014555536302E-3</v>
      </c>
      <c r="E22" s="77">
        <f t="shared" si="9"/>
        <v>0.12996014555536303</v>
      </c>
      <c r="F22" s="76">
        <f>分析係数表!C25</f>
        <v>2.5195482189400487E-2</v>
      </c>
      <c r="G22" s="77">
        <f t="shared" si="0"/>
        <v>3.274408532672044E-3</v>
      </c>
      <c r="H22" s="77">
        <v>5.1170710442544664E-3</v>
      </c>
      <c r="I22" s="77">
        <f t="shared" si="1"/>
        <v>5.1170710442544664E-3</v>
      </c>
      <c r="J22" s="76">
        <f>分析係数表!G25</f>
        <v>0.19667590027700832</v>
      </c>
      <c r="K22" s="78">
        <f t="shared" si="2"/>
        <v>1.0064045544101582E-3</v>
      </c>
      <c r="L22" s="79"/>
      <c r="M22" s="80"/>
      <c r="N22" s="81">
        <f>分析係数表!H25</f>
        <v>5.0948382919554624E-4</v>
      </c>
      <c r="O22" s="82">
        <f t="shared" si="3"/>
        <v>1.8005525449656869E-2</v>
      </c>
      <c r="P22" s="76">
        <f>分析係数表!C25</f>
        <v>2.5195482189400487E-2</v>
      </c>
      <c r="Q22" s="82">
        <f t="shared" si="4"/>
        <v>4.5365789577762682E-4</v>
      </c>
      <c r="R22" s="83">
        <v>1.9139186139966039E-3</v>
      </c>
      <c r="S22" s="84">
        <f t="shared" si="5"/>
        <v>7.0309896582510705E-3</v>
      </c>
      <c r="T22" s="85">
        <f>分析係数表!F25</f>
        <v>0.34903047091412742</v>
      </c>
      <c r="U22" s="86">
        <f t="shared" si="6"/>
        <v>2.454029631411731E-3</v>
      </c>
      <c r="V22" s="87">
        <f>分析係数表!D25</f>
        <v>0.22853185595567868</v>
      </c>
      <c r="W22" s="88">
        <f t="shared" si="7"/>
        <v>0</v>
      </c>
      <c r="X22" s="76">
        <f>分析係数表!E25</f>
        <v>0.2146814404432133</v>
      </c>
      <c r="Y22" s="89">
        <f t="shared" si="8"/>
        <v>0</v>
      </c>
    </row>
    <row r="23" spans="1:25" x14ac:dyDescent="0.2">
      <c r="A23" s="6" t="s">
        <v>11</v>
      </c>
      <c r="B23" s="5" t="s">
        <v>35</v>
      </c>
      <c r="C23" s="90"/>
      <c r="D23" s="76">
        <f>投入係数表!AI23</f>
        <v>5.1984058222145208E-4</v>
      </c>
      <c r="E23" s="77">
        <f t="shared" si="9"/>
        <v>5.1984058222145205E-2</v>
      </c>
      <c r="F23" s="76">
        <f>分析係数表!C26</f>
        <v>0.4930888575458392</v>
      </c>
      <c r="G23" s="77">
        <f t="shared" si="0"/>
        <v>2.5632759879353966E-2</v>
      </c>
      <c r="H23" s="77">
        <v>4.6307266032955853E-2</v>
      </c>
      <c r="I23" s="77">
        <f t="shared" si="1"/>
        <v>4.6307266032955853E-2</v>
      </c>
      <c r="J23" s="76">
        <f>分析係数表!G26</f>
        <v>0.19639217284957194</v>
      </c>
      <c r="K23" s="78">
        <f t="shared" si="2"/>
        <v>9.0943845949353775E-3</v>
      </c>
      <c r="L23" s="79"/>
      <c r="M23" s="80"/>
      <c r="N23" s="81">
        <f>分析係数表!H26</f>
        <v>1.0815917123963785E-2</v>
      </c>
      <c r="O23" s="82">
        <f t="shared" si="3"/>
        <v>0.38224230069167403</v>
      </c>
      <c r="P23" s="76">
        <f>分析係数表!C26</f>
        <v>0.4930888575458392</v>
      </c>
      <c r="Q23" s="82">
        <f t="shared" si="4"/>
        <v>0.18847941935375068</v>
      </c>
      <c r="R23" s="83">
        <v>0.20831774932690245</v>
      </c>
      <c r="S23" s="84">
        <f t="shared" si="5"/>
        <v>0.25462501535985832</v>
      </c>
      <c r="T23" s="85">
        <f>分析係数表!F26</f>
        <v>0.33499796167957602</v>
      </c>
      <c r="U23" s="86">
        <f t="shared" si="6"/>
        <v>8.5298861138183274E-2</v>
      </c>
      <c r="V23" s="87">
        <f>分析係数表!D26</f>
        <v>2.4561761108846312E-2</v>
      </c>
      <c r="W23" s="88">
        <f t="shared" si="7"/>
        <v>0</v>
      </c>
      <c r="X23" s="76">
        <f>分析係数表!E26</f>
        <v>2.6498165511618425E-2</v>
      </c>
      <c r="Y23" s="89">
        <f t="shared" si="8"/>
        <v>0</v>
      </c>
    </row>
    <row r="24" spans="1:25" x14ac:dyDescent="0.2">
      <c r="A24" s="6" t="s">
        <v>12</v>
      </c>
      <c r="B24" s="5" t="s">
        <v>366</v>
      </c>
      <c r="C24" s="90"/>
      <c r="D24" s="76">
        <f>投入係数表!AI24</f>
        <v>8.6640097036908684E-5</v>
      </c>
      <c r="E24" s="77">
        <f t="shared" si="9"/>
        <v>8.664009703690868E-3</v>
      </c>
      <c r="F24" s="76">
        <f>分析係数表!C27</f>
        <v>2.3319615912208547E-2</v>
      </c>
      <c r="G24" s="77">
        <f t="shared" si="0"/>
        <v>2.0204137854971883E-4</v>
      </c>
      <c r="H24" s="77">
        <v>2.9902790770079576E-4</v>
      </c>
      <c r="I24" s="77">
        <f t="shared" si="1"/>
        <v>2.9902790770079576E-4</v>
      </c>
      <c r="J24" s="76">
        <f>分析係数表!G27</f>
        <v>0.17692307692307693</v>
      </c>
      <c r="K24" s="78">
        <f t="shared" si="2"/>
        <v>5.2904937516294639E-5</v>
      </c>
      <c r="L24" s="79"/>
      <c r="M24" s="80"/>
      <c r="N24" s="81">
        <f>分析係数表!H27</f>
        <v>1.0773460138197489E-2</v>
      </c>
      <c r="O24" s="82">
        <f t="shared" si="3"/>
        <v>0.38074184023753593</v>
      </c>
      <c r="P24" s="76">
        <f>分析係数表!C27</f>
        <v>2.3319615912208547E-2</v>
      </c>
      <c r="Q24" s="82">
        <f t="shared" si="4"/>
        <v>8.8787534760468075E-3</v>
      </c>
      <c r="R24" s="83">
        <v>8.9480243925154773E-3</v>
      </c>
      <c r="S24" s="84">
        <f t="shared" si="5"/>
        <v>9.2470523002162724E-3</v>
      </c>
      <c r="T24" s="85">
        <f>分析係数表!F27</f>
        <v>0.33076923076923076</v>
      </c>
      <c r="U24" s="86">
        <f t="shared" si="6"/>
        <v>3.0586403762253825E-3</v>
      </c>
      <c r="V24" s="87">
        <f>分析係数表!D27</f>
        <v>1.5384615384615385</v>
      </c>
      <c r="W24" s="88">
        <f t="shared" si="7"/>
        <v>0</v>
      </c>
      <c r="X24" s="76">
        <f>分析係数表!E27</f>
        <v>1.823076923076923</v>
      </c>
      <c r="Y24" s="89">
        <f t="shared" si="8"/>
        <v>0</v>
      </c>
    </row>
    <row r="25" spans="1:25" x14ac:dyDescent="0.2">
      <c r="A25" s="6" t="s">
        <v>13</v>
      </c>
      <c r="B25" s="5" t="s">
        <v>192</v>
      </c>
      <c r="C25" s="90"/>
      <c r="D25" s="76">
        <f>投入係数表!AI25</f>
        <v>8.6640097036908684E-5</v>
      </c>
      <c r="E25" s="77">
        <f t="shared" si="9"/>
        <v>8.664009703690868E-3</v>
      </c>
      <c r="F25" s="76">
        <f>分析係数表!C28</f>
        <v>0.14672910458351074</v>
      </c>
      <c r="G25" s="77">
        <f t="shared" si="0"/>
        <v>1.2712623859254093E-3</v>
      </c>
      <c r="H25" s="77">
        <v>2.4321094421987686E-2</v>
      </c>
      <c r="I25" s="77">
        <f t="shared" si="1"/>
        <v>2.4321094421987686E-2</v>
      </c>
      <c r="J25" s="76">
        <f>分析係数表!G28</f>
        <v>0.12492997198879552</v>
      </c>
      <c r="K25" s="78">
        <f t="shared" si="2"/>
        <v>3.0384336448757727E-3</v>
      </c>
      <c r="L25" s="79"/>
      <c r="M25" s="80"/>
      <c r="N25" s="81">
        <f>分析係数表!H28</f>
        <v>2.0262596456964536E-2</v>
      </c>
      <c r="O25" s="82">
        <f t="shared" si="3"/>
        <v>0.71609475173739512</v>
      </c>
      <c r="P25" s="76">
        <f>分析係数表!C28</f>
        <v>0.14672910458351074</v>
      </c>
      <c r="Q25" s="82">
        <f t="shared" si="4"/>
        <v>0.10507194171937941</v>
      </c>
      <c r="R25" s="83">
        <v>0.12183009597214925</v>
      </c>
      <c r="S25" s="84">
        <f t="shared" si="5"/>
        <v>0.14615119039413693</v>
      </c>
      <c r="T25" s="85">
        <f>分析係数表!F28</f>
        <v>0.21372549019607842</v>
      </c>
      <c r="U25" s="86">
        <f t="shared" si="6"/>
        <v>3.1236234809727304E-2</v>
      </c>
      <c r="V25" s="87">
        <f>分析係数表!D28</f>
        <v>3.4733893557422971E-2</v>
      </c>
      <c r="W25" s="88">
        <f t="shared" si="7"/>
        <v>0</v>
      </c>
      <c r="X25" s="76">
        <f>分析係数表!E28</f>
        <v>3.4173669467787111E-2</v>
      </c>
      <c r="Y25" s="89">
        <f t="shared" si="8"/>
        <v>0</v>
      </c>
    </row>
    <row r="26" spans="1:25" x14ac:dyDescent="0.2">
      <c r="A26" s="6" t="s">
        <v>14</v>
      </c>
      <c r="B26" s="5" t="s">
        <v>50</v>
      </c>
      <c r="C26" s="90"/>
      <c r="D26" s="76">
        <f>投入係数表!AI26</f>
        <v>1.6721538728123375E-2</v>
      </c>
      <c r="E26" s="77">
        <f t="shared" si="9"/>
        <v>1.6721538728123375</v>
      </c>
      <c r="F26" s="76">
        <f>分析係数表!C29</f>
        <v>0.36751332706177486</v>
      </c>
      <c r="G26" s="77">
        <f t="shared" si="0"/>
        <v>0.61453883315649405</v>
      </c>
      <c r="H26" s="77">
        <v>0.65340511481951824</v>
      </c>
      <c r="I26" s="77">
        <f t="shared" si="1"/>
        <v>0.65340511481951824</v>
      </c>
      <c r="J26" s="76">
        <f>分析係数表!G29</f>
        <v>0.26226333907056798</v>
      </c>
      <c r="K26" s="78">
        <f t="shared" si="2"/>
        <v>0.17136420717835471</v>
      </c>
      <c r="L26" s="79"/>
      <c r="M26" s="80"/>
      <c r="N26" s="81">
        <f>分析係数表!H29</f>
        <v>9.6908070011569522E-3</v>
      </c>
      <c r="O26" s="82">
        <f t="shared" si="3"/>
        <v>0.34248009865701506</v>
      </c>
      <c r="P26" s="76">
        <f>分析係数表!C29</f>
        <v>0.36751332706177486</v>
      </c>
      <c r="Q26" s="82">
        <f t="shared" si="4"/>
        <v>0.1258660005098845</v>
      </c>
      <c r="R26" s="83">
        <v>0.15961079341201764</v>
      </c>
      <c r="S26" s="84">
        <f t="shared" si="5"/>
        <v>0.81301590823153591</v>
      </c>
      <c r="T26" s="85">
        <f>分析係数表!F29</f>
        <v>0.47117039586919107</v>
      </c>
      <c r="U26" s="86">
        <f t="shared" si="6"/>
        <v>0.38306902732940268</v>
      </c>
      <c r="V26" s="87">
        <f>分析係数表!D29</f>
        <v>9.2943201376936319E-2</v>
      </c>
      <c r="W26" s="88">
        <f t="shared" si="7"/>
        <v>0</v>
      </c>
      <c r="X26" s="76">
        <f>分析係数表!E29</f>
        <v>7.2289156626506021E-2</v>
      </c>
      <c r="Y26" s="89">
        <f t="shared" si="8"/>
        <v>0</v>
      </c>
    </row>
    <row r="27" spans="1:25" x14ac:dyDescent="0.2">
      <c r="A27" s="6" t="s">
        <v>15</v>
      </c>
      <c r="B27" s="5" t="s">
        <v>36</v>
      </c>
      <c r="C27" s="90"/>
      <c r="D27" s="76">
        <f>投入係数表!AI27</f>
        <v>5.9781666955466993E-3</v>
      </c>
      <c r="E27" s="77">
        <f t="shared" si="9"/>
        <v>0.59781666955466994</v>
      </c>
      <c r="F27" s="76">
        <f>分析係数表!C30</f>
        <v>1</v>
      </c>
      <c r="G27" s="77">
        <f t="shared" si="0"/>
        <v>0.59781666955466994</v>
      </c>
      <c r="H27" s="77">
        <v>0.66794622989430164</v>
      </c>
      <c r="I27" s="77">
        <f t="shared" si="1"/>
        <v>0.66794622989430164</v>
      </c>
      <c r="J27" s="76">
        <f>分析係数表!G30</f>
        <v>0.34487899988530796</v>
      </c>
      <c r="K27" s="78">
        <f t="shared" si="2"/>
        <v>0.23036062774310873</v>
      </c>
      <c r="L27" s="79"/>
      <c r="M27" s="80"/>
      <c r="N27" s="81">
        <f>分析係数表!H30</f>
        <v>0</v>
      </c>
      <c r="O27" s="82">
        <f t="shared" si="3"/>
        <v>0</v>
      </c>
      <c r="P27" s="76">
        <f>分析係数表!C30</f>
        <v>1</v>
      </c>
      <c r="Q27" s="82">
        <f t="shared" si="4"/>
        <v>0</v>
      </c>
      <c r="R27" s="83">
        <v>0.1035140536734384</v>
      </c>
      <c r="S27" s="84">
        <f t="shared" si="5"/>
        <v>0.77146028356773999</v>
      </c>
      <c r="T27" s="85">
        <f>分析係数表!F30</f>
        <v>0.44087624727606378</v>
      </c>
      <c r="U27" s="86">
        <f t="shared" si="6"/>
        <v>0.34011851474187321</v>
      </c>
      <c r="V27" s="87">
        <f>分析係数表!D30</f>
        <v>0.11905034981075811</v>
      </c>
      <c r="W27" s="88">
        <f t="shared" si="7"/>
        <v>0</v>
      </c>
      <c r="X27" s="76">
        <f>分析係数表!E30</f>
        <v>6.6292005963986697E-2</v>
      </c>
      <c r="Y27" s="89">
        <f t="shared" si="8"/>
        <v>0</v>
      </c>
    </row>
    <row r="28" spans="1:25" x14ac:dyDescent="0.2">
      <c r="A28" s="6" t="s">
        <v>16</v>
      </c>
      <c r="B28" s="5" t="s">
        <v>193</v>
      </c>
      <c r="C28" s="90"/>
      <c r="D28" s="76">
        <f>投入係数表!AI28</f>
        <v>2.1400103968116445E-2</v>
      </c>
      <c r="E28" s="77">
        <f t="shared" si="9"/>
        <v>2.1400103968116446</v>
      </c>
      <c r="F28" s="76">
        <f>分析係数表!C31</f>
        <v>0.30951028292239513</v>
      </c>
      <c r="G28" s="77">
        <f t="shared" si="0"/>
        <v>0.66235522337403918</v>
      </c>
      <c r="H28" s="77">
        <v>0.7267167528954831</v>
      </c>
      <c r="I28" s="77">
        <f t="shared" si="1"/>
        <v>0.7267167528954831</v>
      </c>
      <c r="J28" s="76">
        <f>分析係数表!G31</f>
        <v>7.0092194960809637E-2</v>
      </c>
      <c r="K28" s="78">
        <f t="shared" si="2"/>
        <v>5.0937172325236722E-2</v>
      </c>
      <c r="L28" s="79"/>
      <c r="M28" s="80"/>
      <c r="N28" s="81">
        <f>分析係数表!H31</f>
        <v>2.261895916699394E-2</v>
      </c>
      <c r="O28" s="82">
        <f t="shared" si="3"/>
        <v>0.79937030694205824</v>
      </c>
      <c r="P28" s="76">
        <f>分析係数表!C31</f>
        <v>0.30951028292239513</v>
      </c>
      <c r="Q28" s="82">
        <f t="shared" si="4"/>
        <v>0.24741332986139827</v>
      </c>
      <c r="R28" s="83">
        <v>0.32001702569341572</v>
      </c>
      <c r="S28" s="84">
        <f t="shared" si="5"/>
        <v>1.0467337785888988</v>
      </c>
      <c r="T28" s="85">
        <f>分析係数表!F31</f>
        <v>0.24334064086008589</v>
      </c>
      <c r="U28" s="86">
        <f t="shared" si="6"/>
        <v>0.25471286849172187</v>
      </c>
      <c r="V28" s="87">
        <f>分析係数表!D31</f>
        <v>5.1052584161686535E-4</v>
      </c>
      <c r="W28" s="88">
        <f t="shared" si="7"/>
        <v>0</v>
      </c>
      <c r="X28" s="76">
        <f>分析係数表!E31</f>
        <v>4.2043304603741857E-4</v>
      </c>
      <c r="Y28" s="89">
        <f t="shared" si="8"/>
        <v>0</v>
      </c>
    </row>
    <row r="29" spans="1:25" x14ac:dyDescent="0.2">
      <c r="A29" s="6" t="s">
        <v>17</v>
      </c>
      <c r="B29" s="5" t="s">
        <v>273</v>
      </c>
      <c r="C29" s="90"/>
      <c r="D29" s="76">
        <f>投入係数表!AI29</f>
        <v>9.4437705770230463E-3</v>
      </c>
      <c r="E29" s="77">
        <f t="shared" si="9"/>
        <v>0.94437705770230462</v>
      </c>
      <c r="F29" s="76">
        <f>分析係数表!C32</f>
        <v>0.85225718194254441</v>
      </c>
      <c r="G29" s="77">
        <f t="shared" si="0"/>
        <v>0.80485212988855781</v>
      </c>
      <c r="H29" s="77">
        <v>0.89067897128282447</v>
      </c>
      <c r="I29" s="77">
        <f t="shared" si="1"/>
        <v>0.89067897128282447</v>
      </c>
      <c r="J29" s="76">
        <f>分析係数表!G32</f>
        <v>0.14035087719298245</v>
      </c>
      <c r="K29" s="78">
        <f t="shared" si="2"/>
        <v>0.12500757491688763</v>
      </c>
      <c r="L29" s="79"/>
      <c r="M29" s="80"/>
      <c r="N29" s="81">
        <f>分析係数表!H32</f>
        <v>6.442847590035345E-3</v>
      </c>
      <c r="O29" s="82">
        <f t="shared" si="3"/>
        <v>0.22769487391545248</v>
      </c>
      <c r="P29" s="76">
        <f>分析係数表!C32</f>
        <v>0.85225718194254441</v>
      </c>
      <c r="Q29" s="82">
        <f t="shared" si="4"/>
        <v>0.19405459158594648</v>
      </c>
      <c r="R29" s="83">
        <v>0.25375259852902032</v>
      </c>
      <c r="S29" s="84">
        <f t="shared" si="5"/>
        <v>1.1444315698118448</v>
      </c>
      <c r="T29" s="85">
        <f>分析係数表!F32</f>
        <v>0.48405103668261562</v>
      </c>
      <c r="U29" s="86">
        <f t="shared" si="6"/>
        <v>0.55396328777973669</v>
      </c>
      <c r="V29" s="87">
        <f>分析係数表!D32</f>
        <v>2.1531100478468901E-2</v>
      </c>
      <c r="W29" s="88">
        <f t="shared" si="7"/>
        <v>0</v>
      </c>
      <c r="X29" s="76">
        <f>分析係数表!E32</f>
        <v>3.1897926634768738E-2</v>
      </c>
      <c r="Y29" s="89">
        <f t="shared" si="8"/>
        <v>0</v>
      </c>
    </row>
    <row r="30" spans="1:25" x14ac:dyDescent="0.2">
      <c r="A30" s="6" t="s">
        <v>18</v>
      </c>
      <c r="B30" s="5" t="s">
        <v>274</v>
      </c>
      <c r="C30" s="90"/>
      <c r="D30" s="76">
        <f>投入係数表!AI30</f>
        <v>5.2850459192514297E-3</v>
      </c>
      <c r="E30" s="77">
        <f t="shared" si="9"/>
        <v>0.52850459192514299</v>
      </c>
      <c r="F30" s="76">
        <f>分析係数表!C33</f>
        <v>1</v>
      </c>
      <c r="G30" s="77">
        <f t="shared" si="0"/>
        <v>0.52850459192514299</v>
      </c>
      <c r="H30" s="77">
        <v>0.55745888430259394</v>
      </c>
      <c r="I30" s="77">
        <f t="shared" si="1"/>
        <v>0.55745888430259394</v>
      </c>
      <c r="J30" s="76">
        <f>分析係数表!G33</f>
        <v>0.50645624103299858</v>
      </c>
      <c r="K30" s="78">
        <f t="shared" si="2"/>
        <v>0.28232853107434097</v>
      </c>
      <c r="L30" s="79"/>
      <c r="M30" s="80"/>
      <c r="N30" s="81">
        <f>分析係数表!H33</f>
        <v>9.552821797416492E-4</v>
      </c>
      <c r="O30" s="82">
        <f t="shared" si="3"/>
        <v>3.3760360218106633E-2</v>
      </c>
      <c r="P30" s="76">
        <f>分析係数表!C33</f>
        <v>1</v>
      </c>
      <c r="Q30" s="82">
        <f t="shared" si="4"/>
        <v>3.3760360218106633E-2</v>
      </c>
      <c r="R30" s="83">
        <v>0.10219734880218009</v>
      </c>
      <c r="S30" s="84">
        <f t="shared" si="5"/>
        <v>0.65965623310477406</v>
      </c>
      <c r="T30" s="85">
        <f>分析係数表!F33</f>
        <v>0.6449067431850789</v>
      </c>
      <c r="U30" s="86">
        <f t="shared" si="6"/>
        <v>0.42541675291333708</v>
      </c>
      <c r="V30" s="87">
        <f>分析係数表!D33</f>
        <v>2.7259684361549498E-2</v>
      </c>
      <c r="W30" s="88">
        <f t="shared" si="7"/>
        <v>0</v>
      </c>
      <c r="X30" s="76">
        <f>分析係数表!E33</f>
        <v>2.4748923959827834E-2</v>
      </c>
      <c r="Y30" s="89">
        <f t="shared" si="8"/>
        <v>0</v>
      </c>
    </row>
    <row r="31" spans="1:25" x14ac:dyDescent="0.2">
      <c r="A31" s="6" t="s">
        <v>19</v>
      </c>
      <c r="B31" s="5" t="s">
        <v>275</v>
      </c>
      <c r="C31" s="90"/>
      <c r="D31" s="76">
        <f>投入係数表!AI31</f>
        <v>1.8540980765898458E-2</v>
      </c>
      <c r="E31" s="77">
        <f t="shared" si="9"/>
        <v>1.8540980765898458</v>
      </c>
      <c r="F31" s="76">
        <f>分析係数表!C34</f>
        <v>0.24772063858157056</v>
      </c>
      <c r="G31" s="77">
        <f t="shared" si="0"/>
        <v>0.45929835952569831</v>
      </c>
      <c r="H31" s="77">
        <v>0.54660913310504133</v>
      </c>
      <c r="I31" s="77">
        <f t="shared" si="1"/>
        <v>0.54660913310504133</v>
      </c>
      <c r="J31" s="76">
        <f>分析係数表!G34</f>
        <v>0.4248649605950589</v>
      </c>
      <c r="K31" s="78">
        <f t="shared" si="2"/>
        <v>0.23223506779757269</v>
      </c>
      <c r="L31" s="79"/>
      <c r="M31" s="80"/>
      <c r="N31" s="81">
        <f>分析係数表!H34</f>
        <v>0.15963826648127116</v>
      </c>
      <c r="O31" s="82">
        <f t="shared" si="3"/>
        <v>5.6417313075591524</v>
      </c>
      <c r="P31" s="76">
        <f>分析係数表!C34</f>
        <v>0.24772063858157056</v>
      </c>
      <c r="Q31" s="82">
        <f t="shared" si="4"/>
        <v>1.3975732822141924</v>
      </c>
      <c r="R31" s="83">
        <v>1.5009746110664424</v>
      </c>
      <c r="S31" s="84">
        <f t="shared" si="5"/>
        <v>2.0475837441714839</v>
      </c>
      <c r="T31" s="85">
        <f>分析係数表!F34</f>
        <v>0.69972549366864434</v>
      </c>
      <c r="U31" s="86">
        <f t="shared" si="6"/>
        <v>1.4327465462182827</v>
      </c>
      <c r="V31" s="87">
        <f>分析係数表!D34</f>
        <v>0.30222261577968651</v>
      </c>
      <c r="W31" s="88">
        <f t="shared" si="7"/>
        <v>1</v>
      </c>
      <c r="X31" s="76">
        <f>分析係数表!E34</f>
        <v>0.2069423536704153</v>
      </c>
      <c r="Y31" s="89">
        <f t="shared" si="8"/>
        <v>0</v>
      </c>
    </row>
    <row r="32" spans="1:25" x14ac:dyDescent="0.2">
      <c r="A32" s="6" t="s">
        <v>20</v>
      </c>
      <c r="B32" s="5" t="s">
        <v>37</v>
      </c>
      <c r="C32" s="90"/>
      <c r="D32" s="76">
        <f>投入係数表!AI32</f>
        <v>8.1441691214694158E-3</v>
      </c>
      <c r="E32" s="77">
        <f t="shared" si="9"/>
        <v>0.81441691214694156</v>
      </c>
      <c r="F32" s="76">
        <f>分析係数表!C35</f>
        <v>0.40037672666387614</v>
      </c>
      <c r="G32" s="77">
        <f t="shared" si="0"/>
        <v>0.32607357742509407</v>
      </c>
      <c r="H32" s="77">
        <v>0.3943196009304803</v>
      </c>
      <c r="I32" s="77">
        <f t="shared" si="1"/>
        <v>0.3943196009304803</v>
      </c>
      <c r="J32" s="76">
        <f>分析係数表!G35</f>
        <v>0.31413869149718204</v>
      </c>
      <c r="K32" s="78">
        <f t="shared" si="2"/>
        <v>0.12387104346799209</v>
      </c>
      <c r="L32" s="79"/>
      <c r="M32" s="80"/>
      <c r="N32" s="81">
        <f>分析係数表!H35</f>
        <v>6.0278305541698066E-2</v>
      </c>
      <c r="O32" s="82">
        <f t="shared" si="3"/>
        <v>2.1302787297625283</v>
      </c>
      <c r="P32" s="76">
        <f>分析係数表!C35</f>
        <v>0.40037672666387614</v>
      </c>
      <c r="Q32" s="82">
        <f t="shared" si="4"/>
        <v>0.85291402470400102</v>
      </c>
      <c r="R32" s="83">
        <v>1.0941026455662421</v>
      </c>
      <c r="S32" s="84">
        <f t="shared" si="5"/>
        <v>1.4884222464967225</v>
      </c>
      <c r="T32" s="85">
        <f>分析係数表!F35</f>
        <v>0.64444988973290862</v>
      </c>
      <c r="U32" s="86">
        <f t="shared" si="6"/>
        <v>0.95921355263082098</v>
      </c>
      <c r="V32" s="87">
        <f>分析係数表!D35</f>
        <v>6.3219799068855678E-2</v>
      </c>
      <c r="W32" s="88">
        <f t="shared" si="7"/>
        <v>0</v>
      </c>
      <c r="X32" s="76">
        <f>分析係数表!E35</f>
        <v>5.6848811565792697E-2</v>
      </c>
      <c r="Y32" s="89">
        <f t="shared" si="8"/>
        <v>0</v>
      </c>
    </row>
    <row r="33" spans="1:25" x14ac:dyDescent="0.2">
      <c r="A33" s="6" t="s">
        <v>21</v>
      </c>
      <c r="B33" s="5" t="s">
        <v>38</v>
      </c>
      <c r="C33" s="90"/>
      <c r="D33" s="76">
        <f>投入係数表!AI33</f>
        <v>5.3716860162883384E-3</v>
      </c>
      <c r="E33" s="77">
        <f t="shared" si="9"/>
        <v>0.53716860162883384</v>
      </c>
      <c r="F33" s="76">
        <f>分析係数表!C36</f>
        <v>0.81884274474653918</v>
      </c>
      <c r="G33" s="77">
        <f t="shared" si="0"/>
        <v>0.43985661214941457</v>
      </c>
      <c r="H33" s="77">
        <v>0.49501284766143605</v>
      </c>
      <c r="I33" s="77">
        <f t="shared" si="1"/>
        <v>0.49501284766143605</v>
      </c>
      <c r="J33" s="76">
        <f>分析係数表!G36</f>
        <v>1.667576253714147E-2</v>
      </c>
      <c r="K33" s="78">
        <f t="shared" si="2"/>
        <v>8.2547167004362928E-3</v>
      </c>
      <c r="L33" s="79"/>
      <c r="M33" s="80"/>
      <c r="N33" s="81">
        <f>分析係数表!H36</f>
        <v>0.19381614002313904</v>
      </c>
      <c r="O33" s="82">
        <f t="shared" si="3"/>
        <v>6.8496019731403006</v>
      </c>
      <c r="P33" s="76">
        <f>分析係数表!C36</f>
        <v>0.81884274474653918</v>
      </c>
      <c r="Q33" s="82">
        <f t="shared" si="4"/>
        <v>5.608746880107514</v>
      </c>
      <c r="R33" s="83">
        <v>5.7752997060963995</v>
      </c>
      <c r="S33" s="84">
        <f t="shared" si="5"/>
        <v>6.2703125537578357</v>
      </c>
      <c r="T33" s="85">
        <f>分析係数表!F36</f>
        <v>0.88527075374446673</v>
      </c>
      <c r="U33" s="86">
        <f t="shared" si="6"/>
        <v>5.5509243206785914</v>
      </c>
      <c r="V33" s="87">
        <f>分析係数表!D36</f>
        <v>8.9745922018070468E-3</v>
      </c>
      <c r="W33" s="88">
        <f t="shared" si="7"/>
        <v>0</v>
      </c>
      <c r="X33" s="76">
        <f>分析係数表!E36</f>
        <v>2.2436480504517617E-3</v>
      </c>
      <c r="Y33" s="89">
        <f t="shared" si="8"/>
        <v>0</v>
      </c>
    </row>
    <row r="34" spans="1:25" x14ac:dyDescent="0.2">
      <c r="A34" s="6" t="s">
        <v>22</v>
      </c>
      <c r="B34" s="5" t="s">
        <v>378</v>
      </c>
      <c r="C34" s="90"/>
      <c r="D34" s="76">
        <f>投入係数表!AI34</f>
        <v>1.7934500086640097E-2</v>
      </c>
      <c r="E34" s="77">
        <f t="shared" si="9"/>
        <v>1.7934500086640097</v>
      </c>
      <c r="F34" s="76">
        <f>分析係数表!C37</f>
        <v>0.43300400097983183</v>
      </c>
      <c r="G34" s="77">
        <f t="shared" si="0"/>
        <v>0.77657102930883026</v>
      </c>
      <c r="H34" s="77">
        <v>0.9100373985507535</v>
      </c>
      <c r="I34" s="77">
        <f t="shared" si="1"/>
        <v>0.9100373985507535</v>
      </c>
      <c r="J34" s="76">
        <f>分析係数表!G37</f>
        <v>0.37467899332306109</v>
      </c>
      <c r="K34" s="78">
        <f t="shared" si="2"/>
        <v>0.34097189637533365</v>
      </c>
      <c r="L34" s="79"/>
      <c r="M34" s="80"/>
      <c r="N34" s="81">
        <f>分析係数表!H37</f>
        <v>4.7689809261991442E-2</v>
      </c>
      <c r="O34" s="82">
        <f t="shared" si="3"/>
        <v>1.6853922051105898</v>
      </c>
      <c r="P34" s="76">
        <f>分析係数表!C37</f>
        <v>0.43300400097983183</v>
      </c>
      <c r="Q34" s="82">
        <f t="shared" si="4"/>
        <v>0.72978156803310679</v>
      </c>
      <c r="R34" s="83">
        <v>0.84903496119100474</v>
      </c>
      <c r="S34" s="84">
        <f t="shared" si="5"/>
        <v>1.7590723597417584</v>
      </c>
      <c r="T34" s="85">
        <f>分析係数表!F37</f>
        <v>0.6925184043828112</v>
      </c>
      <c r="U34" s="86">
        <f t="shared" si="6"/>
        <v>1.2181899837622689</v>
      </c>
      <c r="V34" s="87">
        <f>分析係数表!D37</f>
        <v>7.24191063174114E-2</v>
      </c>
      <c r="W34" s="88">
        <f t="shared" si="7"/>
        <v>0</v>
      </c>
      <c r="X34" s="76">
        <f>分析係数表!E37</f>
        <v>6.5998972778633799E-2</v>
      </c>
      <c r="Y34" s="89">
        <f t="shared" si="8"/>
        <v>0</v>
      </c>
    </row>
    <row r="35" spans="1:25" x14ac:dyDescent="0.2">
      <c r="A35" s="6" t="s">
        <v>23</v>
      </c>
      <c r="B35" s="5" t="s">
        <v>194</v>
      </c>
      <c r="C35" s="90"/>
      <c r="D35" s="76">
        <f>投入係数表!AI35</f>
        <v>2.503898804366661E-2</v>
      </c>
      <c r="E35" s="77">
        <f t="shared" si="9"/>
        <v>2.5038988043666608</v>
      </c>
      <c r="F35" s="76">
        <f>分析係数表!C38</f>
        <v>7.9651941097724221E-2</v>
      </c>
      <c r="G35" s="77">
        <f t="shared" si="0"/>
        <v>0.19944040008007538</v>
      </c>
      <c r="H35" s="77">
        <v>0.21779146386263867</v>
      </c>
      <c r="I35" s="77">
        <f t="shared" si="1"/>
        <v>0.21779146386263867</v>
      </c>
      <c r="J35" s="76">
        <f>分析係数表!G38</f>
        <v>0.16009852216748768</v>
      </c>
      <c r="K35" s="78">
        <f t="shared" si="2"/>
        <v>3.4868091505102249E-2</v>
      </c>
      <c r="L35" s="79"/>
      <c r="M35" s="80"/>
      <c r="N35" s="81">
        <f>分析係数表!H38</f>
        <v>4.2106715633723583E-2</v>
      </c>
      <c r="O35" s="82">
        <f t="shared" si="3"/>
        <v>1.4880816553914336</v>
      </c>
      <c r="P35" s="76">
        <f>分析係数表!C38</f>
        <v>7.9651941097724221E-2</v>
      </c>
      <c r="Q35" s="82">
        <f t="shared" si="4"/>
        <v>0.11852859236384242</v>
      </c>
      <c r="R35" s="83">
        <v>0.14163303064566624</v>
      </c>
      <c r="S35" s="84">
        <f t="shared" si="5"/>
        <v>0.35942449450830494</v>
      </c>
      <c r="T35" s="85">
        <f>分析係数表!F38</f>
        <v>0.48891625615763545</v>
      </c>
      <c r="U35" s="86">
        <f t="shared" si="6"/>
        <v>0.17572847822635104</v>
      </c>
      <c r="V35" s="87">
        <f>分析係数表!D38</f>
        <v>6.1576354679802957E-2</v>
      </c>
      <c r="W35" s="88">
        <f t="shared" si="7"/>
        <v>0</v>
      </c>
      <c r="X35" s="76">
        <f>分析係数表!E38</f>
        <v>7.0197044334975367E-2</v>
      </c>
      <c r="Y35" s="89">
        <f t="shared" si="8"/>
        <v>0</v>
      </c>
    </row>
    <row r="36" spans="1:25" x14ac:dyDescent="0.2">
      <c r="A36" s="6" t="s">
        <v>24</v>
      </c>
      <c r="B36" s="5" t="s">
        <v>39</v>
      </c>
      <c r="C36" s="90"/>
      <c r="D36" s="76">
        <f>投入係数表!AI36</f>
        <v>0</v>
      </c>
      <c r="E36" s="77">
        <f t="shared" si="9"/>
        <v>0</v>
      </c>
      <c r="F36" s="76">
        <f>分析係数表!C39</f>
        <v>1</v>
      </c>
      <c r="G36" s="77">
        <f t="shared" si="0"/>
        <v>0</v>
      </c>
      <c r="H36" s="77">
        <v>5.8396332855359848E-2</v>
      </c>
      <c r="I36" s="77">
        <f t="shared" si="1"/>
        <v>5.8396332855359848E-2</v>
      </c>
      <c r="J36" s="76">
        <f>分析係数表!G39</f>
        <v>0.35152969406118778</v>
      </c>
      <c r="K36" s="78">
        <f t="shared" si="2"/>
        <v>2.0528045022939936E-2</v>
      </c>
      <c r="L36" s="79"/>
      <c r="M36" s="80"/>
      <c r="N36" s="81">
        <f>分析係数表!H39</f>
        <v>3.7892859796418753E-3</v>
      </c>
      <c r="O36" s="82">
        <f t="shared" si="3"/>
        <v>0.13391609553182299</v>
      </c>
      <c r="P36" s="76">
        <f>分析係数表!C39</f>
        <v>1</v>
      </c>
      <c r="Q36" s="82">
        <f t="shared" si="4"/>
        <v>0.13391609553182299</v>
      </c>
      <c r="R36" s="83">
        <v>0.16736208058824895</v>
      </c>
      <c r="S36" s="84">
        <f t="shared" si="5"/>
        <v>0.22575841344360881</v>
      </c>
      <c r="T36" s="85">
        <f>分析係数表!F39</f>
        <v>0.70235952809438107</v>
      </c>
      <c r="U36" s="86">
        <f t="shared" si="6"/>
        <v>0.15856357272958926</v>
      </c>
      <c r="V36" s="87">
        <f>分析係数表!D39</f>
        <v>5.8888222355528895E-2</v>
      </c>
      <c r="W36" s="88">
        <f t="shared" si="7"/>
        <v>0</v>
      </c>
      <c r="X36" s="76">
        <f>分析係数表!E39</f>
        <v>7.4585082983403314E-2</v>
      </c>
      <c r="Y36" s="89">
        <f t="shared" si="8"/>
        <v>0</v>
      </c>
    </row>
    <row r="37" spans="1:25" x14ac:dyDescent="0.2">
      <c r="A37" s="6" t="s">
        <v>25</v>
      </c>
      <c r="B37" s="5" t="s">
        <v>40</v>
      </c>
      <c r="C37" s="75">
        <f>最終需要_まとめ!C38</f>
        <v>100</v>
      </c>
      <c r="D37" s="76">
        <f>投入係数表!AI37</f>
        <v>0</v>
      </c>
      <c r="E37" s="77">
        <f t="shared" si="9"/>
        <v>0</v>
      </c>
      <c r="F37" s="76">
        <f>分析係数表!C40</f>
        <v>0.95328673803415021</v>
      </c>
      <c r="G37" s="77">
        <f t="shared" si="0"/>
        <v>0</v>
      </c>
      <c r="H37" s="77">
        <v>5.8441211902299532E-3</v>
      </c>
      <c r="I37" s="77">
        <f t="shared" si="1"/>
        <v>100.00584412119024</v>
      </c>
      <c r="J37" s="76">
        <f>分析係数表!G40</f>
        <v>0.53898804366660891</v>
      </c>
      <c r="K37" s="78">
        <f t="shared" si="2"/>
        <v>53.901954278108164</v>
      </c>
      <c r="L37" s="79"/>
      <c r="M37" s="80"/>
      <c r="N37" s="81">
        <f>分析係数表!H40</f>
        <v>2.9093649496354006E-2</v>
      </c>
      <c r="O37" s="82">
        <f t="shared" si="3"/>
        <v>1.0281905261981141</v>
      </c>
      <c r="P37" s="76">
        <f>分析係数表!C40</f>
        <v>0.95328673803415021</v>
      </c>
      <c r="Q37" s="82">
        <f t="shared" si="4"/>
        <v>0.98016039279701672</v>
      </c>
      <c r="R37" s="83">
        <v>0.9852506550751875</v>
      </c>
      <c r="S37" s="84">
        <f t="shared" si="5"/>
        <v>100.99109477626543</v>
      </c>
      <c r="T37" s="85">
        <f>分析係数表!F40</f>
        <v>0.73566106394039166</v>
      </c>
      <c r="U37" s="86">
        <f t="shared" si="6"/>
        <v>74.295216231612358</v>
      </c>
      <c r="V37" s="87">
        <f>分析係数表!D40</f>
        <v>0.10041587246577716</v>
      </c>
      <c r="W37" s="88">
        <f t="shared" si="7"/>
        <v>10</v>
      </c>
      <c r="X37" s="76">
        <f>分析係数表!E40</f>
        <v>6.4460232195460057E-2</v>
      </c>
      <c r="Y37" s="89">
        <f t="shared" si="8"/>
        <v>7</v>
      </c>
    </row>
    <row r="38" spans="1:25" x14ac:dyDescent="0.2">
      <c r="A38" s="6" t="s">
        <v>26</v>
      </c>
      <c r="B38" s="5" t="s">
        <v>277</v>
      </c>
      <c r="C38" s="90"/>
      <c r="D38" s="76">
        <f>投入係数表!AI38</f>
        <v>0</v>
      </c>
      <c r="E38" s="77">
        <f t="shared" si="9"/>
        <v>0</v>
      </c>
      <c r="F38" s="76">
        <f>分析係数表!C41</f>
        <v>0.71785008836677411</v>
      </c>
      <c r="G38" s="77">
        <f t="shared" si="0"/>
        <v>0</v>
      </c>
      <c r="H38" s="77">
        <v>5.4704176836308448E-4</v>
      </c>
      <c r="I38" s="77">
        <f t="shared" si="1"/>
        <v>5.4704176836308448E-4</v>
      </c>
      <c r="J38" s="76">
        <f>分析係数表!G41</f>
        <v>0.45415256068573073</v>
      </c>
      <c r="K38" s="78">
        <f t="shared" si="2"/>
        <v>2.484404199041452E-4</v>
      </c>
      <c r="L38" s="79"/>
      <c r="M38" s="80"/>
      <c r="N38" s="81">
        <f>分析係数表!H41</f>
        <v>4.9982486493371406E-2</v>
      </c>
      <c r="O38" s="82">
        <f t="shared" si="3"/>
        <v>1.766417069634046</v>
      </c>
      <c r="P38" s="76">
        <f>分析係数表!C41</f>
        <v>0.71785008836677411</v>
      </c>
      <c r="Q38" s="82">
        <f t="shared" si="4"/>
        <v>1.268022649529378</v>
      </c>
      <c r="R38" s="83">
        <v>1.2874545677248475</v>
      </c>
      <c r="S38" s="84">
        <f t="shared" si="5"/>
        <v>1.2880016094932105</v>
      </c>
      <c r="T38" s="85">
        <f>分析係数表!F41</f>
        <v>0.55751638694806593</v>
      </c>
      <c r="U38" s="86">
        <f t="shared" si="6"/>
        <v>0.7180820037079485</v>
      </c>
      <c r="V38" s="87">
        <f>分析係数表!D41</f>
        <v>0.16026795361233162</v>
      </c>
      <c r="W38" s="88">
        <f t="shared" si="7"/>
        <v>0</v>
      </c>
      <c r="X38" s="76">
        <f>分析係数表!E41</f>
        <v>0.15587409061442051</v>
      </c>
      <c r="Y38" s="89">
        <f t="shared" si="8"/>
        <v>0</v>
      </c>
    </row>
    <row r="39" spans="1:25" x14ac:dyDescent="0.2">
      <c r="A39" s="6" t="s">
        <v>51</v>
      </c>
      <c r="B39" s="5" t="s">
        <v>368</v>
      </c>
      <c r="C39" s="90"/>
      <c r="D39" s="76">
        <f>投入係数表!AI39</f>
        <v>1.646161843701265E-3</v>
      </c>
      <c r="E39" s="77">
        <f t="shared" si="9"/>
        <v>0.16461618437012651</v>
      </c>
      <c r="F39" s="76">
        <f>分析係数表!C42</f>
        <v>0</v>
      </c>
      <c r="G39" s="77">
        <f>E39*F39</f>
        <v>0</v>
      </c>
      <c r="H39" s="77">
        <v>0</v>
      </c>
      <c r="I39" s="77">
        <f>C39+H39</f>
        <v>0</v>
      </c>
      <c r="J39" s="76">
        <f>分析係数表!G42</f>
        <v>0</v>
      </c>
      <c r="K39" s="78">
        <f>I39*J39</f>
        <v>0</v>
      </c>
      <c r="L39" s="79"/>
      <c r="M39" s="80"/>
      <c r="N39" s="81">
        <f>分析係数表!H42</f>
        <v>1.3405793255707812E-2</v>
      </c>
      <c r="O39" s="82">
        <f t="shared" si="3"/>
        <v>0.47377038839409641</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76">
        <f>投入係数表!AI40</f>
        <v>6.4980072777681516E-2</v>
      </c>
      <c r="E40" s="77">
        <f t="shared" si="9"/>
        <v>6.4980072777681519</v>
      </c>
      <c r="F40" s="76">
        <f>分析係数表!C43</f>
        <v>0.24416011268928273</v>
      </c>
      <c r="G40" s="77">
        <f>E40*F40</f>
        <v>1.5865541891956512</v>
      </c>
      <c r="H40" s="77">
        <v>1.7577414771578266</v>
      </c>
      <c r="I40" s="77">
        <f>C40+H40</f>
        <v>1.7577414771578266</v>
      </c>
      <c r="J40" s="76">
        <f>分析係数表!G43</f>
        <v>0.34972426470588236</v>
      </c>
      <c r="K40" s="78">
        <f>I40*J40</f>
        <v>0.61472484564205243</v>
      </c>
      <c r="L40" s="79"/>
      <c r="M40" s="80"/>
      <c r="N40" s="81">
        <f>分析係数表!H43</f>
        <v>3.6258265844416375E-2</v>
      </c>
      <c r="O40" s="82">
        <f t="shared" si="3"/>
        <v>1.281393227833914</v>
      </c>
      <c r="P40" s="76">
        <f>分析係数表!C43</f>
        <v>0.24416011268928273</v>
      </c>
      <c r="Q40" s="82">
        <f>O40*P40</f>
        <v>0.31286511490721219</v>
      </c>
      <c r="R40" s="83">
        <v>0.49246817117058828</v>
      </c>
      <c r="S40" s="84">
        <f>I40+R40</f>
        <v>2.2502096483284149</v>
      </c>
      <c r="T40" s="85">
        <f>分析係数表!F43</f>
        <v>0.55514705882352944</v>
      </c>
      <c r="U40" s="86">
        <f>S40*T40</f>
        <v>1.2491972680058481</v>
      </c>
      <c r="V40" s="87">
        <f>分析係数表!D43</f>
        <v>0.23460477941176472</v>
      </c>
      <c r="W40" s="88">
        <f>ROUND(S40*V40,0)</f>
        <v>1</v>
      </c>
      <c r="X40" s="76">
        <f>分析係数表!E43</f>
        <v>0.17325367647058823</v>
      </c>
      <c r="Y40" s="89">
        <f>ROUND(S40*X40,0)</f>
        <v>0</v>
      </c>
    </row>
    <row r="41" spans="1:25" x14ac:dyDescent="0.2">
      <c r="A41" s="6" t="s">
        <v>341</v>
      </c>
      <c r="B41" s="5" t="s">
        <v>42</v>
      </c>
      <c r="C41" s="90"/>
      <c r="D41" s="76">
        <f>投入係数表!AI41</f>
        <v>3.1190434933287127E-3</v>
      </c>
      <c r="E41" s="77">
        <f t="shared" si="9"/>
        <v>0.31190434933287126</v>
      </c>
      <c r="F41" s="76">
        <f>分析係数表!C44</f>
        <v>0.44352059925093634</v>
      </c>
      <c r="G41" s="77">
        <f>E41*F41</f>
        <v>0.13833600392508844</v>
      </c>
      <c r="H41" s="77">
        <v>0.14151453191559663</v>
      </c>
      <c r="I41" s="77">
        <f>C41+H41</f>
        <v>0.14151453191559663</v>
      </c>
      <c r="J41" s="76">
        <f>分析係数表!G44</f>
        <v>0.26743054804885957</v>
      </c>
      <c r="K41" s="78">
        <f>I41*J41</f>
        <v>3.7845308827065834E-2</v>
      </c>
      <c r="L41" s="79"/>
      <c r="M41" s="80"/>
      <c r="N41" s="81">
        <f>分析係数表!H44</f>
        <v>0.11044123422457623</v>
      </c>
      <c r="O41" s="82">
        <f t="shared" si="3"/>
        <v>3.9030727563266616</v>
      </c>
      <c r="P41" s="76">
        <f>分析係数表!C44</f>
        <v>0.44352059925093634</v>
      </c>
      <c r="Q41" s="82">
        <f>O41*P41</f>
        <v>1.7310931678060049</v>
      </c>
      <c r="R41" s="83">
        <v>1.7555987086019484</v>
      </c>
      <c r="S41" s="84">
        <f>I41+R41</f>
        <v>1.897113240517545</v>
      </c>
      <c r="T41" s="85">
        <f>分析係数表!F44</f>
        <v>0.49983785536698733</v>
      </c>
      <c r="U41" s="86">
        <f>S41*T41</f>
        <v>0.94824901352860536</v>
      </c>
      <c r="V41" s="87">
        <f>分析係数表!D44</f>
        <v>0.31423629877851045</v>
      </c>
      <c r="W41" s="88">
        <f>ROUND(S41*V41,0)</f>
        <v>1</v>
      </c>
      <c r="X41" s="76">
        <f>分析係数表!E44</f>
        <v>0.23370446438222894</v>
      </c>
      <c r="Y41" s="89">
        <f>ROUND(S41*X41,0)</f>
        <v>0</v>
      </c>
    </row>
    <row r="42" spans="1:25" x14ac:dyDescent="0.2">
      <c r="A42" s="6" t="s">
        <v>342</v>
      </c>
      <c r="B42" s="5" t="s">
        <v>279</v>
      </c>
      <c r="C42" s="90"/>
      <c r="D42" s="76">
        <f>投入係数表!AI42</f>
        <v>5.5449662103621558E-3</v>
      </c>
      <c r="E42" s="77">
        <f t="shared" si="9"/>
        <v>0.55449662103621555</v>
      </c>
      <c r="F42" s="76">
        <f>分析係数表!C45</f>
        <v>1</v>
      </c>
      <c r="G42" s="77">
        <f>E42*F42</f>
        <v>0.55449662103621555</v>
      </c>
      <c r="H42" s="77">
        <v>0.57423327419562931</v>
      </c>
      <c r="I42" s="77">
        <f>C42+H42</f>
        <v>0.57423327419562931</v>
      </c>
      <c r="J42" s="76">
        <f>分析係数表!G45</f>
        <v>0</v>
      </c>
      <c r="K42" s="78">
        <f>I42*J42</f>
        <v>0</v>
      </c>
      <c r="L42" s="79"/>
      <c r="M42" s="80"/>
      <c r="N42" s="81">
        <f>分析係数表!H45</f>
        <v>0</v>
      </c>
      <c r="O42" s="82">
        <f t="shared" si="3"/>
        <v>0</v>
      </c>
      <c r="P42" s="76">
        <f>分析係数表!C45</f>
        <v>1</v>
      </c>
      <c r="Q42" s="82">
        <f>O42*P42</f>
        <v>0</v>
      </c>
      <c r="R42" s="83">
        <v>3.4620978233351953E-2</v>
      </c>
      <c r="S42" s="84">
        <f>I42+R42</f>
        <v>0.60885425242898128</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投入係数表!AI43</f>
        <v>1.438225610812684E-2</v>
      </c>
      <c r="E43" s="77">
        <f t="shared" si="9"/>
        <v>1.4382256108126841</v>
      </c>
      <c r="F43" s="76">
        <f>分析係数表!C46</f>
        <v>0.20394173093401891</v>
      </c>
      <c r="G43" s="77">
        <f>E43*F43</f>
        <v>0.29331422054277539</v>
      </c>
      <c r="H43" s="77">
        <v>0.30743951709145334</v>
      </c>
      <c r="I43" s="77">
        <f>C43+H43</f>
        <v>0.30743951709145334</v>
      </c>
      <c r="J43" s="76">
        <f>分析係数表!G46</f>
        <v>9.7765363128491621E-3</v>
      </c>
      <c r="K43" s="78">
        <f>I43*J43</f>
        <v>3.0056936028494043E-3</v>
      </c>
      <c r="L43" s="79"/>
      <c r="M43" s="80"/>
      <c r="N43" s="81">
        <f>分析係数表!H46</f>
        <v>2.207763259847367E-2</v>
      </c>
      <c r="O43" s="82">
        <f t="shared" si="3"/>
        <v>0.78023943615179769</v>
      </c>
      <c r="P43" s="76">
        <f>分析係数表!C46</f>
        <v>0.20394173093401891</v>
      </c>
      <c r="Q43" s="82">
        <f>O43*P43</f>
        <v>0.15912338115178054</v>
      </c>
      <c r="R43" s="83">
        <v>0.17608327426765433</v>
      </c>
      <c r="S43" s="84">
        <f>I43+R43</f>
        <v>0.4835227913591077</v>
      </c>
      <c r="T43" s="85">
        <f>分析係数表!F46</f>
        <v>0.31424581005586594</v>
      </c>
      <c r="U43" s="86">
        <f>S43*T43</f>
        <v>0.15194501125111626</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92">
        <f>投入係数表!AI44</f>
        <v>0.2574077282966557</v>
      </c>
      <c r="E44" s="91">
        <f>SUM(E5:E43)</f>
        <v>25.74077282966557</v>
      </c>
      <c r="F44" s="92">
        <f>分析係数表!C47</f>
        <v>0.3565882023489878</v>
      </c>
      <c r="G44" s="91">
        <f>SUM(G5:G43)</f>
        <v>8.5169316572148173</v>
      </c>
      <c r="H44" s="91">
        <f>SUM(H5:H43)</f>
        <v>9.7844851810104636</v>
      </c>
      <c r="I44" s="91">
        <f>SUM(I5:I43)</f>
        <v>109.78448518101045</v>
      </c>
      <c r="J44" s="92">
        <f>分析係数表!G47</f>
        <v>0.20702938758024061</v>
      </c>
      <c r="K44" s="93">
        <f>SUM(K5:K43)</f>
        <v>56.334835586760185</v>
      </c>
      <c r="L44" s="94">
        <f>最終需要_まとめ!$L$33</f>
        <v>0.62733333333333341</v>
      </c>
      <c r="M44" s="91">
        <f>K44*L44</f>
        <v>35.340720191427557</v>
      </c>
      <c r="N44" s="95">
        <f>分析係数表!H47</f>
        <v>1</v>
      </c>
      <c r="O44" s="109">
        <f>SUM(O5:O43)</f>
        <v>35.34072019142755</v>
      </c>
      <c r="P44" s="92">
        <f>分析係数表!C47</f>
        <v>0.3565882023489878</v>
      </c>
      <c r="Q44" s="96">
        <f>SUM(Q5:Q43)</f>
        <v>14.836468331620498</v>
      </c>
      <c r="R44" s="91">
        <f>SUM(R5:R43)</f>
        <v>16.406754203199434</v>
      </c>
      <c r="S44" s="97">
        <f>SUM(S5:S43)</f>
        <v>126.19123938420991</v>
      </c>
      <c r="T44" s="98">
        <f>分析係数表!F47</f>
        <v>0.44699801687384694</v>
      </c>
      <c r="U44" s="99">
        <f>SUM(U5:U43)</f>
        <v>89.601371915659016</v>
      </c>
      <c r="V44" s="100">
        <f>分析係数表!D47</f>
        <v>7.3973369448801493E-2</v>
      </c>
      <c r="W44" s="101">
        <f>SUM(W5:W43)</f>
        <v>13</v>
      </c>
      <c r="X44" s="92">
        <f>分析係数表!E47</f>
        <v>5.841930334920295E-2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277</v>
      </c>
      <c r="S2" s="3" t="s">
        <v>153</v>
      </c>
      <c r="U2" s="64" t="s">
        <v>210</v>
      </c>
      <c r="W2" s="3" t="s">
        <v>130</v>
      </c>
      <c r="Y2" s="3" t="s">
        <v>154</v>
      </c>
    </row>
    <row r="3" spans="1:25" ht="44" x14ac:dyDescent="0.2">
      <c r="B3" s="65"/>
      <c r="C3" s="66" t="s">
        <v>228</v>
      </c>
      <c r="D3" s="66" t="s">
        <v>318</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1.8007635237340632E-3</v>
      </c>
      <c r="E5" s="110">
        <f>$C$38*D5</f>
        <v>0.18007635237340633</v>
      </c>
      <c r="F5" s="85">
        <f>分析係数表!C8</f>
        <v>0.65037929495760816</v>
      </c>
      <c r="G5" s="110">
        <f t="shared" ref="G5:G38" si="0">E5*F5</f>
        <v>0.11711793109515381</v>
      </c>
      <c r="H5" s="110">
        <f t="array" ref="H5:H43">MMULT(逆行列係数!C5:AO43,'34'!G5:G43)</f>
        <v>0.14658369716488126</v>
      </c>
      <c r="I5" s="110">
        <f t="shared" ref="I5:I38" si="1">C5+H5</f>
        <v>0.14658369716488126</v>
      </c>
      <c r="J5" s="85">
        <f>分析係数表!G8</f>
        <v>0.11973575557390587</v>
      </c>
      <c r="K5" s="111">
        <f t="shared" ref="K5:K38" si="2">I5*J5</f>
        <v>1.7551309734853662E-2</v>
      </c>
      <c r="L5" s="79" t="s">
        <v>188</v>
      </c>
      <c r="M5" s="80" t="s">
        <v>188</v>
      </c>
      <c r="N5" s="81">
        <f>分析係数表!H8</f>
        <v>1.170751382505599E-2</v>
      </c>
      <c r="O5" s="82">
        <f t="shared" ref="O5:O43" si="3">$M$44*N5</f>
        <v>0.35663552511761559</v>
      </c>
      <c r="P5" s="76">
        <f>分析係数表!C8</f>
        <v>0.65037929495760816</v>
      </c>
      <c r="Q5" s="82">
        <f t="shared" ref="Q5:Q38" si="4">O5*P5</f>
        <v>0.23194836138283118</v>
      </c>
      <c r="R5" s="83">
        <f t="array" ref="R5:R43">MMULT(逆行列係数!C5:AO43,'34'!Q5:Q43)</f>
        <v>0.30595931100966739</v>
      </c>
      <c r="S5" s="84">
        <f t="shared" ref="S5:S38" si="5">I5+R5</f>
        <v>0.45254300817454862</v>
      </c>
      <c r="T5" s="85">
        <f>分析係数表!F8</f>
        <v>0.45169281585466559</v>
      </c>
      <c r="U5" s="86">
        <f t="shared" ref="U5:U43" si="6">S5*T5</f>
        <v>0.20441042565770282</v>
      </c>
      <c r="V5" s="87">
        <f>分析係数表!D8</f>
        <v>0.495458298926507</v>
      </c>
      <c r="W5" s="167">
        <f t="shared" ref="W5:W43" si="7">ROUND(S5*V5,0)</f>
        <v>0</v>
      </c>
      <c r="X5" s="76">
        <f>分析係数表!E8</f>
        <v>0.32782824112303882</v>
      </c>
      <c r="Y5" s="166">
        <f t="shared" ref="Y5:Y43" si="8">ROUND(S5*X5,0)</f>
        <v>0</v>
      </c>
    </row>
    <row r="6" spans="1:25" x14ac:dyDescent="0.2">
      <c r="A6" s="6" t="s">
        <v>220</v>
      </c>
      <c r="B6" s="5" t="s">
        <v>266</v>
      </c>
      <c r="C6" s="90"/>
      <c r="D6" s="107">
        <f>投入係数表!AJ6</f>
        <v>0</v>
      </c>
      <c r="E6" s="110">
        <f t="shared" ref="E6:E43" si="9">$C$38*D6</f>
        <v>0</v>
      </c>
      <c r="F6" s="85">
        <f>分析係数表!C9</f>
        <v>0.72894736842105257</v>
      </c>
      <c r="G6" s="110">
        <f t="shared" si="0"/>
        <v>0</v>
      </c>
      <c r="H6" s="110">
        <v>3.773715775194982E-3</v>
      </c>
      <c r="I6" s="110">
        <f t="shared" si="1"/>
        <v>3.773715775194982E-3</v>
      </c>
      <c r="J6" s="85">
        <f>分析係数表!G9</f>
        <v>0.24749163879598662</v>
      </c>
      <c r="K6" s="111">
        <f t="shared" si="2"/>
        <v>9.3396310155327317E-4</v>
      </c>
      <c r="L6" s="79"/>
      <c r="M6" s="80"/>
      <c r="N6" s="81">
        <f>分析係数表!H9</f>
        <v>6.0501204716971121E-4</v>
      </c>
      <c r="O6" s="82">
        <f t="shared" si="3"/>
        <v>1.8429941007891287E-2</v>
      </c>
      <c r="P6" s="76">
        <f>分析係数表!C9</f>
        <v>0.72894736842105257</v>
      </c>
      <c r="Q6" s="82">
        <f t="shared" si="4"/>
        <v>1.3434456997857594E-2</v>
      </c>
      <c r="R6" s="83">
        <v>1.7148570450866586E-2</v>
      </c>
      <c r="S6" s="84">
        <f t="shared" si="5"/>
        <v>2.0922286226061567E-2</v>
      </c>
      <c r="T6" s="85">
        <f>分析係数表!F9</f>
        <v>0.67892976588628762</v>
      </c>
      <c r="U6" s="86">
        <f t="shared" si="6"/>
        <v>1.4204762889265879E-2</v>
      </c>
      <c r="V6" s="87">
        <f>分析係数表!D9</f>
        <v>0.15384615384615385</v>
      </c>
      <c r="W6" s="167">
        <f t="shared" si="7"/>
        <v>0</v>
      </c>
      <c r="X6" s="76">
        <f>分析係数表!E9</f>
        <v>1.6722408026755852E-2</v>
      </c>
      <c r="Y6" s="166">
        <f t="shared" si="8"/>
        <v>0</v>
      </c>
    </row>
    <row r="7" spans="1:25" x14ac:dyDescent="0.2">
      <c r="A7" s="6" t="s">
        <v>221</v>
      </c>
      <c r="B7" s="5" t="s">
        <v>267</v>
      </c>
      <c r="C7" s="90"/>
      <c r="D7" s="107">
        <f>投入係数表!AJ7</f>
        <v>3.6015270474681264E-4</v>
      </c>
      <c r="E7" s="110">
        <f t="shared" si="9"/>
        <v>3.6015270474681262E-2</v>
      </c>
      <c r="F7" s="85">
        <f>分析係数表!C10</f>
        <v>1.0504201680672232E-2</v>
      </c>
      <c r="G7" s="110">
        <f t="shared" si="0"/>
        <v>3.7831166465001188E-4</v>
      </c>
      <c r="H7" s="110">
        <v>4.2802071381418158E-4</v>
      </c>
      <c r="I7" s="110">
        <f t="shared" si="1"/>
        <v>4.2802071381418158E-4</v>
      </c>
      <c r="J7" s="85">
        <f>分析係数表!G10</f>
        <v>0.2857142857142857</v>
      </c>
      <c r="K7" s="111">
        <f t="shared" si="2"/>
        <v>1.2229163251833758E-4</v>
      </c>
      <c r="L7" s="79"/>
      <c r="M7" s="80"/>
      <c r="N7" s="81">
        <f>分析係数表!H10</f>
        <v>1.1887956014562746E-3</v>
      </c>
      <c r="O7" s="82">
        <f t="shared" si="3"/>
        <v>3.6213217419014461E-2</v>
      </c>
      <c r="P7" s="76">
        <f>分析係数表!C10</f>
        <v>1.0504201680672232E-2</v>
      </c>
      <c r="Q7" s="82">
        <f t="shared" si="4"/>
        <v>3.8039093927536065E-4</v>
      </c>
      <c r="R7" s="83">
        <v>5.1057687559798799E-4</v>
      </c>
      <c r="S7" s="84">
        <f t="shared" si="5"/>
        <v>9.3859758941216957E-4</v>
      </c>
      <c r="T7" s="85">
        <f>分析係数表!F10</f>
        <v>0.5714285714285714</v>
      </c>
      <c r="U7" s="86">
        <f t="shared" si="6"/>
        <v>5.3634147966409682E-4</v>
      </c>
      <c r="V7" s="87">
        <f>分析係数表!D10</f>
        <v>0</v>
      </c>
      <c r="W7" s="167">
        <f t="shared" si="7"/>
        <v>0</v>
      </c>
      <c r="X7" s="76">
        <f>分析係数表!E10</f>
        <v>0</v>
      </c>
      <c r="Y7" s="166">
        <f t="shared" si="8"/>
        <v>0</v>
      </c>
    </row>
    <row r="8" spans="1:25" x14ac:dyDescent="0.2">
      <c r="A8" s="6" t="s">
        <v>222</v>
      </c>
      <c r="B8" s="5" t="s">
        <v>27</v>
      </c>
      <c r="C8" s="90"/>
      <c r="D8" s="107">
        <f>投入係数表!AJ8</f>
        <v>0</v>
      </c>
      <c r="E8" s="110">
        <f t="shared" si="9"/>
        <v>0</v>
      </c>
      <c r="F8" s="85">
        <f>分析係数表!C11</f>
        <v>1.4320902789711765E-3</v>
      </c>
      <c r="G8" s="110">
        <f t="shared" si="0"/>
        <v>0</v>
      </c>
      <c r="H8" s="110">
        <v>3.0708372030043924E-4</v>
      </c>
      <c r="I8" s="110">
        <f t="shared" si="1"/>
        <v>3.0708372030043924E-4</v>
      </c>
      <c r="J8" s="85">
        <f>分析係数表!G11</f>
        <v>0.36842105263157893</v>
      </c>
      <c r="K8" s="111">
        <f t="shared" si="2"/>
        <v>1.1313610747910919E-4</v>
      </c>
      <c r="L8" s="79"/>
      <c r="M8" s="80"/>
      <c r="N8" s="81">
        <f>分析係数表!H11</f>
        <v>-2.1228492883147762E-5</v>
      </c>
      <c r="O8" s="82">
        <f t="shared" si="3"/>
        <v>-6.4666459676811542E-4</v>
      </c>
      <c r="P8" s="76">
        <f>分析係数表!C11</f>
        <v>1.4320902789711765E-3</v>
      </c>
      <c r="Q8" s="82">
        <f t="shared" si="4"/>
        <v>-9.260820827864338E-7</v>
      </c>
      <c r="R8" s="83">
        <v>2.1553574174462483E-4</v>
      </c>
      <c r="S8" s="84">
        <f t="shared" si="5"/>
        <v>5.2261946204506409E-4</v>
      </c>
      <c r="T8" s="85">
        <f>分析係数表!F11</f>
        <v>0.57894736842105265</v>
      </c>
      <c r="U8" s="86">
        <f t="shared" si="6"/>
        <v>3.0256916223661605E-4</v>
      </c>
      <c r="V8" s="87">
        <f>分析係数表!D11</f>
        <v>2.6315789473684209E-2</v>
      </c>
      <c r="W8" s="167">
        <f t="shared" si="7"/>
        <v>0</v>
      </c>
      <c r="X8" s="76">
        <f>分析係数表!E11</f>
        <v>0</v>
      </c>
      <c r="Y8" s="166">
        <f t="shared" si="8"/>
        <v>0</v>
      </c>
    </row>
    <row r="9" spans="1:25" x14ac:dyDescent="0.2">
      <c r="A9" s="6" t="s">
        <v>223</v>
      </c>
      <c r="B9" s="5" t="s">
        <v>191</v>
      </c>
      <c r="C9" s="90"/>
      <c r="D9" s="107">
        <f>投入係数表!AJ9</f>
        <v>6.6988403082907152E-3</v>
      </c>
      <c r="E9" s="110">
        <f t="shared" si="9"/>
        <v>0.66988403082907155</v>
      </c>
      <c r="F9" s="85">
        <f>分析係数表!C12</f>
        <v>8.2314002014678422E-2</v>
      </c>
      <c r="G9" s="110">
        <f t="shared" si="0"/>
        <v>5.5140835463265099E-2</v>
      </c>
      <c r="H9" s="110">
        <v>6.544016257738508E-2</v>
      </c>
      <c r="I9" s="110">
        <f t="shared" si="1"/>
        <v>6.544016257738508E-2</v>
      </c>
      <c r="J9" s="85">
        <f>分析係数表!G12</f>
        <v>0.12801312223648553</v>
      </c>
      <c r="K9" s="111">
        <f t="shared" si="2"/>
        <v>8.3771995311942831E-3</v>
      </c>
      <c r="L9" s="79"/>
      <c r="M9" s="80"/>
      <c r="N9" s="81">
        <f>分析係数表!H12</f>
        <v>9.0942863511405014E-2</v>
      </c>
      <c r="O9" s="82">
        <f t="shared" si="3"/>
        <v>2.7703111325546064</v>
      </c>
      <c r="P9" s="76">
        <f>分析係数表!C12</f>
        <v>8.2314002014678422E-2</v>
      </c>
      <c r="Q9" s="82">
        <f t="shared" si="4"/>
        <v>0.22803539614638593</v>
      </c>
      <c r="R9" s="83">
        <v>0.25406041370442667</v>
      </c>
      <c r="S9" s="84">
        <f t="shared" si="5"/>
        <v>0.31950057628181172</v>
      </c>
      <c r="T9" s="85">
        <f>分析係数表!F12</f>
        <v>0.39723291969761804</v>
      </c>
      <c r="U9" s="86">
        <f t="shared" si="6"/>
        <v>0.1269161467614956</v>
      </c>
      <c r="V9" s="87">
        <f>分析係数表!D12</f>
        <v>4.0436456996148909E-2</v>
      </c>
      <c r="W9" s="167">
        <f t="shared" si="7"/>
        <v>0</v>
      </c>
      <c r="X9" s="76">
        <f>分析係数表!E12</f>
        <v>4.0507773498787619E-2</v>
      </c>
      <c r="Y9" s="166">
        <f t="shared" si="8"/>
        <v>0</v>
      </c>
    </row>
    <row r="10" spans="1:25" x14ac:dyDescent="0.2">
      <c r="A10" s="6" t="s">
        <v>224</v>
      </c>
      <c r="B10" s="5" t="s">
        <v>28</v>
      </c>
      <c r="C10" s="90"/>
      <c r="D10" s="107">
        <f>投入係数表!AJ10</f>
        <v>2.8091910970251387E-3</v>
      </c>
      <c r="E10" s="110">
        <f t="shared" si="9"/>
        <v>0.28091910970251388</v>
      </c>
      <c r="F10" s="85">
        <f>分析係数表!C13</f>
        <v>0</v>
      </c>
      <c r="G10" s="110">
        <f t="shared" si="0"/>
        <v>0</v>
      </c>
      <c r="H10" s="110">
        <v>0</v>
      </c>
      <c r="I10" s="110">
        <f t="shared" si="1"/>
        <v>0</v>
      </c>
      <c r="J10" s="85">
        <f>分析係数表!G13</f>
        <v>0.2445</v>
      </c>
      <c r="K10" s="111">
        <f t="shared" si="2"/>
        <v>0</v>
      </c>
      <c r="L10" s="79"/>
      <c r="M10" s="80"/>
      <c r="N10" s="81">
        <f>分析係数表!H13</f>
        <v>1.389404859202021E-2</v>
      </c>
      <c r="O10" s="82">
        <f t="shared" si="3"/>
        <v>0.4232419785847315</v>
      </c>
      <c r="P10" s="76">
        <f>分析係数表!C13</f>
        <v>0</v>
      </c>
      <c r="Q10" s="82">
        <f t="shared" si="4"/>
        <v>0</v>
      </c>
      <c r="R10" s="83">
        <v>0</v>
      </c>
      <c r="S10" s="84">
        <f t="shared" si="5"/>
        <v>0</v>
      </c>
      <c r="T10" s="85">
        <f>分析係数表!F13</f>
        <v>0.38300000000000001</v>
      </c>
      <c r="U10" s="86">
        <f t="shared" si="6"/>
        <v>0</v>
      </c>
      <c r="V10" s="87">
        <f>分析係数表!D13</f>
        <v>4.5499999999999999E-2</v>
      </c>
      <c r="W10" s="167">
        <f t="shared" si="7"/>
        <v>0</v>
      </c>
      <c r="X10" s="76">
        <f>分析係数表!E13</f>
        <v>0.02</v>
      </c>
      <c r="Y10" s="166">
        <f t="shared" si="8"/>
        <v>0</v>
      </c>
    </row>
    <row r="11" spans="1:25" x14ac:dyDescent="0.2">
      <c r="A11" s="6" t="s">
        <v>225</v>
      </c>
      <c r="B11" s="5" t="s">
        <v>268</v>
      </c>
      <c r="C11" s="90"/>
      <c r="D11" s="107">
        <f>投入係数表!AJ11</f>
        <v>4.2498019160123893E-3</v>
      </c>
      <c r="E11" s="110">
        <f t="shared" si="9"/>
        <v>0.42498019160123895</v>
      </c>
      <c r="F11" s="85">
        <f>分析係数表!C14</f>
        <v>0.20214395099540583</v>
      </c>
      <c r="G11" s="110">
        <f t="shared" si="0"/>
        <v>8.5907175025059027E-2</v>
      </c>
      <c r="H11" s="110">
        <v>0.14644487470111606</v>
      </c>
      <c r="I11" s="110">
        <f t="shared" si="1"/>
        <v>0.14644487470111606</v>
      </c>
      <c r="J11" s="85">
        <f>分析係数表!G14</f>
        <v>0.19479400103430444</v>
      </c>
      <c r="K11" s="111">
        <f t="shared" si="2"/>
        <v>2.8526583073997785E-2</v>
      </c>
      <c r="L11" s="79"/>
      <c r="M11" s="80"/>
      <c r="N11" s="81">
        <f>分析係数表!H14</f>
        <v>1.146338615689979E-3</v>
      </c>
      <c r="O11" s="82">
        <f t="shared" si="3"/>
        <v>3.4919888225478229E-2</v>
      </c>
      <c r="P11" s="76">
        <f>分析係数表!C14</f>
        <v>0.20214395099540583</v>
      </c>
      <c r="Q11" s="82">
        <f t="shared" si="4"/>
        <v>7.0588441742161206E-3</v>
      </c>
      <c r="R11" s="83">
        <v>2.9939298462324425E-2</v>
      </c>
      <c r="S11" s="84">
        <f t="shared" si="5"/>
        <v>0.17638417316344049</v>
      </c>
      <c r="T11" s="85">
        <f>分析係数表!F14</f>
        <v>0.33787278055507669</v>
      </c>
      <c r="U11" s="86">
        <f t="shared" si="6"/>
        <v>5.9595411032639774E-2</v>
      </c>
      <c r="V11" s="87">
        <f>分析係数表!D14</f>
        <v>4.5164626788484742E-2</v>
      </c>
      <c r="W11" s="167">
        <f t="shared" si="7"/>
        <v>0</v>
      </c>
      <c r="X11" s="76">
        <f>分析係数表!E14</f>
        <v>4.2234097569384586E-2</v>
      </c>
      <c r="Y11" s="166">
        <f t="shared" si="8"/>
        <v>0</v>
      </c>
    </row>
    <row r="12" spans="1:25" x14ac:dyDescent="0.2">
      <c r="A12" s="6" t="s">
        <v>226</v>
      </c>
      <c r="B12" s="5" t="s">
        <v>29</v>
      </c>
      <c r="C12" s="90"/>
      <c r="D12" s="107">
        <f>投入係数表!AJ12</f>
        <v>0.17280126773752072</v>
      </c>
      <c r="E12" s="110">
        <f t="shared" si="9"/>
        <v>17.280126773752073</v>
      </c>
      <c r="F12" s="85">
        <f>分析係数表!C15</f>
        <v>0</v>
      </c>
      <c r="G12" s="110">
        <f t="shared" si="0"/>
        <v>0</v>
      </c>
      <c r="H12" s="110">
        <v>0</v>
      </c>
      <c r="I12" s="110">
        <f t="shared" si="1"/>
        <v>0</v>
      </c>
      <c r="J12" s="85">
        <f>分析係数表!G15</f>
        <v>9.5608299438809663E-2</v>
      </c>
      <c r="K12" s="111">
        <f t="shared" si="2"/>
        <v>0</v>
      </c>
      <c r="L12" s="79"/>
      <c r="M12" s="80"/>
      <c r="N12" s="81">
        <f>分析係数表!H15</f>
        <v>8.4064831817265134E-3</v>
      </c>
      <c r="O12" s="82">
        <f t="shared" si="3"/>
        <v>0.25607918032017368</v>
      </c>
      <c r="P12" s="76">
        <f>分析係数表!C15</f>
        <v>0</v>
      </c>
      <c r="Q12" s="82">
        <f t="shared" si="4"/>
        <v>0</v>
      </c>
      <c r="R12" s="83">
        <v>0</v>
      </c>
      <c r="S12" s="84">
        <f t="shared" si="5"/>
        <v>0</v>
      </c>
      <c r="T12" s="85">
        <f>分析係数表!F15</f>
        <v>0.30378074104583913</v>
      </c>
      <c r="U12" s="86">
        <f t="shared" si="6"/>
        <v>0</v>
      </c>
      <c r="V12" s="87">
        <f>分析係数表!D15</f>
        <v>8.4435977964269163E-3</v>
      </c>
      <c r="W12" s="167">
        <f t="shared" si="7"/>
        <v>0</v>
      </c>
      <c r="X12" s="76">
        <f>分析係数表!E15</f>
        <v>7.8086117832809896E-3</v>
      </c>
      <c r="Y12" s="166">
        <f t="shared" si="8"/>
        <v>0</v>
      </c>
    </row>
    <row r="13" spans="1:25" x14ac:dyDescent="0.2">
      <c r="A13" s="6" t="s">
        <v>227</v>
      </c>
      <c r="B13" s="5" t="s">
        <v>30</v>
      </c>
      <c r="C13" s="90"/>
      <c r="D13" s="107">
        <f>投入係数表!AJ13</f>
        <v>2.3049773103796011E-3</v>
      </c>
      <c r="E13" s="110">
        <f t="shared" si="9"/>
        <v>0.23049773103796012</v>
      </c>
      <c r="F13" s="85">
        <f>分析係数表!C16</f>
        <v>5.244101845363236E-2</v>
      </c>
      <c r="G13" s="110">
        <f t="shared" si="0"/>
        <v>1.2087535766882054E-2</v>
      </c>
      <c r="H13" s="110">
        <v>1.5527551792791076E-2</v>
      </c>
      <c r="I13" s="110">
        <f t="shared" si="1"/>
        <v>1.5527551792791076E-2</v>
      </c>
      <c r="J13" s="85">
        <f>分析係数表!G16</f>
        <v>3.3400809716599193E-2</v>
      </c>
      <c r="K13" s="111">
        <f t="shared" si="2"/>
        <v>5.186328027956534E-4</v>
      </c>
      <c r="L13" s="79"/>
      <c r="M13" s="80"/>
      <c r="N13" s="81">
        <f>分析係数表!H16</f>
        <v>1.6473310477322662E-2</v>
      </c>
      <c r="O13" s="82">
        <f t="shared" si="3"/>
        <v>0.50181172709205746</v>
      </c>
      <c r="P13" s="76">
        <f>分析係数表!C16</f>
        <v>5.244101845363236E-2</v>
      </c>
      <c r="Q13" s="82">
        <f t="shared" si="4"/>
        <v>2.6315518040683709E-2</v>
      </c>
      <c r="R13" s="83">
        <v>2.9587790304381731E-2</v>
      </c>
      <c r="S13" s="84">
        <f t="shared" si="5"/>
        <v>4.5115342097172807E-2</v>
      </c>
      <c r="T13" s="85">
        <f>分析係数表!F16</f>
        <v>0.2874493927125506</v>
      </c>
      <c r="U13" s="86">
        <f t="shared" si="6"/>
        <v>1.2968377687851293E-2</v>
      </c>
      <c r="V13" s="87">
        <f>分析係数表!D16</f>
        <v>0</v>
      </c>
      <c r="W13" s="167">
        <f t="shared" si="7"/>
        <v>0</v>
      </c>
      <c r="X13" s="76">
        <f>分析係数表!E16</f>
        <v>0</v>
      </c>
      <c r="Y13" s="166">
        <f t="shared" si="8"/>
        <v>0</v>
      </c>
    </row>
    <row r="14" spans="1:25" x14ac:dyDescent="0.2">
      <c r="A14" s="6" t="s">
        <v>2</v>
      </c>
      <c r="B14" s="5" t="s">
        <v>365</v>
      </c>
      <c r="C14" s="90"/>
      <c r="D14" s="107">
        <f>投入係数表!AJ14</f>
        <v>2.3770078513289635E-3</v>
      </c>
      <c r="E14" s="110">
        <f t="shared" si="9"/>
        <v>0.23770078513289636</v>
      </c>
      <c r="F14" s="85">
        <f>分析係数表!C17</f>
        <v>0.30047739399045215</v>
      </c>
      <c r="G14" s="110">
        <f t="shared" si="0"/>
        <v>7.1423712466217107E-2</v>
      </c>
      <c r="H14" s="110">
        <v>0.13579164293960563</v>
      </c>
      <c r="I14" s="110">
        <f t="shared" si="1"/>
        <v>0.13579164293960563</v>
      </c>
      <c r="J14" s="85">
        <f>分析係数表!G17</f>
        <v>0.21582733812949639</v>
      </c>
      <c r="K14" s="111">
        <f t="shared" si="2"/>
        <v>2.9307548835886106E-2</v>
      </c>
      <c r="L14" s="79"/>
      <c r="M14" s="80"/>
      <c r="N14" s="81">
        <f>分析係数表!H17</f>
        <v>2.8021610605755043E-3</v>
      </c>
      <c r="O14" s="82">
        <f t="shared" si="3"/>
        <v>8.5359726773391223E-2</v>
      </c>
      <c r="P14" s="76">
        <f>分析係数表!C17</f>
        <v>0.30047739399045215</v>
      </c>
      <c r="Q14" s="82">
        <f t="shared" si="4"/>
        <v>2.564866825260562E-2</v>
      </c>
      <c r="R14" s="83">
        <v>5.3554842395649012E-2</v>
      </c>
      <c r="S14" s="84">
        <f t="shared" si="5"/>
        <v>0.18934648533525464</v>
      </c>
      <c r="T14" s="85">
        <f>分析係数表!F17</f>
        <v>0.33413269384492406</v>
      </c>
      <c r="U14" s="86">
        <f t="shared" si="6"/>
        <v>6.3266851215137046E-2</v>
      </c>
      <c r="V14" s="87">
        <f>分析係数表!D17</f>
        <v>3.6407237846086765E-2</v>
      </c>
      <c r="W14" s="167">
        <f t="shared" si="7"/>
        <v>0</v>
      </c>
      <c r="X14" s="76">
        <f>分析係数表!E17</f>
        <v>3.7279267495094831E-2</v>
      </c>
      <c r="Y14" s="166">
        <f t="shared" si="8"/>
        <v>0</v>
      </c>
    </row>
    <row r="15" spans="1:25" x14ac:dyDescent="0.2">
      <c r="A15" s="6" t="s">
        <v>3</v>
      </c>
      <c r="B15" s="5" t="s">
        <v>31</v>
      </c>
      <c r="C15" s="90"/>
      <c r="D15" s="107">
        <f>投入係数表!AJ15</f>
        <v>7.9233595044298779E-4</v>
      </c>
      <c r="E15" s="110">
        <f t="shared" si="9"/>
        <v>7.9233595044298777E-2</v>
      </c>
      <c r="F15" s="85">
        <f>分析係数表!C18</f>
        <v>0.17062500000000003</v>
      </c>
      <c r="G15" s="110">
        <f t="shared" si="0"/>
        <v>1.3519232154433481E-2</v>
      </c>
      <c r="H15" s="110">
        <v>2.1979585465129483E-2</v>
      </c>
      <c r="I15" s="110">
        <f t="shared" si="1"/>
        <v>2.1979585465129483E-2</v>
      </c>
      <c r="J15" s="85">
        <f>分析係数表!G18</f>
        <v>0.21515892420537897</v>
      </c>
      <c r="K15" s="111">
        <f t="shared" si="2"/>
        <v>4.7291039631574437E-3</v>
      </c>
      <c r="L15" s="79"/>
      <c r="M15" s="80"/>
      <c r="N15" s="81">
        <f>分析係数表!H18</f>
        <v>4.4579835054610296E-4</v>
      </c>
      <c r="O15" s="82">
        <f t="shared" si="3"/>
        <v>1.3579956532130422E-2</v>
      </c>
      <c r="P15" s="76">
        <f>分析係数表!C18</f>
        <v>0.17062500000000003</v>
      </c>
      <c r="Q15" s="82">
        <f t="shared" si="4"/>
        <v>2.3170800832947535E-3</v>
      </c>
      <c r="R15" s="83">
        <v>5.5958518786035907E-3</v>
      </c>
      <c r="S15" s="84">
        <f t="shared" si="5"/>
        <v>2.7575437343733075E-2</v>
      </c>
      <c r="T15" s="85">
        <f>分析係数表!F18</f>
        <v>0.45904645476772615</v>
      </c>
      <c r="U15" s="86">
        <f t="shared" si="6"/>
        <v>1.2658406751310232E-2</v>
      </c>
      <c r="V15" s="87">
        <f>分析係数表!D18</f>
        <v>0.12530562347188265</v>
      </c>
      <c r="W15" s="167">
        <f t="shared" si="7"/>
        <v>0</v>
      </c>
      <c r="X15" s="76">
        <f>分析係数表!E18</f>
        <v>6.0513447432762837E-2</v>
      </c>
      <c r="Y15" s="166">
        <f t="shared" si="8"/>
        <v>0</v>
      </c>
    </row>
    <row r="16" spans="1:25" x14ac:dyDescent="0.2">
      <c r="A16" s="6" t="s">
        <v>4</v>
      </c>
      <c r="B16" s="5" t="s">
        <v>32</v>
      </c>
      <c r="C16" s="90"/>
      <c r="D16" s="107">
        <f>投入係数表!AJ16</f>
        <v>0</v>
      </c>
      <c r="E16" s="110">
        <f t="shared" si="9"/>
        <v>0</v>
      </c>
      <c r="F16" s="85">
        <f>分析係数表!C19</f>
        <v>0.1185035016586804</v>
      </c>
      <c r="G16" s="110">
        <f t="shared" si="0"/>
        <v>0</v>
      </c>
      <c r="H16" s="110">
        <v>5.7241078151710235E-3</v>
      </c>
      <c r="I16" s="110">
        <f t="shared" si="1"/>
        <v>5.7241078151710235E-3</v>
      </c>
      <c r="J16" s="85">
        <f>分析係数表!G19</f>
        <v>5.7564057564057566E-2</v>
      </c>
      <c r="K16" s="111">
        <f t="shared" si="2"/>
        <v>3.2950287177537657E-4</v>
      </c>
      <c r="L16" s="79"/>
      <c r="M16" s="80"/>
      <c r="N16" s="81">
        <f>分析係数表!H19</f>
        <v>-1.1675671085731269E-4</v>
      </c>
      <c r="O16" s="82">
        <f t="shared" si="3"/>
        <v>-3.5566552822246344E-3</v>
      </c>
      <c r="P16" s="76">
        <f>分析係数表!C19</f>
        <v>0.1185035016586804</v>
      </c>
      <c r="Q16" s="82">
        <f t="shared" si="4"/>
        <v>-4.2147610513646139E-4</v>
      </c>
      <c r="R16" s="83">
        <v>2.4930334542963618E-3</v>
      </c>
      <c r="S16" s="84">
        <f t="shared" si="5"/>
        <v>8.2171412694673849E-3</v>
      </c>
      <c r="T16" s="85">
        <f>分析係数表!F19</f>
        <v>0.24008424008424009</v>
      </c>
      <c r="U16" s="86">
        <f t="shared" si="6"/>
        <v>1.9728061173449251E-3</v>
      </c>
      <c r="V16" s="87">
        <f>分析係数表!D19</f>
        <v>1.9656019656019656E-2</v>
      </c>
      <c r="W16" s="167">
        <f t="shared" si="7"/>
        <v>0</v>
      </c>
      <c r="X16" s="76">
        <f>分析係数表!E19</f>
        <v>2.141102141102141E-2</v>
      </c>
      <c r="Y16" s="166">
        <f t="shared" si="8"/>
        <v>0</v>
      </c>
    </row>
    <row r="17" spans="1:25" x14ac:dyDescent="0.2">
      <c r="A17" s="6" t="s">
        <v>5</v>
      </c>
      <c r="B17" s="5" t="s">
        <v>33</v>
      </c>
      <c r="C17" s="90"/>
      <c r="D17" s="107">
        <f>投入係数表!AJ17</f>
        <v>1.5846719008859756E-3</v>
      </c>
      <c r="E17" s="110">
        <f t="shared" si="9"/>
        <v>0.15846719008859755</v>
      </c>
      <c r="F17" s="85">
        <f>分析係数表!C20</f>
        <v>0.1515527950310559</v>
      </c>
      <c r="G17" s="110">
        <f t="shared" si="0"/>
        <v>2.4016145578644597E-2</v>
      </c>
      <c r="H17" s="110">
        <v>3.3764756271189862E-2</v>
      </c>
      <c r="I17" s="110">
        <f t="shared" si="1"/>
        <v>3.3764756271189862E-2</v>
      </c>
      <c r="J17" s="85">
        <f>分析係数表!G20</f>
        <v>0.10025273799494525</v>
      </c>
      <c r="K17" s="111">
        <f t="shared" si="2"/>
        <v>3.3850092639187818E-3</v>
      </c>
      <c r="L17" s="79"/>
      <c r="M17" s="80"/>
      <c r="N17" s="81">
        <f>分析係数表!H20</f>
        <v>5.5194081496184183E-4</v>
      </c>
      <c r="O17" s="82">
        <f t="shared" si="3"/>
        <v>1.6813279515970999E-2</v>
      </c>
      <c r="P17" s="76">
        <f>分析係数表!C20</f>
        <v>0.1515527950310559</v>
      </c>
      <c r="Q17" s="82">
        <f t="shared" si="4"/>
        <v>2.5480995042838034E-3</v>
      </c>
      <c r="R17" s="83">
        <v>6.4951754360360187E-3</v>
      </c>
      <c r="S17" s="84">
        <f t="shared" si="5"/>
        <v>4.0259931707225881E-2</v>
      </c>
      <c r="T17" s="85">
        <f>分析係数表!F20</f>
        <v>0.22325189553496208</v>
      </c>
      <c r="U17" s="86">
        <f t="shared" si="6"/>
        <v>8.9881060677462991E-3</v>
      </c>
      <c r="V17" s="87">
        <f>分析係数表!D20</f>
        <v>3.7910699241786015E-3</v>
      </c>
      <c r="W17" s="167">
        <f t="shared" si="7"/>
        <v>0</v>
      </c>
      <c r="X17" s="76">
        <f>分析係数表!E20</f>
        <v>3.3698399326032012E-3</v>
      </c>
      <c r="Y17" s="166">
        <f t="shared" si="8"/>
        <v>0</v>
      </c>
    </row>
    <row r="18" spans="1:25" x14ac:dyDescent="0.2">
      <c r="A18" s="6" t="s">
        <v>6</v>
      </c>
      <c r="B18" s="5" t="s">
        <v>34</v>
      </c>
      <c r="C18" s="90"/>
      <c r="D18" s="107">
        <f>投入係数表!AJ18</f>
        <v>2.8812216379745014E-4</v>
      </c>
      <c r="E18" s="110">
        <f t="shared" si="9"/>
        <v>2.8812216379745015E-2</v>
      </c>
      <c r="F18" s="85">
        <f>分析係数表!C21</f>
        <v>0.26288951841359776</v>
      </c>
      <c r="G18" s="110">
        <f t="shared" si="0"/>
        <v>7.5744296884995401E-3</v>
      </c>
      <c r="H18" s="110">
        <v>3.1600131209245659E-2</v>
      </c>
      <c r="I18" s="110">
        <f t="shared" si="1"/>
        <v>3.1600131209245659E-2</v>
      </c>
      <c r="J18" s="85">
        <f>分析係数表!G21</f>
        <v>0.28500292911540714</v>
      </c>
      <c r="K18" s="111">
        <f t="shared" si="2"/>
        <v>9.0061299550662048E-3</v>
      </c>
      <c r="L18" s="79"/>
      <c r="M18" s="80"/>
      <c r="N18" s="81">
        <f>分析係数表!H21</f>
        <v>9.1282519397535371E-4</v>
      </c>
      <c r="O18" s="82">
        <f t="shared" si="3"/>
        <v>2.780657766102896E-2</v>
      </c>
      <c r="P18" s="76">
        <f>分析係数表!C21</f>
        <v>0.26288951841359776</v>
      </c>
      <c r="Q18" s="82">
        <f t="shared" si="4"/>
        <v>7.3100578100382084E-3</v>
      </c>
      <c r="R18" s="83">
        <v>1.7404775334324274E-2</v>
      </c>
      <c r="S18" s="84">
        <f t="shared" si="5"/>
        <v>4.9004906543569933E-2</v>
      </c>
      <c r="T18" s="85">
        <f>分析係数表!F21</f>
        <v>0.4257469244288225</v>
      </c>
      <c r="U18" s="86">
        <f t="shared" si="6"/>
        <v>2.0863688242846779E-2</v>
      </c>
      <c r="V18" s="87">
        <f>分析係数表!D21</f>
        <v>5.0673696543643822E-2</v>
      </c>
      <c r="W18" s="167">
        <f t="shared" si="7"/>
        <v>0</v>
      </c>
      <c r="X18" s="76">
        <f>分析係数表!E21</f>
        <v>4.5987111892208554E-2</v>
      </c>
      <c r="Y18" s="166">
        <f t="shared" si="8"/>
        <v>0</v>
      </c>
    </row>
    <row r="19" spans="1:25" x14ac:dyDescent="0.2">
      <c r="A19" s="6" t="s">
        <v>7</v>
      </c>
      <c r="B19" s="5" t="s">
        <v>269</v>
      </c>
      <c r="C19" s="90"/>
      <c r="D19" s="107">
        <f>投入係数表!AJ19</f>
        <v>0</v>
      </c>
      <c r="E19" s="110">
        <f t="shared" si="9"/>
        <v>0</v>
      </c>
      <c r="F19" s="85">
        <f>分析係数表!C22</f>
        <v>7.7430972388955577E-2</v>
      </c>
      <c r="G19" s="110">
        <f t="shared" si="0"/>
        <v>0</v>
      </c>
      <c r="H19" s="110">
        <v>3.6995820173023205E-3</v>
      </c>
      <c r="I19" s="110">
        <f t="shared" si="1"/>
        <v>3.6995820173023205E-3</v>
      </c>
      <c r="J19" s="85">
        <f>分析係数表!G22</f>
        <v>0.1947935368043088</v>
      </c>
      <c r="K19" s="111">
        <f t="shared" si="2"/>
        <v>7.2065466584793857E-4</v>
      </c>
      <c r="L19" s="79"/>
      <c r="M19" s="80"/>
      <c r="N19" s="81">
        <f>分析係数表!H22</f>
        <v>4.2456985766295524E-5</v>
      </c>
      <c r="O19" s="82">
        <f t="shared" si="3"/>
        <v>1.2933291935362308E-3</v>
      </c>
      <c r="P19" s="76">
        <f>分析係数表!C22</f>
        <v>7.7430972388955577E-2</v>
      </c>
      <c r="Q19" s="82">
        <f t="shared" si="4"/>
        <v>1.0014373707453408E-4</v>
      </c>
      <c r="R19" s="83">
        <v>1.2654598737625623E-3</v>
      </c>
      <c r="S19" s="84">
        <f t="shared" si="5"/>
        <v>4.9650418910648832E-3</v>
      </c>
      <c r="T19" s="85">
        <f>分析係数表!F22</f>
        <v>0.41382405745062839</v>
      </c>
      <c r="U19" s="86">
        <f t="shared" si="6"/>
        <v>2.054653780772811E-3</v>
      </c>
      <c r="V19" s="87">
        <f>分析係数表!D22</f>
        <v>5.3261520047875523E-2</v>
      </c>
      <c r="W19" s="167">
        <f t="shared" si="7"/>
        <v>0</v>
      </c>
      <c r="X19" s="76">
        <f>分析係数表!E22</f>
        <v>5.6852184320766011E-2</v>
      </c>
      <c r="Y19" s="166">
        <f t="shared" si="8"/>
        <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0.21568627450980393</v>
      </c>
      <c r="K20" s="111">
        <f t="shared" si="2"/>
        <v>0</v>
      </c>
      <c r="L20" s="79"/>
      <c r="M20" s="80"/>
      <c r="N20" s="81">
        <f>分析係数表!H23</f>
        <v>2.1228492883147762E-5</v>
      </c>
      <c r="O20" s="82">
        <f t="shared" si="3"/>
        <v>6.4666459676811542E-4</v>
      </c>
      <c r="P20" s="76">
        <f>分析係数表!C23</f>
        <v>0</v>
      </c>
      <c r="Q20" s="82">
        <f t="shared" si="4"/>
        <v>0</v>
      </c>
      <c r="R20" s="83">
        <v>0</v>
      </c>
      <c r="S20" s="84">
        <f t="shared" si="5"/>
        <v>0</v>
      </c>
      <c r="T20" s="85">
        <f>分析係数表!F23</f>
        <v>0.44102792632204396</v>
      </c>
      <c r="U20" s="86">
        <f t="shared" si="6"/>
        <v>0</v>
      </c>
      <c r="V20" s="87">
        <f>分析係数表!D23</f>
        <v>2.3469994058229353E-2</v>
      </c>
      <c r="W20" s="167">
        <f t="shared" si="7"/>
        <v>0</v>
      </c>
      <c r="X20" s="76">
        <f>分析係数表!E23</f>
        <v>2.3024361259655377E-2</v>
      </c>
      <c r="Y20" s="166">
        <f t="shared" si="8"/>
        <v>0</v>
      </c>
    </row>
    <row r="21" spans="1:25" x14ac:dyDescent="0.2">
      <c r="A21" s="6" t="s">
        <v>9</v>
      </c>
      <c r="B21" s="5" t="s">
        <v>271</v>
      </c>
      <c r="C21" s="90"/>
      <c r="D21" s="107">
        <f>投入係数表!AJ21</f>
        <v>1.339768061658143E-2</v>
      </c>
      <c r="E21" s="110">
        <f t="shared" si="9"/>
        <v>1.3397680616581431</v>
      </c>
      <c r="F21" s="85">
        <f>分析係数表!C24</f>
        <v>0.63487099296325256</v>
      </c>
      <c r="G21" s="110">
        <f t="shared" si="0"/>
        <v>0.85057987964535753</v>
      </c>
      <c r="H21" s="110">
        <v>0.92887717538957426</v>
      </c>
      <c r="I21" s="110">
        <f t="shared" si="1"/>
        <v>0.92887717538957426</v>
      </c>
      <c r="J21" s="85">
        <f>分析係数表!G24</f>
        <v>0.20715350223546944</v>
      </c>
      <c r="K21" s="111">
        <f t="shared" si="2"/>
        <v>0.1924201600285407</v>
      </c>
      <c r="L21" s="79"/>
      <c r="M21" s="80"/>
      <c r="N21" s="81">
        <f>分析係数表!H24</f>
        <v>3.5027013257193804E-4</v>
      </c>
      <c r="O21" s="82">
        <f t="shared" si="3"/>
        <v>1.0669965846673903E-2</v>
      </c>
      <c r="P21" s="76">
        <f>分析係数表!C24</f>
        <v>0.63487099296325256</v>
      </c>
      <c r="Q21" s="82">
        <f t="shared" si="4"/>
        <v>6.7740518119618525E-3</v>
      </c>
      <c r="R21" s="83">
        <v>2.2885300869302742E-2</v>
      </c>
      <c r="S21" s="84">
        <f t="shared" si="5"/>
        <v>0.951762476258877</v>
      </c>
      <c r="T21" s="85">
        <f>分析係数表!F24</f>
        <v>0.39046199701937406</v>
      </c>
      <c r="U21" s="86">
        <f t="shared" si="6"/>
        <v>0.37162707716814569</v>
      </c>
      <c r="V21" s="87">
        <f>分析係数表!D24</f>
        <v>8.1222056631892692E-2</v>
      </c>
      <c r="W21" s="167">
        <f t="shared" si="7"/>
        <v>0</v>
      </c>
      <c r="X21" s="76">
        <f>分析係数表!E24</f>
        <v>8.3457526080476907E-2</v>
      </c>
      <c r="Y21" s="166">
        <f t="shared" si="8"/>
        <v>0</v>
      </c>
    </row>
    <row r="22" spans="1:25" x14ac:dyDescent="0.2">
      <c r="A22" s="6" t="s">
        <v>10</v>
      </c>
      <c r="B22" s="5" t="s">
        <v>272</v>
      </c>
      <c r="C22" s="90"/>
      <c r="D22" s="107">
        <f>投入係数表!AJ22</f>
        <v>0</v>
      </c>
      <c r="E22" s="110">
        <f t="shared" si="9"/>
        <v>0</v>
      </c>
      <c r="F22" s="85">
        <f>分析係数表!C25</f>
        <v>2.5195482189400487E-2</v>
      </c>
      <c r="G22" s="110">
        <f t="shared" si="0"/>
        <v>0</v>
      </c>
      <c r="H22" s="110">
        <v>4.488844271560025E-3</v>
      </c>
      <c r="I22" s="110">
        <f t="shared" si="1"/>
        <v>4.488844271560025E-3</v>
      </c>
      <c r="J22" s="85">
        <f>分析係数表!G25</f>
        <v>0.19667590027700832</v>
      </c>
      <c r="K22" s="111">
        <f t="shared" si="2"/>
        <v>8.8284748831235949E-4</v>
      </c>
      <c r="L22" s="79"/>
      <c r="M22" s="80"/>
      <c r="N22" s="81">
        <f>分析係数表!H25</f>
        <v>5.0948382919554624E-4</v>
      </c>
      <c r="O22" s="82">
        <f t="shared" si="3"/>
        <v>1.5519950322434767E-2</v>
      </c>
      <c r="P22" s="76">
        <f>分析係数表!C25</f>
        <v>2.5195482189400487E-2</v>
      </c>
      <c r="Q22" s="82">
        <f t="shared" si="4"/>
        <v>3.9103263192928552E-4</v>
      </c>
      <c r="R22" s="83">
        <v>1.6497114673749529E-3</v>
      </c>
      <c r="S22" s="84">
        <f t="shared" si="5"/>
        <v>6.1385557389349778E-3</v>
      </c>
      <c r="T22" s="85">
        <f>分析係数表!F25</f>
        <v>0.34903047091412742</v>
      </c>
      <c r="U22" s="86">
        <f t="shared" si="6"/>
        <v>2.1425430002930948E-3</v>
      </c>
      <c r="V22" s="87">
        <f>分析係数表!D25</f>
        <v>0.22853185595567868</v>
      </c>
      <c r="W22" s="167">
        <f t="shared" si="7"/>
        <v>0</v>
      </c>
      <c r="X22" s="76">
        <f>分析係数表!E25</f>
        <v>0.2146814404432133</v>
      </c>
      <c r="Y22" s="166">
        <f t="shared" si="8"/>
        <v>0</v>
      </c>
    </row>
    <row r="23" spans="1:25" x14ac:dyDescent="0.2">
      <c r="A23" s="6" t="s">
        <v>11</v>
      </c>
      <c r="B23" s="5" t="s">
        <v>35</v>
      </c>
      <c r="C23" s="90"/>
      <c r="D23" s="107">
        <f>投入係数表!AJ23</f>
        <v>7.2030540949362534E-5</v>
      </c>
      <c r="E23" s="110">
        <f t="shared" si="9"/>
        <v>7.2030540949362537E-3</v>
      </c>
      <c r="F23" s="85">
        <f>分析係数表!C26</f>
        <v>0.4930888575458392</v>
      </c>
      <c r="G23" s="110">
        <f t="shared" si="0"/>
        <v>3.5517457145129959E-3</v>
      </c>
      <c r="H23" s="110">
        <v>2.6647853052314034E-2</v>
      </c>
      <c r="I23" s="110">
        <f t="shared" si="1"/>
        <v>2.6647853052314034E-2</v>
      </c>
      <c r="J23" s="85">
        <f>分析係数表!G26</f>
        <v>0.19639217284957194</v>
      </c>
      <c r="K23" s="111">
        <f t="shared" si="2"/>
        <v>5.2334297627200516E-3</v>
      </c>
      <c r="L23" s="79"/>
      <c r="M23" s="80"/>
      <c r="N23" s="81">
        <f>分析係数表!H26</f>
        <v>1.0815917123963785E-2</v>
      </c>
      <c r="O23" s="82">
        <f t="shared" si="3"/>
        <v>0.32947561205335479</v>
      </c>
      <c r="P23" s="76">
        <f>分析係数表!C26</f>
        <v>0.4930888575458392</v>
      </c>
      <c r="Q23" s="82">
        <f t="shared" si="4"/>
        <v>0.16246075313660485</v>
      </c>
      <c r="R23" s="83">
        <v>0.17956049824119724</v>
      </c>
      <c r="S23" s="84">
        <f t="shared" si="5"/>
        <v>0.20620835129351128</v>
      </c>
      <c r="T23" s="85">
        <f>分析係数表!F26</f>
        <v>0.33499796167957602</v>
      </c>
      <c r="U23" s="86">
        <f t="shared" si="6"/>
        <v>6.9079377364632238E-2</v>
      </c>
      <c r="V23" s="87">
        <f>分析係数表!D26</f>
        <v>2.4561761108846312E-2</v>
      </c>
      <c r="W23" s="167">
        <f t="shared" si="7"/>
        <v>0</v>
      </c>
      <c r="X23" s="76">
        <f>分析係数表!E26</f>
        <v>2.6498165511618425E-2</v>
      </c>
      <c r="Y23" s="166">
        <f t="shared" si="8"/>
        <v>0</v>
      </c>
    </row>
    <row r="24" spans="1:25" x14ac:dyDescent="0.2">
      <c r="A24" s="6" t="s">
        <v>12</v>
      </c>
      <c r="B24" s="5" t="s">
        <v>366</v>
      </c>
      <c r="C24" s="90"/>
      <c r="D24" s="107">
        <f>投入係数表!AJ24</f>
        <v>0</v>
      </c>
      <c r="E24" s="110">
        <f t="shared" si="9"/>
        <v>0</v>
      </c>
      <c r="F24" s="85">
        <f>分析係数表!C27</f>
        <v>2.3319615912208547E-2</v>
      </c>
      <c r="G24" s="110">
        <f t="shared" si="0"/>
        <v>0</v>
      </c>
      <c r="H24" s="110">
        <v>7.1362895092045295E-5</v>
      </c>
      <c r="I24" s="110">
        <f t="shared" si="1"/>
        <v>7.1362895092045295E-5</v>
      </c>
      <c r="J24" s="85">
        <f>分析係数表!G27</f>
        <v>0.17692307692307693</v>
      </c>
      <c r="K24" s="111">
        <f t="shared" si="2"/>
        <v>1.2625742977823399E-5</v>
      </c>
      <c r="L24" s="79"/>
      <c r="M24" s="80"/>
      <c r="N24" s="81">
        <f>分析係数表!H27</f>
        <v>1.0773460138197489E-2</v>
      </c>
      <c r="O24" s="82">
        <f t="shared" si="3"/>
        <v>0.32818228285981854</v>
      </c>
      <c r="P24" s="76">
        <f>分析係数表!C27</f>
        <v>2.3319615912208547E-2</v>
      </c>
      <c r="Q24" s="82">
        <f t="shared" si="4"/>
        <v>7.653084785482751E-3</v>
      </c>
      <c r="R24" s="83">
        <v>7.7127931891830042E-3</v>
      </c>
      <c r="S24" s="84">
        <f t="shared" si="5"/>
        <v>7.7841560842750492E-3</v>
      </c>
      <c r="T24" s="85">
        <f>分析係数表!F27</f>
        <v>0.33076923076923076</v>
      </c>
      <c r="U24" s="86">
        <f t="shared" si="6"/>
        <v>2.5747593201832855E-3</v>
      </c>
      <c r="V24" s="87">
        <f>分析係数表!D27</f>
        <v>1.5384615384615385</v>
      </c>
      <c r="W24" s="167">
        <f t="shared" si="7"/>
        <v>0</v>
      </c>
      <c r="X24" s="76">
        <f>分析係数表!E27</f>
        <v>1.823076923076923</v>
      </c>
      <c r="Y24" s="166">
        <f t="shared" si="8"/>
        <v>0</v>
      </c>
    </row>
    <row r="25" spans="1:25" x14ac:dyDescent="0.2">
      <c r="A25" s="6" t="s">
        <v>13</v>
      </c>
      <c r="B25" s="5" t="s">
        <v>192</v>
      </c>
      <c r="C25" s="90"/>
      <c r="D25" s="107">
        <f>投入係数表!AJ25</f>
        <v>0</v>
      </c>
      <c r="E25" s="110">
        <f t="shared" si="9"/>
        <v>0</v>
      </c>
      <c r="F25" s="85">
        <f>分析係数表!C28</f>
        <v>0.14672910458351074</v>
      </c>
      <c r="G25" s="110">
        <f t="shared" si="0"/>
        <v>0</v>
      </c>
      <c r="H25" s="110">
        <v>1.6868175549320994E-2</v>
      </c>
      <c r="I25" s="110">
        <f t="shared" si="1"/>
        <v>1.6868175549320994E-2</v>
      </c>
      <c r="J25" s="85">
        <f>分析係数表!G28</f>
        <v>0.12492997198879552</v>
      </c>
      <c r="K25" s="111">
        <f t="shared" si="2"/>
        <v>2.1073406988787575E-3</v>
      </c>
      <c r="L25" s="79"/>
      <c r="M25" s="80"/>
      <c r="N25" s="81">
        <f>分析係数表!H28</f>
        <v>2.0262596456964536E-2</v>
      </c>
      <c r="O25" s="82">
        <f t="shared" si="3"/>
        <v>0.61724135761516608</v>
      </c>
      <c r="P25" s="76">
        <f>分析係数表!C28</f>
        <v>0.14672910458351074</v>
      </c>
      <c r="Q25" s="82">
        <f t="shared" si="4"/>
        <v>9.0567271714783862E-2</v>
      </c>
      <c r="R25" s="83">
        <v>0.1050120443611519</v>
      </c>
      <c r="S25" s="84">
        <f t="shared" si="5"/>
        <v>0.12188021991047289</v>
      </c>
      <c r="T25" s="85">
        <f>分析係数表!F28</f>
        <v>0.21372549019607842</v>
      </c>
      <c r="U25" s="86">
        <f t="shared" si="6"/>
        <v>2.6048909745571655E-2</v>
      </c>
      <c r="V25" s="87">
        <f>分析係数表!D28</f>
        <v>3.4733893557422971E-2</v>
      </c>
      <c r="W25" s="167">
        <f t="shared" si="7"/>
        <v>0</v>
      </c>
      <c r="X25" s="76">
        <f>分析係数表!E28</f>
        <v>3.4173669467787111E-2</v>
      </c>
      <c r="Y25" s="166">
        <f t="shared" si="8"/>
        <v>0</v>
      </c>
    </row>
    <row r="26" spans="1:25" x14ac:dyDescent="0.2">
      <c r="A26" s="6" t="s">
        <v>14</v>
      </c>
      <c r="B26" s="5" t="s">
        <v>50</v>
      </c>
      <c r="C26" s="90"/>
      <c r="D26" s="107">
        <f>投入係数表!AJ26</f>
        <v>3.4574659655694016E-3</v>
      </c>
      <c r="E26" s="110">
        <f t="shared" si="9"/>
        <v>0.34574659655694018</v>
      </c>
      <c r="F26" s="85">
        <f>分析係数表!C29</f>
        <v>0.36751332706177486</v>
      </c>
      <c r="G26" s="110">
        <f t="shared" si="0"/>
        <v>0.12706648202092627</v>
      </c>
      <c r="H26" s="110">
        <v>0.15490114833813215</v>
      </c>
      <c r="I26" s="110">
        <f t="shared" si="1"/>
        <v>0.15490114833813215</v>
      </c>
      <c r="J26" s="85">
        <f>分析係数表!G29</f>
        <v>0.26226333907056798</v>
      </c>
      <c r="K26" s="111">
        <f t="shared" si="2"/>
        <v>4.0624892389023899E-2</v>
      </c>
      <c r="L26" s="79"/>
      <c r="M26" s="80"/>
      <c r="N26" s="81">
        <f>分析係数表!H29</f>
        <v>9.6908070011569522E-3</v>
      </c>
      <c r="O26" s="82">
        <f t="shared" si="3"/>
        <v>0.29520238842464464</v>
      </c>
      <c r="P26" s="76">
        <f>分析係数表!C29</f>
        <v>0.36751332706177486</v>
      </c>
      <c r="Q26" s="82">
        <f t="shared" si="4"/>
        <v>0.10849081192652353</v>
      </c>
      <c r="R26" s="83">
        <v>0.13757730045729483</v>
      </c>
      <c r="S26" s="84">
        <f t="shared" si="5"/>
        <v>0.29247844879542695</v>
      </c>
      <c r="T26" s="85">
        <f>分析係数表!F29</f>
        <v>0.47117039586919107</v>
      </c>
      <c r="U26" s="86">
        <f t="shared" si="6"/>
        <v>0.13780718650214824</v>
      </c>
      <c r="V26" s="87">
        <f>分析係数表!D29</f>
        <v>9.2943201376936319E-2</v>
      </c>
      <c r="W26" s="167">
        <f t="shared" si="7"/>
        <v>0</v>
      </c>
      <c r="X26" s="76">
        <f>分析係数表!E29</f>
        <v>7.2289156626506021E-2</v>
      </c>
      <c r="Y26" s="166">
        <f t="shared" si="8"/>
        <v>0</v>
      </c>
    </row>
    <row r="27" spans="1:25" x14ac:dyDescent="0.2">
      <c r="A27" s="6" t="s">
        <v>15</v>
      </c>
      <c r="B27" s="5" t="s">
        <v>36</v>
      </c>
      <c r="C27" s="90"/>
      <c r="D27" s="107">
        <f>投入係数表!AJ27</f>
        <v>2.3049773103796011E-3</v>
      </c>
      <c r="E27" s="110">
        <f t="shared" si="9"/>
        <v>0.23049773103796012</v>
      </c>
      <c r="F27" s="85">
        <f>分析係数表!C30</f>
        <v>1</v>
      </c>
      <c r="G27" s="110">
        <f t="shared" si="0"/>
        <v>0.23049773103796012</v>
      </c>
      <c r="H27" s="110">
        <v>0.293749341924948</v>
      </c>
      <c r="I27" s="110">
        <f t="shared" si="1"/>
        <v>0.293749341924948</v>
      </c>
      <c r="J27" s="85">
        <f>分析係数表!G30</f>
        <v>0.34487899988530796</v>
      </c>
      <c r="K27" s="111">
        <f t="shared" si="2"/>
        <v>0.10130797926004344</v>
      </c>
      <c r="L27" s="79"/>
      <c r="M27" s="80"/>
      <c r="N27" s="81">
        <f>分析係数表!H30</f>
        <v>0</v>
      </c>
      <c r="O27" s="82">
        <f t="shared" si="3"/>
        <v>0</v>
      </c>
      <c r="P27" s="76">
        <f>分析係数表!C30</f>
        <v>1</v>
      </c>
      <c r="Q27" s="82">
        <f t="shared" si="4"/>
        <v>0</v>
      </c>
      <c r="R27" s="83">
        <v>8.9224442528903034E-2</v>
      </c>
      <c r="S27" s="84">
        <f t="shared" si="5"/>
        <v>0.38297378445385105</v>
      </c>
      <c r="T27" s="85">
        <f>分析係数表!F30</f>
        <v>0.44087624727606378</v>
      </c>
      <c r="U27" s="86">
        <f t="shared" si="6"/>
        <v>0.168844044895126</v>
      </c>
      <c r="V27" s="87">
        <f>分析係数表!D30</f>
        <v>0.11905034981075811</v>
      </c>
      <c r="W27" s="167">
        <f t="shared" si="7"/>
        <v>0</v>
      </c>
      <c r="X27" s="76">
        <f>分析係数表!E30</f>
        <v>6.6292005963986697E-2</v>
      </c>
      <c r="Y27" s="166">
        <f t="shared" si="8"/>
        <v>0</v>
      </c>
    </row>
    <row r="28" spans="1:25" x14ac:dyDescent="0.2">
      <c r="A28" s="6" t="s">
        <v>16</v>
      </c>
      <c r="B28" s="5" t="s">
        <v>193</v>
      </c>
      <c r="C28" s="90"/>
      <c r="D28" s="107">
        <f>投入係数表!AJ28</f>
        <v>1.1236764388100555E-2</v>
      </c>
      <c r="E28" s="110">
        <f t="shared" si="9"/>
        <v>1.1236764388100555</v>
      </c>
      <c r="F28" s="85">
        <f>分析係数表!C31</f>
        <v>0.30951028292239513</v>
      </c>
      <c r="G28" s="110">
        <f t="shared" si="0"/>
        <v>0.34778941248932971</v>
      </c>
      <c r="H28" s="110">
        <v>0.41122057840489601</v>
      </c>
      <c r="I28" s="110">
        <f t="shared" si="1"/>
        <v>0.41122057840489601</v>
      </c>
      <c r="J28" s="85">
        <f>分析係数表!G31</f>
        <v>7.0092194960809637E-2</v>
      </c>
      <c r="K28" s="111">
        <f t="shared" si="2"/>
        <v>2.8823352953452876E-2</v>
      </c>
      <c r="L28" s="79"/>
      <c r="M28" s="80"/>
      <c r="N28" s="81">
        <f>分析係数表!H31</f>
        <v>2.261895916699394E-2</v>
      </c>
      <c r="O28" s="82">
        <f t="shared" si="3"/>
        <v>0.689021127856427</v>
      </c>
      <c r="P28" s="76">
        <f>分析係数表!C31</f>
        <v>0.30951028292239513</v>
      </c>
      <c r="Q28" s="82">
        <f t="shared" si="4"/>
        <v>0.21325912422235052</v>
      </c>
      <c r="R28" s="83">
        <v>0.27584023332069946</v>
      </c>
      <c r="S28" s="84">
        <f t="shared" si="5"/>
        <v>0.68706081172559541</v>
      </c>
      <c r="T28" s="85">
        <f>分析係数表!F31</f>
        <v>0.24334064086008589</v>
      </c>
      <c r="U28" s="86">
        <f t="shared" si="6"/>
        <v>0.16718981823515719</v>
      </c>
      <c r="V28" s="87">
        <f>分析係数表!D31</f>
        <v>5.1052584161686535E-4</v>
      </c>
      <c r="W28" s="167">
        <f t="shared" si="7"/>
        <v>0</v>
      </c>
      <c r="X28" s="76">
        <f>分析係数表!E31</f>
        <v>4.2043304603741857E-4</v>
      </c>
      <c r="Y28" s="166">
        <f t="shared" si="8"/>
        <v>0</v>
      </c>
    </row>
    <row r="29" spans="1:25" x14ac:dyDescent="0.2">
      <c r="A29" s="6" t="s">
        <v>17</v>
      </c>
      <c r="B29" s="5" t="s">
        <v>273</v>
      </c>
      <c r="C29" s="90"/>
      <c r="D29" s="107">
        <f>投入係数表!AJ29</f>
        <v>4.6819851617085646E-3</v>
      </c>
      <c r="E29" s="110">
        <f t="shared" si="9"/>
        <v>0.46819851617085645</v>
      </c>
      <c r="F29" s="85">
        <f>分析係数表!C32</f>
        <v>0.85225718194254441</v>
      </c>
      <c r="G29" s="110">
        <f t="shared" si="0"/>
        <v>0.3990255479814549</v>
      </c>
      <c r="H29" s="110">
        <v>0.45908791141355082</v>
      </c>
      <c r="I29" s="110">
        <f t="shared" si="1"/>
        <v>0.45908791141355082</v>
      </c>
      <c r="J29" s="85">
        <f>分析係数表!G32</f>
        <v>0.14035087719298245</v>
      </c>
      <c r="K29" s="111">
        <f t="shared" si="2"/>
        <v>6.4433391075586072E-2</v>
      </c>
      <c r="L29" s="79"/>
      <c r="M29" s="80"/>
      <c r="N29" s="81">
        <f>分析係数表!H32</f>
        <v>6.442847590035345E-3</v>
      </c>
      <c r="O29" s="82">
        <f t="shared" si="3"/>
        <v>0.196262705119123</v>
      </c>
      <c r="P29" s="76">
        <f>分析係数表!C32</f>
        <v>0.85225718194254441</v>
      </c>
      <c r="Q29" s="82">
        <f t="shared" si="4"/>
        <v>0.16726629998524434</v>
      </c>
      <c r="R29" s="83">
        <v>0.21872328771356014</v>
      </c>
      <c r="S29" s="84">
        <f t="shared" si="5"/>
        <v>0.67781119912711096</v>
      </c>
      <c r="T29" s="85">
        <f>分析係数表!F32</f>
        <v>0.48405103668261562</v>
      </c>
      <c r="U29" s="86">
        <f t="shared" si="6"/>
        <v>0.32809521361256488</v>
      </c>
      <c r="V29" s="87">
        <f>分析係数表!D32</f>
        <v>2.1531100478468901E-2</v>
      </c>
      <c r="W29" s="167">
        <f t="shared" si="7"/>
        <v>0</v>
      </c>
      <c r="X29" s="76">
        <f>分析係数表!E32</f>
        <v>3.1897926634768738E-2</v>
      </c>
      <c r="Y29" s="166">
        <f t="shared" si="8"/>
        <v>0</v>
      </c>
    </row>
    <row r="30" spans="1:25" x14ac:dyDescent="0.2">
      <c r="A30" s="6" t="s">
        <v>18</v>
      </c>
      <c r="B30" s="5" t="s">
        <v>274</v>
      </c>
      <c r="C30" s="90"/>
      <c r="D30" s="107">
        <f>投入係数表!AJ30</f>
        <v>3.7455881293668516E-3</v>
      </c>
      <c r="E30" s="110">
        <f t="shared" si="9"/>
        <v>0.37455881293668514</v>
      </c>
      <c r="F30" s="85">
        <f>分析係数表!C33</f>
        <v>1</v>
      </c>
      <c r="G30" s="110">
        <f t="shared" si="0"/>
        <v>0.37455881293668514</v>
      </c>
      <c r="H30" s="110">
        <v>0.40914187644991507</v>
      </c>
      <c r="I30" s="110">
        <f t="shared" si="1"/>
        <v>0.40914187644991507</v>
      </c>
      <c r="J30" s="85">
        <f>分析係数表!G33</f>
        <v>0.50645624103299858</v>
      </c>
      <c r="K30" s="111">
        <f t="shared" si="2"/>
        <v>0.2072124567960115</v>
      </c>
      <c r="L30" s="79"/>
      <c r="M30" s="80"/>
      <c r="N30" s="81">
        <f>分析係数表!H33</f>
        <v>9.552821797416492E-4</v>
      </c>
      <c r="O30" s="82">
        <f t="shared" si="3"/>
        <v>2.9099906854565188E-2</v>
      </c>
      <c r="P30" s="76">
        <f>分析係数表!C33</f>
        <v>1</v>
      </c>
      <c r="Q30" s="82">
        <f t="shared" si="4"/>
        <v>2.9099906854565188E-2</v>
      </c>
      <c r="R30" s="83">
        <v>8.8089502354656318E-2</v>
      </c>
      <c r="S30" s="84">
        <f t="shared" si="5"/>
        <v>0.49723137880457136</v>
      </c>
      <c r="T30" s="85">
        <f>分析係数表!F33</f>
        <v>0.6449067431850789</v>
      </c>
      <c r="U30" s="86">
        <f t="shared" si="6"/>
        <v>0.32066786911428241</v>
      </c>
      <c r="V30" s="87">
        <f>分析係数表!D33</f>
        <v>2.7259684361549498E-2</v>
      </c>
      <c r="W30" s="167">
        <f t="shared" si="7"/>
        <v>0</v>
      </c>
      <c r="X30" s="76">
        <f>分析係数表!E33</f>
        <v>2.4748923959827834E-2</v>
      </c>
      <c r="Y30" s="166">
        <f t="shared" si="8"/>
        <v>0</v>
      </c>
    </row>
    <row r="31" spans="1:25" x14ac:dyDescent="0.2">
      <c r="A31" s="6" t="s">
        <v>19</v>
      </c>
      <c r="B31" s="5" t="s">
        <v>275</v>
      </c>
      <c r="C31" s="90"/>
      <c r="D31" s="107">
        <f>投入係数表!AJ31</f>
        <v>6.064971547936325E-2</v>
      </c>
      <c r="E31" s="110">
        <f t="shared" si="9"/>
        <v>6.0649715479363246</v>
      </c>
      <c r="F31" s="85">
        <f>分析係数表!C34</f>
        <v>0.24772063858157056</v>
      </c>
      <c r="G31" s="110">
        <f t="shared" si="0"/>
        <v>1.5024186248338429</v>
      </c>
      <c r="H31" s="110">
        <v>1.6000545699050119</v>
      </c>
      <c r="I31" s="110">
        <f t="shared" si="1"/>
        <v>1.6000545699050119</v>
      </c>
      <c r="J31" s="85">
        <f>分析係数表!G34</f>
        <v>0.4248649605950589</v>
      </c>
      <c r="K31" s="111">
        <f t="shared" si="2"/>
        <v>0.6798071217926368</v>
      </c>
      <c r="L31" s="79"/>
      <c r="M31" s="80"/>
      <c r="N31" s="81">
        <f>分析係数表!H34</f>
        <v>0.15963826648127116</v>
      </c>
      <c r="O31" s="82">
        <f t="shared" si="3"/>
        <v>4.8629177676962279</v>
      </c>
      <c r="P31" s="76">
        <f>分析係数表!C34</f>
        <v>0.24772063858157056</v>
      </c>
      <c r="Q31" s="82">
        <f t="shared" si="4"/>
        <v>1.2046450947833751</v>
      </c>
      <c r="R31" s="83">
        <v>1.2937723736038464</v>
      </c>
      <c r="S31" s="84">
        <f t="shared" si="5"/>
        <v>2.8938269435088584</v>
      </c>
      <c r="T31" s="85">
        <f>分析係数表!F34</f>
        <v>0.69972549366864434</v>
      </c>
      <c r="U31" s="86">
        <f t="shared" si="6"/>
        <v>2.02488448663836</v>
      </c>
      <c r="V31" s="87">
        <f>分析係数表!D34</f>
        <v>0.30222261577968651</v>
      </c>
      <c r="W31" s="167">
        <f t="shared" si="7"/>
        <v>1</v>
      </c>
      <c r="X31" s="76">
        <f>分析係数表!E34</f>
        <v>0.2069423536704153</v>
      </c>
      <c r="Y31" s="166">
        <f t="shared" si="8"/>
        <v>1</v>
      </c>
    </row>
    <row r="32" spans="1:25" x14ac:dyDescent="0.2">
      <c r="A32" s="6" t="s">
        <v>20</v>
      </c>
      <c r="B32" s="5" t="s">
        <v>37</v>
      </c>
      <c r="C32" s="90"/>
      <c r="D32" s="107">
        <f>投入係数表!AJ32</f>
        <v>7.7072678815817905E-3</v>
      </c>
      <c r="E32" s="110">
        <f t="shared" si="9"/>
        <v>0.77072678815817908</v>
      </c>
      <c r="F32" s="85">
        <f>分析係数表!C35</f>
        <v>0.40037672666387614</v>
      </c>
      <c r="G32" s="110">
        <f t="shared" si="0"/>
        <v>0.30858106859493445</v>
      </c>
      <c r="H32" s="110">
        <v>0.41257343260440904</v>
      </c>
      <c r="I32" s="110">
        <f t="shared" si="1"/>
        <v>0.41257343260440904</v>
      </c>
      <c r="J32" s="85">
        <f>分析係数表!G35</f>
        <v>0.31413869149718204</v>
      </c>
      <c r="K32" s="111">
        <f t="shared" si="2"/>
        <v>0.12960527826484988</v>
      </c>
      <c r="L32" s="79"/>
      <c r="M32" s="80"/>
      <c r="N32" s="81">
        <f>分析係数表!H35</f>
        <v>6.0278305541698066E-2</v>
      </c>
      <c r="O32" s="82">
        <f t="shared" si="3"/>
        <v>1.8362041225230634</v>
      </c>
      <c r="P32" s="76">
        <f>分析係数表!C35</f>
        <v>0.40037672666387614</v>
      </c>
      <c r="Q32" s="82">
        <f t="shared" si="4"/>
        <v>0.7351733960624991</v>
      </c>
      <c r="R32" s="83">
        <v>0.94306710205761479</v>
      </c>
      <c r="S32" s="84">
        <f t="shared" si="5"/>
        <v>1.3556405346620237</v>
      </c>
      <c r="T32" s="85">
        <f>分析係数表!F35</f>
        <v>0.64444988973290862</v>
      </c>
      <c r="U32" s="86">
        <f t="shared" si="6"/>
        <v>0.87364239308040248</v>
      </c>
      <c r="V32" s="87">
        <f>分析係数表!D35</f>
        <v>6.3219799068855678E-2</v>
      </c>
      <c r="W32" s="167">
        <f t="shared" si="7"/>
        <v>0</v>
      </c>
      <c r="X32" s="76">
        <f>分析係数表!E35</f>
        <v>5.6848811565792697E-2</v>
      </c>
      <c r="Y32" s="166">
        <f t="shared" si="8"/>
        <v>0</v>
      </c>
    </row>
    <row r="33" spans="1:25" x14ac:dyDescent="0.2">
      <c r="A33" s="6" t="s">
        <v>21</v>
      </c>
      <c r="B33" s="5" t="s">
        <v>38</v>
      </c>
      <c r="C33" s="90"/>
      <c r="D33" s="107">
        <f>投入係数表!AJ33</f>
        <v>1.8727940646834258E-2</v>
      </c>
      <c r="E33" s="110">
        <f t="shared" si="9"/>
        <v>1.8727940646834258</v>
      </c>
      <c r="F33" s="85">
        <f>分析係数表!C36</f>
        <v>0.81884274474653918</v>
      </c>
      <c r="G33" s="110">
        <f t="shared" si="0"/>
        <v>1.5335238322704039</v>
      </c>
      <c r="H33" s="110">
        <v>1.6396924693880996</v>
      </c>
      <c r="I33" s="110">
        <f t="shared" si="1"/>
        <v>1.6396924693880996</v>
      </c>
      <c r="J33" s="85">
        <f>分析係数表!G36</f>
        <v>1.667576253714147E-2</v>
      </c>
      <c r="K33" s="111">
        <f t="shared" si="2"/>
        <v>2.734312225345506E-2</v>
      </c>
      <c r="L33" s="79"/>
      <c r="M33" s="80"/>
      <c r="N33" s="81">
        <f>分析係数表!H36</f>
        <v>0.19381614002313904</v>
      </c>
      <c r="O33" s="82">
        <f t="shared" si="3"/>
        <v>5.9040477684928927</v>
      </c>
      <c r="P33" s="76">
        <f>分析係数表!C36</f>
        <v>0.81884274474653918</v>
      </c>
      <c r="Q33" s="82">
        <f t="shared" si="4"/>
        <v>4.8344866798673998</v>
      </c>
      <c r="R33" s="83">
        <v>4.978047699102075</v>
      </c>
      <c r="S33" s="84">
        <f t="shared" si="5"/>
        <v>6.6177401684901742</v>
      </c>
      <c r="T33" s="85">
        <f>分析係数表!F36</f>
        <v>0.88527075374446673</v>
      </c>
      <c r="U33" s="86">
        <f t="shared" si="6"/>
        <v>5.8584918270443307</v>
      </c>
      <c r="V33" s="87">
        <f>分析係数表!D36</f>
        <v>8.9745922018070468E-3</v>
      </c>
      <c r="W33" s="167">
        <f t="shared" si="7"/>
        <v>0</v>
      </c>
      <c r="X33" s="76">
        <f>分析係数表!E36</f>
        <v>2.2436480504517617E-3</v>
      </c>
      <c r="Y33" s="166">
        <f t="shared" si="8"/>
        <v>0</v>
      </c>
    </row>
    <row r="34" spans="1:25" x14ac:dyDescent="0.2">
      <c r="A34" s="6" t="s">
        <v>22</v>
      </c>
      <c r="B34" s="5" t="s">
        <v>378</v>
      </c>
      <c r="C34" s="90"/>
      <c r="D34" s="107">
        <f>投入係数表!AJ34</f>
        <v>1.1957069797594181E-2</v>
      </c>
      <c r="E34" s="110">
        <f t="shared" si="9"/>
        <v>1.195706979759418</v>
      </c>
      <c r="F34" s="85">
        <f>分析係数表!C37</f>
        <v>0.43300400097983183</v>
      </c>
      <c r="G34" s="110">
        <f t="shared" si="0"/>
        <v>0.51774590623533878</v>
      </c>
      <c r="H34" s="110">
        <v>0.62629494281952947</v>
      </c>
      <c r="I34" s="110">
        <f t="shared" si="1"/>
        <v>0.62629494281952947</v>
      </c>
      <c r="J34" s="85">
        <f>分析係数表!G37</f>
        <v>0.37467899332306109</v>
      </c>
      <c r="K34" s="111">
        <f t="shared" si="2"/>
        <v>0.23465955869894542</v>
      </c>
      <c r="L34" s="79"/>
      <c r="M34" s="80"/>
      <c r="N34" s="81">
        <f>分析係数表!H37</f>
        <v>4.7689809261991442E-2</v>
      </c>
      <c r="O34" s="82">
        <f t="shared" si="3"/>
        <v>1.452732016639571</v>
      </c>
      <c r="P34" s="76">
        <f>分析係数表!C37</f>
        <v>0.43300400097983183</v>
      </c>
      <c r="Q34" s="82">
        <f t="shared" si="4"/>
        <v>0.62903877555643384</v>
      </c>
      <c r="R34" s="83">
        <v>0.7318298183819919</v>
      </c>
      <c r="S34" s="84">
        <f t="shared" si="5"/>
        <v>1.3581247612015215</v>
      </c>
      <c r="T34" s="85">
        <f>分析係数表!F37</f>
        <v>0.6925184043828112</v>
      </c>
      <c r="U34" s="86">
        <f t="shared" si="6"/>
        <v>0.9405263925800641</v>
      </c>
      <c r="V34" s="87">
        <f>分析係数表!D37</f>
        <v>7.24191063174114E-2</v>
      </c>
      <c r="W34" s="167">
        <f t="shared" si="7"/>
        <v>0</v>
      </c>
      <c r="X34" s="76">
        <f>分析係数表!E37</f>
        <v>6.5998972778633799E-2</v>
      </c>
      <c r="Y34" s="166">
        <f t="shared" si="8"/>
        <v>0</v>
      </c>
    </row>
    <row r="35" spans="1:25" x14ac:dyDescent="0.2">
      <c r="A35" s="6" t="s">
        <v>23</v>
      </c>
      <c r="B35" s="5" t="s">
        <v>194</v>
      </c>
      <c r="C35" s="90"/>
      <c r="D35" s="107">
        <f>投入係数表!AJ35</f>
        <v>1.1452856010948642E-2</v>
      </c>
      <c r="E35" s="110">
        <f t="shared" si="9"/>
        <v>1.1452856010948642</v>
      </c>
      <c r="F35" s="85">
        <f>分析係数表!C38</f>
        <v>7.9651941097724221E-2</v>
      </c>
      <c r="G35" s="110">
        <f t="shared" si="0"/>
        <v>9.12242212384798E-2</v>
      </c>
      <c r="H35" s="110">
        <v>0.10924281673833154</v>
      </c>
      <c r="I35" s="110">
        <f t="shared" si="1"/>
        <v>0.10924281673833154</v>
      </c>
      <c r="J35" s="85">
        <f>分析係数表!G38</f>
        <v>0.16009852216748768</v>
      </c>
      <c r="K35" s="111">
        <f t="shared" si="2"/>
        <v>1.7489613517220566E-2</v>
      </c>
      <c r="L35" s="79"/>
      <c r="M35" s="80"/>
      <c r="N35" s="81">
        <f>分析係数表!H38</f>
        <v>4.2106715633723583E-2</v>
      </c>
      <c r="O35" s="82">
        <f t="shared" si="3"/>
        <v>1.2826592276895568</v>
      </c>
      <c r="P35" s="76">
        <f>分析係数表!C38</f>
        <v>7.9651941097724221E-2</v>
      </c>
      <c r="Q35" s="82">
        <f t="shared" si="4"/>
        <v>0.10216629725238102</v>
      </c>
      <c r="R35" s="83">
        <v>0.12208128031489969</v>
      </c>
      <c r="S35" s="84">
        <f t="shared" si="5"/>
        <v>0.23132409705323123</v>
      </c>
      <c r="T35" s="85">
        <f>分析係数表!F38</f>
        <v>0.48891625615763545</v>
      </c>
      <c r="U35" s="86">
        <f t="shared" si="6"/>
        <v>0.11309811149031132</v>
      </c>
      <c r="V35" s="87">
        <f>分析係数表!D38</f>
        <v>6.1576354679802957E-2</v>
      </c>
      <c r="W35" s="167">
        <f t="shared" si="7"/>
        <v>0</v>
      </c>
      <c r="X35" s="76">
        <f>分析係数表!E38</f>
        <v>7.0197044334975367E-2</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2.2261977036494521E-2</v>
      </c>
      <c r="I36" s="110">
        <f t="shared" si="1"/>
        <v>2.2261977036494521E-2</v>
      </c>
      <c r="J36" s="85">
        <f>分析係数表!G39</f>
        <v>0.35152969406118778</v>
      </c>
      <c r="K36" s="111">
        <f t="shared" si="2"/>
        <v>7.8257459768361071E-3</v>
      </c>
      <c r="L36" s="79"/>
      <c r="M36" s="80"/>
      <c r="N36" s="81">
        <f>分析係数表!H39</f>
        <v>3.7892859796418753E-3</v>
      </c>
      <c r="O36" s="82">
        <f t="shared" si="3"/>
        <v>0.11542963052310859</v>
      </c>
      <c r="P36" s="76">
        <f>分析係数表!C39</f>
        <v>1</v>
      </c>
      <c r="Q36" s="82">
        <f t="shared" si="4"/>
        <v>0.11542963052310859</v>
      </c>
      <c r="R36" s="83">
        <v>0.14425856017650665</v>
      </c>
      <c r="S36" s="84">
        <f t="shared" si="5"/>
        <v>0.16652053721300117</v>
      </c>
      <c r="T36" s="85">
        <f>分析係数表!F39</f>
        <v>0.70235952809438107</v>
      </c>
      <c r="U36" s="86">
        <f t="shared" si="6"/>
        <v>0.11695728593494632</v>
      </c>
      <c r="V36" s="87">
        <f>分析係数表!D39</f>
        <v>5.8888222355528895E-2</v>
      </c>
      <c r="W36" s="167">
        <f t="shared" si="7"/>
        <v>0</v>
      </c>
      <c r="X36" s="76">
        <f>分析係数表!E39</f>
        <v>7.4585082983403314E-2</v>
      </c>
      <c r="Y36" s="166">
        <f t="shared" si="8"/>
        <v>0</v>
      </c>
    </row>
    <row r="37" spans="1:25" x14ac:dyDescent="0.2">
      <c r="A37" s="6" t="s">
        <v>25</v>
      </c>
      <c r="B37" s="5" t="s">
        <v>40</v>
      </c>
      <c r="C37" s="90"/>
      <c r="D37" s="107">
        <f>投入係数表!AJ37</f>
        <v>7.2030540949362534E-5</v>
      </c>
      <c r="E37" s="110">
        <f t="shared" si="9"/>
        <v>7.2030540949362537E-3</v>
      </c>
      <c r="F37" s="85">
        <f>分析係数表!C40</f>
        <v>0.95328673803415021</v>
      </c>
      <c r="G37" s="110">
        <f t="shared" si="0"/>
        <v>6.8665759420453096E-3</v>
      </c>
      <c r="H37" s="110">
        <v>1.0713394220454342E-2</v>
      </c>
      <c r="I37" s="110">
        <f t="shared" si="1"/>
        <v>1.0713394220454342E-2</v>
      </c>
      <c r="J37" s="85">
        <f>分析係数表!G40</f>
        <v>0.53898804366660891</v>
      </c>
      <c r="K37" s="111">
        <f t="shared" si="2"/>
        <v>5.77439139191184E-3</v>
      </c>
      <c r="L37" s="79"/>
      <c r="M37" s="80"/>
      <c r="N37" s="81">
        <f>分析係数表!H40</f>
        <v>2.9093649496354006E-2</v>
      </c>
      <c r="O37" s="82">
        <f t="shared" si="3"/>
        <v>0.88625382987070211</v>
      </c>
      <c r="P37" s="76">
        <f>分析係数表!C40</f>
        <v>0.95328673803415021</v>
      </c>
      <c r="Q37" s="82">
        <f t="shared" si="4"/>
        <v>0.84485402254771436</v>
      </c>
      <c r="R37" s="83">
        <v>0.84924159890066542</v>
      </c>
      <c r="S37" s="84">
        <f t="shared" si="5"/>
        <v>0.85995499312111978</v>
      </c>
      <c r="T37" s="85">
        <f>分析係数表!F40</f>
        <v>0.73566106394039166</v>
      </c>
      <c r="U37" s="86">
        <f t="shared" si="6"/>
        <v>0.63263540518033512</v>
      </c>
      <c r="V37" s="87">
        <f>分析係数表!D40</f>
        <v>0.10041587246577716</v>
      </c>
      <c r="W37" s="167">
        <f t="shared" si="7"/>
        <v>0</v>
      </c>
      <c r="X37" s="76">
        <f>分析係数表!E40</f>
        <v>6.4460232195460057E-2</v>
      </c>
      <c r="Y37" s="166">
        <f t="shared" si="8"/>
        <v>0</v>
      </c>
    </row>
    <row r="38" spans="1:25" x14ac:dyDescent="0.2">
      <c r="A38" s="6" t="s">
        <v>26</v>
      </c>
      <c r="B38" s="5" t="s">
        <v>277</v>
      </c>
      <c r="C38" s="75">
        <f>最終需要_まとめ!C39</f>
        <v>100</v>
      </c>
      <c r="D38" s="107">
        <f>投入係数表!AJ38</f>
        <v>2.0528704170568322E-2</v>
      </c>
      <c r="E38" s="110">
        <f t="shared" si="9"/>
        <v>2.0528704170568322</v>
      </c>
      <c r="F38" s="85">
        <f>分析係数表!C41</f>
        <v>0.71785008836677411</v>
      </c>
      <c r="G38" s="110">
        <f t="shared" si="0"/>
        <v>1.4736532102897835</v>
      </c>
      <c r="H38" s="110">
        <v>1.4959839216959838</v>
      </c>
      <c r="I38" s="110">
        <f t="shared" si="1"/>
        <v>101.49598392169598</v>
      </c>
      <c r="J38" s="85">
        <f>分析係数表!G41</f>
        <v>0.45415256068573073</v>
      </c>
      <c r="K38" s="111">
        <f t="shared" si="2"/>
        <v>46.094660997355987</v>
      </c>
      <c r="L38" s="79"/>
      <c r="M38" s="80"/>
      <c r="N38" s="81">
        <f>分析係数表!H41</f>
        <v>4.9982486493371406E-2</v>
      </c>
      <c r="O38" s="82">
        <f t="shared" si="3"/>
        <v>1.5225717930905276</v>
      </c>
      <c r="P38" s="76">
        <f>分析係数表!C41</f>
        <v>0.71785008836677411</v>
      </c>
      <c r="Q38" s="82">
        <f t="shared" si="4"/>
        <v>1.0929782962147929</v>
      </c>
      <c r="R38" s="83">
        <v>1.1097277327089694</v>
      </c>
      <c r="S38" s="84">
        <f t="shared" si="5"/>
        <v>102.60571165440496</v>
      </c>
      <c r="T38" s="85">
        <f>分析係数表!F41</f>
        <v>0.55751638694806593</v>
      </c>
      <c r="U38" s="86">
        <f t="shared" si="6"/>
        <v>57.204365641798915</v>
      </c>
      <c r="V38" s="87">
        <f>分析係数表!D41</f>
        <v>0.16026795361233162</v>
      </c>
      <c r="W38" s="167">
        <f t="shared" si="7"/>
        <v>16</v>
      </c>
      <c r="X38" s="76">
        <f>分析係数表!E41</f>
        <v>0.15587409061442051</v>
      </c>
      <c r="Y38" s="166">
        <f t="shared" si="8"/>
        <v>16</v>
      </c>
    </row>
    <row r="39" spans="1:25" x14ac:dyDescent="0.2">
      <c r="A39" s="6" t="s">
        <v>51</v>
      </c>
      <c r="B39" s="5" t="s">
        <v>368</v>
      </c>
      <c r="C39" s="90"/>
      <c r="D39" s="107">
        <f>投入係数表!AJ39</f>
        <v>1.0084275732910753E-3</v>
      </c>
      <c r="E39" s="110">
        <f t="shared" si="9"/>
        <v>0.10084275732910752</v>
      </c>
      <c r="F39" s="85">
        <f>分析係数表!C42</f>
        <v>0</v>
      </c>
      <c r="G39" s="110">
        <f>E39*F39</f>
        <v>0</v>
      </c>
      <c r="H39" s="110">
        <v>0</v>
      </c>
      <c r="I39" s="110">
        <f>C39+H39</f>
        <v>0</v>
      </c>
      <c r="J39" s="85">
        <f>分析係数表!G42</f>
        <v>0</v>
      </c>
      <c r="K39" s="111">
        <f>I39*J39</f>
        <v>0</v>
      </c>
      <c r="L39" s="79"/>
      <c r="M39" s="80"/>
      <c r="N39" s="81">
        <f>分析係数表!H42</f>
        <v>1.3405793255707812E-2</v>
      </c>
      <c r="O39" s="82">
        <f t="shared" si="3"/>
        <v>0.40836869285906485</v>
      </c>
      <c r="P39" s="76">
        <f>分析係数表!C42</f>
        <v>0</v>
      </c>
      <c r="Q39" s="82">
        <f>O39*P39</f>
        <v>0</v>
      </c>
      <c r="R39" s="83">
        <v>0</v>
      </c>
      <c r="S39" s="84">
        <f>I39+R39</f>
        <v>0</v>
      </c>
      <c r="T39" s="85">
        <f>分析係数表!F42</f>
        <v>0</v>
      </c>
      <c r="U39" s="86">
        <f t="shared" si="6"/>
        <v>0</v>
      </c>
      <c r="V39" s="87">
        <f>分析係数表!D42</f>
        <v>0</v>
      </c>
      <c r="W39" s="167">
        <f t="shared" si="7"/>
        <v>0</v>
      </c>
      <c r="X39" s="76">
        <f>分析係数表!E42</f>
        <v>0</v>
      </c>
      <c r="Y39" s="166">
        <f t="shared" si="8"/>
        <v>0</v>
      </c>
    </row>
    <row r="40" spans="1:25" x14ac:dyDescent="0.2">
      <c r="A40" s="6" t="s">
        <v>195</v>
      </c>
      <c r="B40" s="5" t="s">
        <v>41</v>
      </c>
      <c r="C40" s="90"/>
      <c r="D40" s="107">
        <f>投入係数表!AJ40</f>
        <v>4.6819851617085642E-2</v>
      </c>
      <c r="E40" s="110">
        <f t="shared" si="9"/>
        <v>4.6819851617085639</v>
      </c>
      <c r="F40" s="85">
        <f>分析係数表!C43</f>
        <v>0.24416011268928273</v>
      </c>
      <c r="G40" s="110">
        <f>E40*F40</f>
        <v>1.1431540246923126</v>
      </c>
      <c r="H40" s="110">
        <v>1.3092701315259652</v>
      </c>
      <c r="I40" s="110">
        <f>C40+H40</f>
        <v>1.3092701315259652</v>
      </c>
      <c r="J40" s="85">
        <f>分析係数表!G43</f>
        <v>0.34972426470588236</v>
      </c>
      <c r="K40" s="111">
        <f>I40*J40</f>
        <v>0.45788353404929205</v>
      </c>
      <c r="L40" s="79"/>
      <c r="M40" s="80"/>
      <c r="N40" s="81">
        <f>分析係数表!H43</f>
        <v>3.6258265844416375E-2</v>
      </c>
      <c r="O40" s="82">
        <f t="shared" si="3"/>
        <v>1.1045031312799409</v>
      </c>
      <c r="P40" s="76">
        <f>分析係数表!C43</f>
        <v>0.24416011268928273</v>
      </c>
      <c r="Q40" s="82">
        <f>O40*P40</f>
        <v>0.26967560899897602</v>
      </c>
      <c r="R40" s="83">
        <v>0.42448533775466607</v>
      </c>
      <c r="S40" s="84">
        <f>I40+R40</f>
        <v>1.7337554692806312</v>
      </c>
      <c r="T40" s="85">
        <f>分析係数表!F43</f>
        <v>0.55514705882352944</v>
      </c>
      <c r="U40" s="86">
        <f t="shared" si="6"/>
        <v>0.96248924949035042</v>
      </c>
      <c r="V40" s="87">
        <f>分析係数表!D43</f>
        <v>0.23460477941176472</v>
      </c>
      <c r="W40" s="167">
        <f t="shared" si="7"/>
        <v>0</v>
      </c>
      <c r="X40" s="76">
        <f>分析係数表!E43</f>
        <v>0.17325367647058823</v>
      </c>
      <c r="Y40" s="166">
        <f t="shared" si="8"/>
        <v>0</v>
      </c>
    </row>
    <row r="41" spans="1:25" x14ac:dyDescent="0.2">
      <c r="A41" s="6" t="s">
        <v>341</v>
      </c>
      <c r="B41" s="5" t="s">
        <v>42</v>
      </c>
      <c r="C41" s="90"/>
      <c r="D41" s="107">
        <f>投入係数表!AJ41</f>
        <v>1.2749405748037167E-2</v>
      </c>
      <c r="E41" s="110">
        <f t="shared" si="9"/>
        <v>1.2749405748037168</v>
      </c>
      <c r="F41" s="85">
        <f>分析係数表!C44</f>
        <v>0.44352059925093634</v>
      </c>
      <c r="G41" s="110">
        <f>E41*F41</f>
        <v>0.56546240774627776</v>
      </c>
      <c r="H41" s="110">
        <v>0.5803789543088953</v>
      </c>
      <c r="I41" s="110">
        <f>C41+H41</f>
        <v>0.5803789543088953</v>
      </c>
      <c r="J41" s="85">
        <f>分析係数表!G44</f>
        <v>0.26743054804885957</v>
      </c>
      <c r="K41" s="111">
        <f>I41*J41</f>
        <v>0.1552110618268519</v>
      </c>
      <c r="L41" s="79"/>
      <c r="M41" s="80"/>
      <c r="N41" s="81">
        <f>分析係数表!H44</f>
        <v>0.11044123422457623</v>
      </c>
      <c r="O41" s="82">
        <f t="shared" si="3"/>
        <v>3.3642725646861202</v>
      </c>
      <c r="P41" s="76">
        <f>分析係数表!C44</f>
        <v>0.44352059925093634</v>
      </c>
      <c r="Q41" s="82">
        <f>O41*P41</f>
        <v>1.4921241839330726</v>
      </c>
      <c r="R41" s="83">
        <v>1.5132468541289976</v>
      </c>
      <c r="S41" s="84">
        <f>I41+R41</f>
        <v>2.0936258084378929</v>
      </c>
      <c r="T41" s="85">
        <f>分析係数表!F44</f>
        <v>0.49983785536698733</v>
      </c>
      <c r="U41" s="86">
        <f t="shared" si="6"/>
        <v>1.0464734340305715</v>
      </c>
      <c r="V41" s="87">
        <f>分析係数表!D44</f>
        <v>0.31423629877851045</v>
      </c>
      <c r="W41" s="167">
        <f t="shared" si="7"/>
        <v>1</v>
      </c>
      <c r="X41" s="76">
        <f>分析係数表!E44</f>
        <v>0.23370446438222894</v>
      </c>
      <c r="Y41" s="166">
        <f t="shared" si="8"/>
        <v>0</v>
      </c>
    </row>
    <row r="42" spans="1:25" x14ac:dyDescent="0.2">
      <c r="A42" s="6" t="s">
        <v>342</v>
      </c>
      <c r="B42" s="5" t="s">
        <v>279</v>
      </c>
      <c r="C42" s="90"/>
      <c r="D42" s="107">
        <f>投入係数表!AJ42</f>
        <v>3.1693438017719512E-3</v>
      </c>
      <c r="E42" s="110">
        <f t="shared" si="9"/>
        <v>0.31693438017719511</v>
      </c>
      <c r="F42" s="85">
        <f>分析係数表!C45</f>
        <v>1</v>
      </c>
      <c r="G42" s="110">
        <f>E42*F42</f>
        <v>0.31693438017719511</v>
      </c>
      <c r="H42" s="110">
        <v>0.34350062230685724</v>
      </c>
      <c r="I42" s="110">
        <f>C42+H42</f>
        <v>0.34350062230685724</v>
      </c>
      <c r="J42" s="85">
        <f>分析係数表!G45</f>
        <v>0</v>
      </c>
      <c r="K42" s="111">
        <f>I42*J42</f>
        <v>0</v>
      </c>
      <c r="L42" s="79"/>
      <c r="M42" s="80"/>
      <c r="N42" s="81">
        <f>分析係数表!H45</f>
        <v>0</v>
      </c>
      <c r="O42" s="82">
        <f t="shared" si="3"/>
        <v>0</v>
      </c>
      <c r="P42" s="76">
        <f>分析係数表!C45</f>
        <v>1</v>
      </c>
      <c r="Q42" s="82">
        <f>O42*P42</f>
        <v>0</v>
      </c>
      <c r="R42" s="83">
        <v>2.9841720742782164E-2</v>
      </c>
      <c r="S42" s="84">
        <f>I42+R42</f>
        <v>0.37334234304963942</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107">
        <f>投入係数表!AJ43</f>
        <v>5.0421378664553774E-3</v>
      </c>
      <c r="E43" s="110">
        <f t="shared" si="9"/>
        <v>0.50421378664553773</v>
      </c>
      <c r="F43" s="85">
        <f>分析係数表!C46</f>
        <v>0.20394173093401891</v>
      </c>
      <c r="G43" s="110">
        <f>E43*F43</f>
        <v>0.10283023240928707</v>
      </c>
      <c r="H43" s="110">
        <v>0.11720276145683879</v>
      </c>
      <c r="I43" s="110">
        <f>C43+H43</f>
        <v>0.11720276145683879</v>
      </c>
      <c r="J43" s="85">
        <f>分析係数表!G46</f>
        <v>9.7765363128491621E-3</v>
      </c>
      <c r="K43" s="111">
        <f>I43*J43</f>
        <v>1.1458370533489826E-3</v>
      </c>
      <c r="L43" s="79"/>
      <c r="M43" s="80"/>
      <c r="N43" s="81">
        <f>分析係数表!H46</f>
        <v>2.207763259847367E-2</v>
      </c>
      <c r="O43" s="82">
        <f t="shared" si="3"/>
        <v>0.67253118063883988</v>
      </c>
      <c r="P43" s="76">
        <f>分析係数表!C46</f>
        <v>0.20394173093401891</v>
      </c>
      <c r="Q43" s="82">
        <f>O43*P43</f>
        <v>0.13715717308658434</v>
      </c>
      <c r="R43" s="83">
        <v>0.15177583552818394</v>
      </c>
      <c r="S43" s="84">
        <f>I43+R43</f>
        <v>0.26897859698502274</v>
      </c>
      <c r="T43" s="85">
        <f>分析係数表!F46</f>
        <v>0.31424581005586594</v>
      </c>
      <c r="U43" s="86">
        <f t="shared" si="6"/>
        <v>8.4525397097248767E-2</v>
      </c>
      <c r="V43" s="87">
        <f>分析係数表!D46</f>
        <v>6.9832402234636867E-3</v>
      </c>
      <c r="W43" s="167">
        <f t="shared" si="7"/>
        <v>0</v>
      </c>
      <c r="X43" s="76">
        <f>分析係数表!E46</f>
        <v>1.9553072625698324E-2</v>
      </c>
      <c r="Y43" s="166">
        <f t="shared" si="8"/>
        <v>0</v>
      </c>
    </row>
    <row r="44" spans="1:25" x14ac:dyDescent="0.2">
      <c r="A44" s="192">
        <v>40</v>
      </c>
      <c r="B44" s="14" t="s">
        <v>151</v>
      </c>
      <c r="C44" s="197">
        <f>SUM(C5:C43)</f>
        <v>100</v>
      </c>
      <c r="D44" s="108">
        <f>投入係数表!AJ44</f>
        <v>0.43484837571130158</v>
      </c>
      <c r="E44" s="96">
        <f>SUM(E5:E43)</f>
        <v>43.484837571130157</v>
      </c>
      <c r="F44" s="98">
        <f>分析係数表!C47</f>
        <v>0.3565882023489878</v>
      </c>
      <c r="G44" s="96">
        <f>SUM(G5:G43)</f>
        <v>10.282629405158932</v>
      </c>
      <c r="H44" s="96">
        <f>SUM(H5:H43)</f>
        <v>11.583289173859303</v>
      </c>
      <c r="I44" s="96">
        <f>SUM(I5:I43)</f>
        <v>111.5832891738593</v>
      </c>
      <c r="J44" s="98">
        <f>分析係数表!G47</f>
        <v>0.20702938758024061</v>
      </c>
      <c r="K44" s="112">
        <f>SUM(K5:K43)</f>
        <v>48.558085803916931</v>
      </c>
      <c r="L44" s="94">
        <f>最終需要_まとめ!$L$33</f>
        <v>0.62733333333333341</v>
      </c>
      <c r="M44" s="91">
        <f>K44*L44</f>
        <v>30.462105827657226</v>
      </c>
      <c r="N44" s="95">
        <f>分析係数表!H47</f>
        <v>1</v>
      </c>
      <c r="O44" s="96">
        <f>SUM(O5:O43)</f>
        <v>30.462105827657233</v>
      </c>
      <c r="P44" s="92">
        <f>分析係数表!C47</f>
        <v>0.3565882023489878</v>
      </c>
      <c r="Q44" s="96">
        <f>SUM(Q5:Q43)</f>
        <v>12.788366110777114</v>
      </c>
      <c r="R44" s="91">
        <f>SUM(R5:R43)</f>
        <v>14.141881662826204</v>
      </c>
      <c r="S44" s="97">
        <f>SUM(S5:S43)</f>
        <v>125.72517083668552</v>
      </c>
      <c r="T44" s="98">
        <f>分析係数表!F47</f>
        <v>0.44699801687384694</v>
      </c>
      <c r="U44" s="99">
        <f>SUM(U5:U43)</f>
        <v>71.980904970169959</v>
      </c>
      <c r="V44" s="100">
        <f>分析係数表!D47</f>
        <v>7.3973369448801493E-2</v>
      </c>
      <c r="W44" s="164">
        <f>SUM(W5:W43)</f>
        <v>18</v>
      </c>
      <c r="X44" s="92">
        <f>分析係数表!E47</f>
        <v>5.841930334920295E-2</v>
      </c>
      <c r="Y44" s="165">
        <f>SUM(Y5:Y43)</f>
        <v>17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368</v>
      </c>
      <c r="S2" s="3" t="s">
        <v>153</v>
      </c>
      <c r="U2" s="64" t="s">
        <v>210</v>
      </c>
      <c r="W2" s="3" t="s">
        <v>130</v>
      </c>
      <c r="Y2" s="3" t="s">
        <v>154</v>
      </c>
    </row>
    <row r="3" spans="1:25" ht="44" x14ac:dyDescent="0.2">
      <c r="B3" s="65"/>
      <c r="C3" s="66" t="s">
        <v>228</v>
      </c>
      <c r="D3" s="66" t="s">
        <v>383</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0</v>
      </c>
      <c r="E5" s="110">
        <f>$C$39*D5</f>
        <v>0</v>
      </c>
      <c r="F5" s="85">
        <f>分析係数表!C8</f>
        <v>0.65037929495760816</v>
      </c>
      <c r="G5" s="110">
        <f t="shared" ref="G5:G38" si="0">E5*F5</f>
        <v>0</v>
      </c>
      <c r="H5" s="110">
        <f t="array" ref="H5:H43">MMULT(逆行列係数!C5:AO43,'35'!G5:G43)</f>
        <v>0</v>
      </c>
      <c r="I5" s="110">
        <f t="shared" ref="I5:I38" si="1">C5+H5</f>
        <v>0</v>
      </c>
      <c r="J5" s="85">
        <f>分析係数表!G8</f>
        <v>0.11973575557390587</v>
      </c>
      <c r="K5" s="111">
        <f t="shared" ref="K5:K38" si="2">I5*J5</f>
        <v>0</v>
      </c>
      <c r="L5" s="79" t="s">
        <v>178</v>
      </c>
      <c r="M5" s="80" t="s">
        <v>178</v>
      </c>
      <c r="N5" s="81">
        <f>分析係数表!H8</f>
        <v>1.170751382505599E-2</v>
      </c>
      <c r="O5" s="82">
        <f t="shared" ref="O5:O43" si="3">$M$44*N5</f>
        <v>0</v>
      </c>
      <c r="P5" s="76">
        <f>分析係数表!C8</f>
        <v>0.65037929495760816</v>
      </c>
      <c r="Q5" s="82">
        <f t="shared" ref="Q5:Q38" si="4">O5*P5</f>
        <v>0</v>
      </c>
      <c r="R5" s="83">
        <f t="array" ref="R5:R43">MMULT(逆行列係数!C5:AO43,'35'!Q5:Q43)</f>
        <v>0</v>
      </c>
      <c r="S5" s="84">
        <f t="shared" ref="S5:S38" si="5">I5+R5</f>
        <v>0</v>
      </c>
      <c r="T5" s="85">
        <f>分析係数表!F8</f>
        <v>0.45169281585466559</v>
      </c>
      <c r="U5" s="86">
        <f t="shared" ref="U5:U38" si="6">S5*T5</f>
        <v>0</v>
      </c>
      <c r="V5" s="87">
        <f>分析係数表!D8</f>
        <v>0.495458298926507</v>
      </c>
      <c r="W5" s="167">
        <f t="shared" ref="W5:W38" si="7">ROUND(S5*V5,0)</f>
        <v>0</v>
      </c>
      <c r="X5" s="76">
        <f>分析係数表!E8</f>
        <v>0.32782824112303882</v>
      </c>
      <c r="Y5" s="166">
        <f t="shared" ref="Y5:Y38" si="8">ROUND(S5*X5,0)</f>
        <v>0</v>
      </c>
    </row>
    <row r="6" spans="1:25" x14ac:dyDescent="0.2">
      <c r="A6" s="6" t="s">
        <v>220</v>
      </c>
      <c r="B6" s="5" t="s">
        <v>266</v>
      </c>
      <c r="C6" s="90"/>
      <c r="D6" s="107">
        <f>投入係数表!AK6</f>
        <v>0</v>
      </c>
      <c r="E6" s="110">
        <f t="shared" ref="E6:E43" si="9">$C$39*D6</f>
        <v>0</v>
      </c>
      <c r="F6" s="85">
        <f>分析係数表!C9</f>
        <v>0.72894736842105257</v>
      </c>
      <c r="G6" s="110">
        <f t="shared" si="0"/>
        <v>0</v>
      </c>
      <c r="H6" s="110">
        <v>0</v>
      </c>
      <c r="I6" s="110">
        <f t="shared" si="1"/>
        <v>0</v>
      </c>
      <c r="J6" s="85">
        <f>分析係数表!G9</f>
        <v>0.24749163879598662</v>
      </c>
      <c r="K6" s="111">
        <f t="shared" si="2"/>
        <v>0</v>
      </c>
      <c r="L6" s="79"/>
      <c r="M6" s="80"/>
      <c r="N6" s="81">
        <f>分析係数表!H9</f>
        <v>6.0501204716971121E-4</v>
      </c>
      <c r="O6" s="82">
        <f t="shared" si="3"/>
        <v>0</v>
      </c>
      <c r="P6" s="76">
        <f>分析係数表!C9</f>
        <v>0.72894736842105257</v>
      </c>
      <c r="Q6" s="82">
        <f t="shared" si="4"/>
        <v>0</v>
      </c>
      <c r="R6" s="83">
        <v>0</v>
      </c>
      <c r="S6" s="84">
        <f t="shared" si="5"/>
        <v>0</v>
      </c>
      <c r="T6" s="85">
        <f>分析係数表!F9</f>
        <v>0.67892976588628762</v>
      </c>
      <c r="U6" s="86">
        <f t="shared" si="6"/>
        <v>0</v>
      </c>
      <c r="V6" s="87">
        <f>分析係数表!D9</f>
        <v>0.15384615384615385</v>
      </c>
      <c r="W6" s="167">
        <f t="shared" si="7"/>
        <v>0</v>
      </c>
      <c r="X6" s="76">
        <f>分析係数表!E9</f>
        <v>1.6722408026755852E-2</v>
      </c>
      <c r="Y6" s="166">
        <f t="shared" si="8"/>
        <v>0</v>
      </c>
    </row>
    <row r="7" spans="1:25" x14ac:dyDescent="0.2">
      <c r="A7" s="6" t="s">
        <v>221</v>
      </c>
      <c r="B7" s="5" t="s">
        <v>267</v>
      </c>
      <c r="C7" s="90"/>
      <c r="D7" s="107">
        <f>投入係数表!AK7</f>
        <v>0</v>
      </c>
      <c r="E7" s="110">
        <f t="shared" si="9"/>
        <v>0</v>
      </c>
      <c r="F7" s="85">
        <f>分析係数表!C10</f>
        <v>1.0504201680672232E-2</v>
      </c>
      <c r="G7" s="110">
        <f t="shared" si="0"/>
        <v>0</v>
      </c>
      <c r="H7" s="110">
        <v>0</v>
      </c>
      <c r="I7" s="110">
        <f t="shared" si="1"/>
        <v>0</v>
      </c>
      <c r="J7" s="85">
        <f>分析係数表!G10</f>
        <v>0.2857142857142857</v>
      </c>
      <c r="K7" s="111">
        <f t="shared" si="2"/>
        <v>0</v>
      </c>
      <c r="L7" s="79"/>
      <c r="M7" s="80"/>
      <c r="N7" s="81">
        <f>分析係数表!H10</f>
        <v>1.1887956014562746E-3</v>
      </c>
      <c r="O7" s="82">
        <f t="shared" si="3"/>
        <v>0</v>
      </c>
      <c r="P7" s="76">
        <f>分析係数表!C10</f>
        <v>1.0504201680672232E-2</v>
      </c>
      <c r="Q7" s="82">
        <f t="shared" si="4"/>
        <v>0</v>
      </c>
      <c r="R7" s="83">
        <v>0</v>
      </c>
      <c r="S7" s="84">
        <f t="shared" si="5"/>
        <v>0</v>
      </c>
      <c r="T7" s="85">
        <f>分析係数表!F10</f>
        <v>0.5714285714285714</v>
      </c>
      <c r="U7" s="86">
        <f t="shared" si="6"/>
        <v>0</v>
      </c>
      <c r="V7" s="87">
        <f>分析係数表!D10</f>
        <v>0</v>
      </c>
      <c r="W7" s="167">
        <f t="shared" si="7"/>
        <v>0</v>
      </c>
      <c r="X7" s="76">
        <f>分析係数表!E10</f>
        <v>0</v>
      </c>
      <c r="Y7" s="166">
        <f t="shared" si="8"/>
        <v>0</v>
      </c>
    </row>
    <row r="8" spans="1:25" x14ac:dyDescent="0.2">
      <c r="A8" s="6" t="s">
        <v>222</v>
      </c>
      <c r="B8" s="5" t="s">
        <v>27</v>
      </c>
      <c r="C8" s="90"/>
      <c r="D8" s="107">
        <f>投入係数表!AK8</f>
        <v>0</v>
      </c>
      <c r="E8" s="110">
        <f t="shared" si="9"/>
        <v>0</v>
      </c>
      <c r="F8" s="85">
        <f>分析係数表!C11</f>
        <v>1.4320902789711765E-3</v>
      </c>
      <c r="G8" s="110">
        <f t="shared" si="0"/>
        <v>0</v>
      </c>
      <c r="H8" s="110">
        <v>0</v>
      </c>
      <c r="I8" s="110">
        <f t="shared" si="1"/>
        <v>0</v>
      </c>
      <c r="J8" s="85">
        <f>分析係数表!G11</f>
        <v>0.36842105263157893</v>
      </c>
      <c r="K8" s="111">
        <f t="shared" si="2"/>
        <v>0</v>
      </c>
      <c r="L8" s="79"/>
      <c r="M8" s="80"/>
      <c r="N8" s="81">
        <f>分析係数表!H11</f>
        <v>-2.1228492883147762E-5</v>
      </c>
      <c r="O8" s="82">
        <f t="shared" si="3"/>
        <v>0</v>
      </c>
      <c r="P8" s="76">
        <f>分析係数表!C11</f>
        <v>1.4320902789711765E-3</v>
      </c>
      <c r="Q8" s="82">
        <f t="shared" si="4"/>
        <v>0</v>
      </c>
      <c r="R8" s="83">
        <v>0</v>
      </c>
      <c r="S8" s="84">
        <f t="shared" si="5"/>
        <v>0</v>
      </c>
      <c r="T8" s="85">
        <f>分析係数表!F11</f>
        <v>0.57894736842105265</v>
      </c>
      <c r="U8" s="86">
        <f t="shared" si="6"/>
        <v>0</v>
      </c>
      <c r="V8" s="87">
        <f>分析係数表!D11</f>
        <v>2.6315789473684209E-2</v>
      </c>
      <c r="W8" s="167">
        <f t="shared" si="7"/>
        <v>0</v>
      </c>
      <c r="X8" s="76">
        <f>分析係数表!E11</f>
        <v>0</v>
      </c>
      <c r="Y8" s="166">
        <f t="shared" si="8"/>
        <v>0</v>
      </c>
    </row>
    <row r="9" spans="1:25" x14ac:dyDescent="0.2">
      <c r="A9" s="6" t="s">
        <v>223</v>
      </c>
      <c r="B9" s="5" t="s">
        <v>191</v>
      </c>
      <c r="C9" s="90"/>
      <c r="D9" s="107">
        <f>投入係数表!AK9</f>
        <v>0</v>
      </c>
      <c r="E9" s="110">
        <f t="shared" si="9"/>
        <v>0</v>
      </c>
      <c r="F9" s="85">
        <f>分析係数表!C12</f>
        <v>8.2314002014678422E-2</v>
      </c>
      <c r="G9" s="110">
        <f t="shared" si="0"/>
        <v>0</v>
      </c>
      <c r="H9" s="110">
        <v>0</v>
      </c>
      <c r="I9" s="110">
        <f t="shared" si="1"/>
        <v>0</v>
      </c>
      <c r="J9" s="85">
        <f>分析係数表!G12</f>
        <v>0.12801312223648553</v>
      </c>
      <c r="K9" s="111">
        <f t="shared" si="2"/>
        <v>0</v>
      </c>
      <c r="L9" s="79"/>
      <c r="M9" s="80"/>
      <c r="N9" s="81">
        <f>分析係数表!H12</f>
        <v>9.0942863511405014E-2</v>
      </c>
      <c r="O9" s="82">
        <f t="shared" si="3"/>
        <v>0</v>
      </c>
      <c r="P9" s="76">
        <f>分析係数表!C12</f>
        <v>8.2314002014678422E-2</v>
      </c>
      <c r="Q9" s="82">
        <f t="shared" si="4"/>
        <v>0</v>
      </c>
      <c r="R9" s="83">
        <v>0</v>
      </c>
      <c r="S9" s="84">
        <f t="shared" si="5"/>
        <v>0</v>
      </c>
      <c r="T9" s="85">
        <f>分析係数表!F12</f>
        <v>0.39723291969761804</v>
      </c>
      <c r="U9" s="86">
        <f t="shared" si="6"/>
        <v>0</v>
      </c>
      <c r="V9" s="87">
        <f>分析係数表!D12</f>
        <v>4.0436456996148909E-2</v>
      </c>
      <c r="W9" s="167">
        <f t="shared" si="7"/>
        <v>0</v>
      </c>
      <c r="X9" s="76">
        <f>分析係数表!E12</f>
        <v>4.0507773498787619E-2</v>
      </c>
      <c r="Y9" s="166">
        <f t="shared" si="8"/>
        <v>0</v>
      </c>
    </row>
    <row r="10" spans="1:25" x14ac:dyDescent="0.2">
      <c r="A10" s="6" t="s">
        <v>224</v>
      </c>
      <c r="B10" s="5" t="s">
        <v>28</v>
      </c>
      <c r="C10" s="90"/>
      <c r="D10" s="107">
        <f>投入係数表!AK10</f>
        <v>0</v>
      </c>
      <c r="E10" s="110">
        <f t="shared" si="9"/>
        <v>0</v>
      </c>
      <c r="F10" s="85">
        <f>分析係数表!C13</f>
        <v>0</v>
      </c>
      <c r="G10" s="110">
        <f t="shared" si="0"/>
        <v>0</v>
      </c>
      <c r="H10" s="110">
        <v>0</v>
      </c>
      <c r="I10" s="110">
        <f t="shared" si="1"/>
        <v>0</v>
      </c>
      <c r="J10" s="85">
        <f>分析係数表!G13</f>
        <v>0.2445</v>
      </c>
      <c r="K10" s="111">
        <f t="shared" si="2"/>
        <v>0</v>
      </c>
      <c r="L10" s="79"/>
      <c r="M10" s="80"/>
      <c r="N10" s="81">
        <f>分析係数表!H13</f>
        <v>1.389404859202021E-2</v>
      </c>
      <c r="O10" s="82">
        <f t="shared" si="3"/>
        <v>0</v>
      </c>
      <c r="P10" s="76">
        <f>分析係数表!C13</f>
        <v>0</v>
      </c>
      <c r="Q10" s="82">
        <f t="shared" si="4"/>
        <v>0</v>
      </c>
      <c r="R10" s="83">
        <v>0</v>
      </c>
      <c r="S10" s="84">
        <f t="shared" si="5"/>
        <v>0</v>
      </c>
      <c r="T10" s="85">
        <f>分析係数表!F13</f>
        <v>0.38300000000000001</v>
      </c>
      <c r="U10" s="86">
        <f t="shared" si="6"/>
        <v>0</v>
      </c>
      <c r="V10" s="87">
        <f>分析係数表!D13</f>
        <v>4.5499999999999999E-2</v>
      </c>
      <c r="W10" s="167">
        <f t="shared" si="7"/>
        <v>0</v>
      </c>
      <c r="X10" s="76">
        <f>分析係数表!E13</f>
        <v>0.02</v>
      </c>
      <c r="Y10" s="166">
        <f t="shared" si="8"/>
        <v>0</v>
      </c>
    </row>
    <row r="11" spans="1:25" x14ac:dyDescent="0.2">
      <c r="A11" s="6" t="s">
        <v>225</v>
      </c>
      <c r="B11" s="5" t="s">
        <v>268</v>
      </c>
      <c r="C11" s="90"/>
      <c r="D11" s="107">
        <f>投入係数表!AK11</f>
        <v>0</v>
      </c>
      <c r="E11" s="110">
        <f t="shared" si="9"/>
        <v>0</v>
      </c>
      <c r="F11" s="85">
        <f>分析係数表!C14</f>
        <v>0.20214395099540583</v>
      </c>
      <c r="G11" s="110">
        <f t="shared" si="0"/>
        <v>0</v>
      </c>
      <c r="H11" s="110">
        <v>0</v>
      </c>
      <c r="I11" s="110">
        <f t="shared" si="1"/>
        <v>0</v>
      </c>
      <c r="J11" s="85">
        <f>分析係数表!G14</f>
        <v>0.19479400103430444</v>
      </c>
      <c r="K11" s="111">
        <f t="shared" si="2"/>
        <v>0</v>
      </c>
      <c r="L11" s="79"/>
      <c r="M11" s="80"/>
      <c r="N11" s="81">
        <f>分析係数表!H14</f>
        <v>1.146338615689979E-3</v>
      </c>
      <c r="O11" s="82">
        <f t="shared" si="3"/>
        <v>0</v>
      </c>
      <c r="P11" s="76">
        <f>分析係数表!C14</f>
        <v>0.20214395099540583</v>
      </c>
      <c r="Q11" s="82">
        <f t="shared" si="4"/>
        <v>0</v>
      </c>
      <c r="R11" s="83">
        <v>0</v>
      </c>
      <c r="S11" s="84">
        <f t="shared" si="5"/>
        <v>0</v>
      </c>
      <c r="T11" s="85">
        <f>分析係数表!F14</f>
        <v>0.33787278055507669</v>
      </c>
      <c r="U11" s="86">
        <f t="shared" si="6"/>
        <v>0</v>
      </c>
      <c r="V11" s="87">
        <f>分析係数表!D14</f>
        <v>4.5164626788484742E-2</v>
      </c>
      <c r="W11" s="167">
        <f t="shared" si="7"/>
        <v>0</v>
      </c>
      <c r="X11" s="76">
        <f>分析係数表!E14</f>
        <v>4.2234097569384586E-2</v>
      </c>
      <c r="Y11" s="166">
        <f t="shared" si="8"/>
        <v>0</v>
      </c>
    </row>
    <row r="12" spans="1:25" x14ac:dyDescent="0.2">
      <c r="A12" s="6" t="s">
        <v>226</v>
      </c>
      <c r="B12" s="5" t="s">
        <v>29</v>
      </c>
      <c r="C12" s="90"/>
      <c r="D12" s="107">
        <f>投入係数表!AK12</f>
        <v>0</v>
      </c>
      <c r="E12" s="110">
        <f t="shared" si="9"/>
        <v>0</v>
      </c>
      <c r="F12" s="85">
        <f>分析係数表!C15</f>
        <v>0</v>
      </c>
      <c r="G12" s="110">
        <f t="shared" si="0"/>
        <v>0</v>
      </c>
      <c r="H12" s="110">
        <v>0</v>
      </c>
      <c r="I12" s="110">
        <f t="shared" si="1"/>
        <v>0</v>
      </c>
      <c r="J12" s="85">
        <f>分析係数表!G15</f>
        <v>9.5608299438809663E-2</v>
      </c>
      <c r="K12" s="111">
        <f t="shared" si="2"/>
        <v>0</v>
      </c>
      <c r="L12" s="79"/>
      <c r="M12" s="80"/>
      <c r="N12" s="81">
        <f>分析係数表!H15</f>
        <v>8.4064831817265134E-3</v>
      </c>
      <c r="O12" s="82">
        <f t="shared" si="3"/>
        <v>0</v>
      </c>
      <c r="P12" s="76">
        <f>分析係数表!C15</f>
        <v>0</v>
      </c>
      <c r="Q12" s="82">
        <f t="shared" si="4"/>
        <v>0</v>
      </c>
      <c r="R12" s="83">
        <v>0</v>
      </c>
      <c r="S12" s="84">
        <f t="shared" si="5"/>
        <v>0</v>
      </c>
      <c r="T12" s="85">
        <f>分析係数表!F15</f>
        <v>0.30378074104583913</v>
      </c>
      <c r="U12" s="86">
        <f t="shared" si="6"/>
        <v>0</v>
      </c>
      <c r="V12" s="87">
        <f>分析係数表!D15</f>
        <v>8.4435977964269163E-3</v>
      </c>
      <c r="W12" s="167">
        <f t="shared" si="7"/>
        <v>0</v>
      </c>
      <c r="X12" s="76">
        <f>分析係数表!E15</f>
        <v>7.8086117832809896E-3</v>
      </c>
      <c r="Y12" s="166">
        <f t="shared" si="8"/>
        <v>0</v>
      </c>
    </row>
    <row r="13" spans="1:25" x14ac:dyDescent="0.2">
      <c r="A13" s="6" t="s">
        <v>227</v>
      </c>
      <c r="B13" s="5" t="s">
        <v>30</v>
      </c>
      <c r="C13" s="90"/>
      <c r="D13" s="107">
        <f>投入係数表!AK13</f>
        <v>0</v>
      </c>
      <c r="E13" s="110">
        <f t="shared" si="9"/>
        <v>0</v>
      </c>
      <c r="F13" s="85">
        <f>分析係数表!C16</f>
        <v>5.244101845363236E-2</v>
      </c>
      <c r="G13" s="110">
        <f t="shared" si="0"/>
        <v>0</v>
      </c>
      <c r="H13" s="110">
        <v>0</v>
      </c>
      <c r="I13" s="110">
        <f t="shared" si="1"/>
        <v>0</v>
      </c>
      <c r="J13" s="85">
        <f>分析係数表!G16</f>
        <v>3.3400809716599193E-2</v>
      </c>
      <c r="K13" s="111">
        <f t="shared" si="2"/>
        <v>0</v>
      </c>
      <c r="L13" s="79"/>
      <c r="M13" s="80"/>
      <c r="N13" s="81">
        <f>分析係数表!H16</f>
        <v>1.6473310477322662E-2</v>
      </c>
      <c r="O13" s="82">
        <f t="shared" si="3"/>
        <v>0</v>
      </c>
      <c r="P13" s="76">
        <f>分析係数表!C16</f>
        <v>5.244101845363236E-2</v>
      </c>
      <c r="Q13" s="82">
        <f t="shared" si="4"/>
        <v>0</v>
      </c>
      <c r="R13" s="83">
        <v>0</v>
      </c>
      <c r="S13" s="84">
        <f t="shared" si="5"/>
        <v>0</v>
      </c>
      <c r="T13" s="85">
        <f>分析係数表!F16</f>
        <v>0.2874493927125506</v>
      </c>
      <c r="U13" s="86">
        <f t="shared" si="6"/>
        <v>0</v>
      </c>
      <c r="V13" s="87">
        <f>分析係数表!D16</f>
        <v>0</v>
      </c>
      <c r="W13" s="167">
        <f t="shared" si="7"/>
        <v>0</v>
      </c>
      <c r="X13" s="76">
        <f>分析係数表!E16</f>
        <v>0</v>
      </c>
      <c r="Y13" s="166">
        <f t="shared" si="8"/>
        <v>0</v>
      </c>
    </row>
    <row r="14" spans="1:25" x14ac:dyDescent="0.2">
      <c r="A14" s="6" t="s">
        <v>2</v>
      </c>
      <c r="B14" s="5" t="s">
        <v>365</v>
      </c>
      <c r="C14" s="90"/>
      <c r="D14" s="107">
        <f>投入係数表!AK14</f>
        <v>0</v>
      </c>
      <c r="E14" s="110">
        <f t="shared" si="9"/>
        <v>0</v>
      </c>
      <c r="F14" s="85">
        <f>分析係数表!C17</f>
        <v>0.30047739399045215</v>
      </c>
      <c r="G14" s="110">
        <f t="shared" si="0"/>
        <v>0</v>
      </c>
      <c r="H14" s="110">
        <v>0</v>
      </c>
      <c r="I14" s="110">
        <f t="shared" si="1"/>
        <v>0</v>
      </c>
      <c r="J14" s="85">
        <f>分析係数表!G17</f>
        <v>0.21582733812949639</v>
      </c>
      <c r="K14" s="111">
        <f t="shared" si="2"/>
        <v>0</v>
      </c>
      <c r="L14" s="79"/>
      <c r="M14" s="80"/>
      <c r="N14" s="81">
        <f>分析係数表!H17</f>
        <v>2.8021610605755043E-3</v>
      </c>
      <c r="O14" s="82">
        <f t="shared" si="3"/>
        <v>0</v>
      </c>
      <c r="P14" s="76">
        <f>分析係数表!C17</f>
        <v>0.30047739399045215</v>
      </c>
      <c r="Q14" s="82">
        <f t="shared" si="4"/>
        <v>0</v>
      </c>
      <c r="R14" s="83">
        <v>0</v>
      </c>
      <c r="S14" s="84">
        <f t="shared" si="5"/>
        <v>0</v>
      </c>
      <c r="T14" s="85">
        <f>分析係数表!F17</f>
        <v>0.33413269384492406</v>
      </c>
      <c r="U14" s="86">
        <f t="shared" si="6"/>
        <v>0</v>
      </c>
      <c r="V14" s="87">
        <f>分析係数表!D17</f>
        <v>3.6407237846086765E-2</v>
      </c>
      <c r="W14" s="167">
        <f t="shared" si="7"/>
        <v>0</v>
      </c>
      <c r="X14" s="76">
        <f>分析係数表!E17</f>
        <v>3.7279267495094831E-2</v>
      </c>
      <c r="Y14" s="166">
        <f t="shared" si="8"/>
        <v>0</v>
      </c>
    </row>
    <row r="15" spans="1:25" x14ac:dyDescent="0.2">
      <c r="A15" s="6" t="s">
        <v>3</v>
      </c>
      <c r="B15" s="5" t="s">
        <v>31</v>
      </c>
      <c r="C15" s="90"/>
      <c r="D15" s="107">
        <f>投入係数表!AK15</f>
        <v>0</v>
      </c>
      <c r="E15" s="110">
        <f t="shared" si="9"/>
        <v>0</v>
      </c>
      <c r="F15" s="85">
        <f>分析係数表!C18</f>
        <v>0.17062500000000003</v>
      </c>
      <c r="G15" s="110">
        <f t="shared" si="0"/>
        <v>0</v>
      </c>
      <c r="H15" s="110">
        <v>0</v>
      </c>
      <c r="I15" s="110">
        <f t="shared" si="1"/>
        <v>0</v>
      </c>
      <c r="J15" s="85">
        <f>分析係数表!G18</f>
        <v>0.21515892420537897</v>
      </c>
      <c r="K15" s="111">
        <f t="shared" si="2"/>
        <v>0</v>
      </c>
      <c r="L15" s="79"/>
      <c r="M15" s="80"/>
      <c r="N15" s="81">
        <f>分析係数表!H18</f>
        <v>4.4579835054610296E-4</v>
      </c>
      <c r="O15" s="82">
        <f t="shared" si="3"/>
        <v>0</v>
      </c>
      <c r="P15" s="76">
        <f>分析係数表!C18</f>
        <v>0.17062500000000003</v>
      </c>
      <c r="Q15" s="82">
        <f t="shared" si="4"/>
        <v>0</v>
      </c>
      <c r="R15" s="83">
        <v>0</v>
      </c>
      <c r="S15" s="84">
        <f t="shared" si="5"/>
        <v>0</v>
      </c>
      <c r="T15" s="85">
        <f>分析係数表!F18</f>
        <v>0.45904645476772615</v>
      </c>
      <c r="U15" s="86">
        <f t="shared" si="6"/>
        <v>0</v>
      </c>
      <c r="V15" s="87">
        <f>分析係数表!D18</f>
        <v>0.12530562347188265</v>
      </c>
      <c r="W15" s="167">
        <f t="shared" si="7"/>
        <v>0</v>
      </c>
      <c r="X15" s="76">
        <f>分析係数表!E18</f>
        <v>6.0513447432762837E-2</v>
      </c>
      <c r="Y15" s="166">
        <f t="shared" si="8"/>
        <v>0</v>
      </c>
    </row>
    <row r="16" spans="1:25" x14ac:dyDescent="0.2">
      <c r="A16" s="6" t="s">
        <v>4</v>
      </c>
      <c r="B16" s="5" t="s">
        <v>32</v>
      </c>
      <c r="C16" s="90"/>
      <c r="D16" s="107">
        <f>投入係数表!AK16</f>
        <v>0</v>
      </c>
      <c r="E16" s="110">
        <f t="shared" si="9"/>
        <v>0</v>
      </c>
      <c r="F16" s="85">
        <f>分析係数表!C19</f>
        <v>0.1185035016586804</v>
      </c>
      <c r="G16" s="110">
        <f t="shared" si="0"/>
        <v>0</v>
      </c>
      <c r="H16" s="110">
        <v>0</v>
      </c>
      <c r="I16" s="110">
        <f t="shared" si="1"/>
        <v>0</v>
      </c>
      <c r="J16" s="85">
        <f>分析係数表!G19</f>
        <v>5.7564057564057566E-2</v>
      </c>
      <c r="K16" s="111">
        <f t="shared" si="2"/>
        <v>0</v>
      </c>
      <c r="L16" s="79"/>
      <c r="M16" s="80"/>
      <c r="N16" s="81">
        <f>分析係数表!H19</f>
        <v>-1.1675671085731269E-4</v>
      </c>
      <c r="O16" s="82">
        <f t="shared" si="3"/>
        <v>0</v>
      </c>
      <c r="P16" s="76">
        <f>分析係数表!C19</f>
        <v>0.1185035016586804</v>
      </c>
      <c r="Q16" s="82">
        <f t="shared" si="4"/>
        <v>0</v>
      </c>
      <c r="R16" s="83">
        <v>0</v>
      </c>
      <c r="S16" s="84">
        <f t="shared" si="5"/>
        <v>0</v>
      </c>
      <c r="T16" s="85">
        <f>分析係数表!F19</f>
        <v>0.24008424008424009</v>
      </c>
      <c r="U16" s="86">
        <f t="shared" si="6"/>
        <v>0</v>
      </c>
      <c r="V16" s="87">
        <f>分析係数表!D19</f>
        <v>1.9656019656019656E-2</v>
      </c>
      <c r="W16" s="167">
        <f t="shared" si="7"/>
        <v>0</v>
      </c>
      <c r="X16" s="76">
        <f>分析係数表!E19</f>
        <v>2.141102141102141E-2</v>
      </c>
      <c r="Y16" s="166">
        <f t="shared" si="8"/>
        <v>0</v>
      </c>
    </row>
    <row r="17" spans="1:25" x14ac:dyDescent="0.2">
      <c r="A17" s="6" t="s">
        <v>5</v>
      </c>
      <c r="B17" s="5" t="s">
        <v>33</v>
      </c>
      <c r="C17" s="90"/>
      <c r="D17" s="107">
        <f>投入係数表!AK17</f>
        <v>0</v>
      </c>
      <c r="E17" s="110">
        <f t="shared" si="9"/>
        <v>0</v>
      </c>
      <c r="F17" s="85">
        <f>分析係数表!C20</f>
        <v>0.1515527950310559</v>
      </c>
      <c r="G17" s="110">
        <f t="shared" si="0"/>
        <v>0</v>
      </c>
      <c r="H17" s="110">
        <v>0</v>
      </c>
      <c r="I17" s="110">
        <f t="shared" si="1"/>
        <v>0</v>
      </c>
      <c r="J17" s="85">
        <f>分析係数表!G20</f>
        <v>0.10025273799494525</v>
      </c>
      <c r="K17" s="111">
        <f t="shared" si="2"/>
        <v>0</v>
      </c>
      <c r="L17" s="79"/>
      <c r="M17" s="80"/>
      <c r="N17" s="81">
        <f>分析係数表!H20</f>
        <v>5.5194081496184183E-4</v>
      </c>
      <c r="O17" s="82">
        <f t="shared" si="3"/>
        <v>0</v>
      </c>
      <c r="P17" s="76">
        <f>分析係数表!C20</f>
        <v>0.1515527950310559</v>
      </c>
      <c r="Q17" s="82">
        <f t="shared" si="4"/>
        <v>0</v>
      </c>
      <c r="R17" s="83">
        <v>0</v>
      </c>
      <c r="S17" s="84">
        <f t="shared" si="5"/>
        <v>0</v>
      </c>
      <c r="T17" s="85">
        <f>分析係数表!F20</f>
        <v>0.22325189553496208</v>
      </c>
      <c r="U17" s="86">
        <f t="shared" si="6"/>
        <v>0</v>
      </c>
      <c r="V17" s="87">
        <f>分析係数表!D20</f>
        <v>3.7910699241786015E-3</v>
      </c>
      <c r="W17" s="167">
        <f t="shared" si="7"/>
        <v>0</v>
      </c>
      <c r="X17" s="76">
        <f>分析係数表!E20</f>
        <v>3.3698399326032012E-3</v>
      </c>
      <c r="Y17" s="166">
        <f t="shared" si="8"/>
        <v>0</v>
      </c>
    </row>
    <row r="18" spans="1:25" x14ac:dyDescent="0.2">
      <c r="A18" s="6" t="s">
        <v>6</v>
      </c>
      <c r="B18" s="5" t="s">
        <v>34</v>
      </c>
      <c r="C18" s="90"/>
      <c r="D18" s="107">
        <f>投入係数表!AK18</f>
        <v>0</v>
      </c>
      <c r="E18" s="110">
        <f t="shared" si="9"/>
        <v>0</v>
      </c>
      <c r="F18" s="85">
        <f>分析係数表!C21</f>
        <v>0.26288951841359776</v>
      </c>
      <c r="G18" s="110">
        <f t="shared" si="0"/>
        <v>0</v>
      </c>
      <c r="H18" s="110">
        <v>0</v>
      </c>
      <c r="I18" s="110">
        <f t="shared" si="1"/>
        <v>0</v>
      </c>
      <c r="J18" s="85">
        <f>分析係数表!G21</f>
        <v>0.28500292911540714</v>
      </c>
      <c r="K18" s="111">
        <f t="shared" si="2"/>
        <v>0</v>
      </c>
      <c r="L18" s="79"/>
      <c r="M18" s="80"/>
      <c r="N18" s="81">
        <f>分析係数表!H21</f>
        <v>9.1282519397535371E-4</v>
      </c>
      <c r="O18" s="82">
        <f t="shared" si="3"/>
        <v>0</v>
      </c>
      <c r="P18" s="76">
        <f>分析係数表!C21</f>
        <v>0.26288951841359776</v>
      </c>
      <c r="Q18" s="82">
        <f t="shared" si="4"/>
        <v>0</v>
      </c>
      <c r="R18" s="83">
        <v>0</v>
      </c>
      <c r="S18" s="84">
        <f t="shared" si="5"/>
        <v>0</v>
      </c>
      <c r="T18" s="85">
        <f>分析係数表!F21</f>
        <v>0.4257469244288225</v>
      </c>
      <c r="U18" s="86">
        <f t="shared" si="6"/>
        <v>0</v>
      </c>
      <c r="V18" s="87">
        <f>分析係数表!D21</f>
        <v>5.0673696543643822E-2</v>
      </c>
      <c r="W18" s="167">
        <f t="shared" si="7"/>
        <v>0</v>
      </c>
      <c r="X18" s="76">
        <f>分析係数表!E21</f>
        <v>4.5987111892208554E-2</v>
      </c>
      <c r="Y18" s="166">
        <f t="shared" si="8"/>
        <v>0</v>
      </c>
    </row>
    <row r="19" spans="1:25" x14ac:dyDescent="0.2">
      <c r="A19" s="6" t="s">
        <v>7</v>
      </c>
      <c r="B19" s="5" t="s">
        <v>269</v>
      </c>
      <c r="C19" s="90"/>
      <c r="D19" s="107">
        <f>投入係数表!AK19</f>
        <v>0</v>
      </c>
      <c r="E19" s="110">
        <f t="shared" si="9"/>
        <v>0</v>
      </c>
      <c r="F19" s="85">
        <f>分析係数表!C22</f>
        <v>7.7430972388955577E-2</v>
      </c>
      <c r="G19" s="110">
        <f t="shared" si="0"/>
        <v>0</v>
      </c>
      <c r="H19" s="110">
        <v>0</v>
      </c>
      <c r="I19" s="110">
        <f t="shared" si="1"/>
        <v>0</v>
      </c>
      <c r="J19" s="85">
        <f>分析係数表!G22</f>
        <v>0.1947935368043088</v>
      </c>
      <c r="K19" s="111">
        <f t="shared" si="2"/>
        <v>0</v>
      </c>
      <c r="L19" s="79"/>
      <c r="M19" s="80"/>
      <c r="N19" s="81">
        <f>分析係数表!H22</f>
        <v>4.2456985766295524E-5</v>
      </c>
      <c r="O19" s="82">
        <f t="shared" si="3"/>
        <v>0</v>
      </c>
      <c r="P19" s="76">
        <f>分析係数表!C22</f>
        <v>7.7430972388955577E-2</v>
      </c>
      <c r="Q19" s="82">
        <f t="shared" si="4"/>
        <v>0</v>
      </c>
      <c r="R19" s="83">
        <v>0</v>
      </c>
      <c r="S19" s="84">
        <f t="shared" si="5"/>
        <v>0</v>
      </c>
      <c r="T19" s="85">
        <f>分析係数表!F22</f>
        <v>0.41382405745062839</v>
      </c>
      <c r="U19" s="86">
        <f t="shared" si="6"/>
        <v>0</v>
      </c>
      <c r="V19" s="87">
        <f>分析係数表!D22</f>
        <v>5.3261520047875523E-2</v>
      </c>
      <c r="W19" s="167">
        <f t="shared" si="7"/>
        <v>0</v>
      </c>
      <c r="X19" s="76">
        <f>分析係数表!E22</f>
        <v>5.6852184320766011E-2</v>
      </c>
      <c r="Y19" s="166">
        <f t="shared" si="8"/>
        <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0.21568627450980393</v>
      </c>
      <c r="K20" s="111">
        <f t="shared" si="2"/>
        <v>0</v>
      </c>
      <c r="L20" s="79"/>
      <c r="M20" s="80"/>
      <c r="N20" s="81">
        <f>分析係数表!H23</f>
        <v>2.1228492883147762E-5</v>
      </c>
      <c r="O20" s="82">
        <f t="shared" si="3"/>
        <v>0</v>
      </c>
      <c r="P20" s="76">
        <f>分析係数表!C23</f>
        <v>0</v>
      </c>
      <c r="Q20" s="82">
        <f t="shared" si="4"/>
        <v>0</v>
      </c>
      <c r="R20" s="83">
        <v>0</v>
      </c>
      <c r="S20" s="84">
        <f t="shared" si="5"/>
        <v>0</v>
      </c>
      <c r="T20" s="85">
        <f>分析係数表!F23</f>
        <v>0.44102792632204396</v>
      </c>
      <c r="U20" s="86">
        <f t="shared" si="6"/>
        <v>0</v>
      </c>
      <c r="V20" s="87">
        <f>分析係数表!D23</f>
        <v>2.3469994058229353E-2</v>
      </c>
      <c r="W20" s="167">
        <f t="shared" si="7"/>
        <v>0</v>
      </c>
      <c r="X20" s="76">
        <f>分析係数表!E23</f>
        <v>2.3024361259655377E-2</v>
      </c>
      <c r="Y20" s="166">
        <f t="shared" si="8"/>
        <v>0</v>
      </c>
    </row>
    <row r="21" spans="1:25" x14ac:dyDescent="0.2">
      <c r="A21" s="6" t="s">
        <v>9</v>
      </c>
      <c r="B21" s="5" t="s">
        <v>271</v>
      </c>
      <c r="C21" s="90"/>
      <c r="D21" s="107">
        <f>投入係数表!AK21</f>
        <v>0</v>
      </c>
      <c r="E21" s="110">
        <f t="shared" si="9"/>
        <v>0</v>
      </c>
      <c r="F21" s="85">
        <f>分析係数表!C24</f>
        <v>0.63487099296325256</v>
      </c>
      <c r="G21" s="110">
        <f t="shared" si="0"/>
        <v>0</v>
      </c>
      <c r="H21" s="110">
        <v>0</v>
      </c>
      <c r="I21" s="110">
        <f t="shared" si="1"/>
        <v>0</v>
      </c>
      <c r="J21" s="85">
        <f>分析係数表!G24</f>
        <v>0.20715350223546944</v>
      </c>
      <c r="K21" s="111">
        <f t="shared" si="2"/>
        <v>0</v>
      </c>
      <c r="L21" s="79"/>
      <c r="M21" s="80"/>
      <c r="N21" s="81">
        <f>分析係数表!H24</f>
        <v>3.5027013257193804E-4</v>
      </c>
      <c r="O21" s="82">
        <f t="shared" si="3"/>
        <v>0</v>
      </c>
      <c r="P21" s="76">
        <f>分析係数表!C24</f>
        <v>0.63487099296325256</v>
      </c>
      <c r="Q21" s="82">
        <f t="shared" si="4"/>
        <v>0</v>
      </c>
      <c r="R21" s="83">
        <v>0</v>
      </c>
      <c r="S21" s="84">
        <f t="shared" si="5"/>
        <v>0</v>
      </c>
      <c r="T21" s="85">
        <f>分析係数表!F24</f>
        <v>0.39046199701937406</v>
      </c>
      <c r="U21" s="86">
        <f t="shared" si="6"/>
        <v>0</v>
      </c>
      <c r="V21" s="87">
        <f>分析係数表!D24</f>
        <v>8.1222056631892692E-2</v>
      </c>
      <c r="W21" s="167">
        <f t="shared" si="7"/>
        <v>0</v>
      </c>
      <c r="X21" s="76">
        <f>分析係数表!E24</f>
        <v>8.3457526080476907E-2</v>
      </c>
      <c r="Y21" s="166">
        <f t="shared" si="8"/>
        <v>0</v>
      </c>
    </row>
    <row r="22" spans="1:25" x14ac:dyDescent="0.2">
      <c r="A22" s="6" t="s">
        <v>10</v>
      </c>
      <c r="B22" s="5" t="s">
        <v>272</v>
      </c>
      <c r="C22" s="90"/>
      <c r="D22" s="107">
        <f>投入係数表!AK22</f>
        <v>0</v>
      </c>
      <c r="E22" s="110">
        <f t="shared" si="9"/>
        <v>0</v>
      </c>
      <c r="F22" s="85">
        <f>分析係数表!C25</f>
        <v>2.5195482189400487E-2</v>
      </c>
      <c r="G22" s="110">
        <f t="shared" si="0"/>
        <v>0</v>
      </c>
      <c r="H22" s="110">
        <v>0</v>
      </c>
      <c r="I22" s="110">
        <f t="shared" si="1"/>
        <v>0</v>
      </c>
      <c r="J22" s="85">
        <f>分析係数表!G25</f>
        <v>0.19667590027700832</v>
      </c>
      <c r="K22" s="111">
        <f t="shared" si="2"/>
        <v>0</v>
      </c>
      <c r="L22" s="79"/>
      <c r="M22" s="80"/>
      <c r="N22" s="81">
        <f>分析係数表!H25</f>
        <v>5.0948382919554624E-4</v>
      </c>
      <c r="O22" s="82">
        <f t="shared" si="3"/>
        <v>0</v>
      </c>
      <c r="P22" s="76">
        <f>分析係数表!C25</f>
        <v>2.5195482189400487E-2</v>
      </c>
      <c r="Q22" s="82">
        <f t="shared" si="4"/>
        <v>0</v>
      </c>
      <c r="R22" s="83">
        <v>0</v>
      </c>
      <c r="S22" s="84">
        <f t="shared" si="5"/>
        <v>0</v>
      </c>
      <c r="T22" s="85">
        <f>分析係数表!F25</f>
        <v>0.34903047091412742</v>
      </c>
      <c r="U22" s="86">
        <f t="shared" si="6"/>
        <v>0</v>
      </c>
      <c r="V22" s="87">
        <f>分析係数表!D25</f>
        <v>0.22853185595567868</v>
      </c>
      <c r="W22" s="167">
        <f t="shared" si="7"/>
        <v>0</v>
      </c>
      <c r="X22" s="76">
        <f>分析係数表!E25</f>
        <v>0.2146814404432133</v>
      </c>
      <c r="Y22" s="166">
        <f t="shared" si="8"/>
        <v>0</v>
      </c>
    </row>
    <row r="23" spans="1:25" x14ac:dyDescent="0.2">
      <c r="A23" s="6" t="s">
        <v>11</v>
      </c>
      <c r="B23" s="5" t="s">
        <v>35</v>
      </c>
      <c r="C23" s="90"/>
      <c r="D23" s="107">
        <f>投入係数表!AK23</f>
        <v>0</v>
      </c>
      <c r="E23" s="110">
        <f t="shared" si="9"/>
        <v>0</v>
      </c>
      <c r="F23" s="85">
        <f>分析係数表!C26</f>
        <v>0.4930888575458392</v>
      </c>
      <c r="G23" s="110">
        <f t="shared" si="0"/>
        <v>0</v>
      </c>
      <c r="H23" s="110">
        <v>0</v>
      </c>
      <c r="I23" s="110">
        <f t="shared" si="1"/>
        <v>0</v>
      </c>
      <c r="J23" s="85">
        <f>分析係数表!G26</f>
        <v>0.19639217284957194</v>
      </c>
      <c r="K23" s="111">
        <f t="shared" si="2"/>
        <v>0</v>
      </c>
      <c r="L23" s="79"/>
      <c r="M23" s="80"/>
      <c r="N23" s="81">
        <f>分析係数表!H26</f>
        <v>1.0815917123963785E-2</v>
      </c>
      <c r="O23" s="82">
        <f t="shared" si="3"/>
        <v>0</v>
      </c>
      <c r="P23" s="76">
        <f>分析係数表!C26</f>
        <v>0.4930888575458392</v>
      </c>
      <c r="Q23" s="82">
        <f t="shared" si="4"/>
        <v>0</v>
      </c>
      <c r="R23" s="83">
        <v>0</v>
      </c>
      <c r="S23" s="84">
        <f t="shared" si="5"/>
        <v>0</v>
      </c>
      <c r="T23" s="85">
        <f>分析係数表!F26</f>
        <v>0.33499796167957602</v>
      </c>
      <c r="U23" s="86">
        <f t="shared" si="6"/>
        <v>0</v>
      </c>
      <c r="V23" s="87">
        <f>分析係数表!D26</f>
        <v>2.4561761108846312E-2</v>
      </c>
      <c r="W23" s="167">
        <f t="shared" si="7"/>
        <v>0</v>
      </c>
      <c r="X23" s="76">
        <f>分析係数表!E26</f>
        <v>2.6498165511618425E-2</v>
      </c>
      <c r="Y23" s="166">
        <f t="shared" si="8"/>
        <v>0</v>
      </c>
    </row>
    <row r="24" spans="1:25" x14ac:dyDescent="0.2">
      <c r="A24" s="6" t="s">
        <v>12</v>
      </c>
      <c r="B24" s="5" t="s">
        <v>366</v>
      </c>
      <c r="C24" s="90"/>
      <c r="D24" s="107">
        <f>投入係数表!AK24</f>
        <v>0</v>
      </c>
      <c r="E24" s="110">
        <f t="shared" si="9"/>
        <v>0</v>
      </c>
      <c r="F24" s="85">
        <f>分析係数表!C27</f>
        <v>2.3319615912208547E-2</v>
      </c>
      <c r="G24" s="110">
        <f t="shared" si="0"/>
        <v>0</v>
      </c>
      <c r="H24" s="110">
        <v>0</v>
      </c>
      <c r="I24" s="110">
        <f t="shared" si="1"/>
        <v>0</v>
      </c>
      <c r="J24" s="85">
        <f>分析係数表!G27</f>
        <v>0.17692307692307693</v>
      </c>
      <c r="K24" s="111">
        <f t="shared" si="2"/>
        <v>0</v>
      </c>
      <c r="L24" s="79"/>
      <c r="M24" s="80"/>
      <c r="N24" s="81">
        <f>分析係数表!H27</f>
        <v>1.0773460138197489E-2</v>
      </c>
      <c r="O24" s="82">
        <f t="shared" si="3"/>
        <v>0</v>
      </c>
      <c r="P24" s="76">
        <f>分析係数表!C27</f>
        <v>2.3319615912208547E-2</v>
      </c>
      <c r="Q24" s="82">
        <f t="shared" si="4"/>
        <v>0</v>
      </c>
      <c r="R24" s="83">
        <v>0</v>
      </c>
      <c r="S24" s="84">
        <f t="shared" si="5"/>
        <v>0</v>
      </c>
      <c r="T24" s="85">
        <f>分析係数表!F27</f>
        <v>0.33076923076923076</v>
      </c>
      <c r="U24" s="86">
        <f t="shared" si="6"/>
        <v>0</v>
      </c>
      <c r="V24" s="87">
        <f>分析係数表!D27</f>
        <v>1.5384615384615385</v>
      </c>
      <c r="W24" s="167">
        <f t="shared" si="7"/>
        <v>0</v>
      </c>
      <c r="X24" s="76">
        <f>分析係数表!E27</f>
        <v>1.823076923076923</v>
      </c>
      <c r="Y24" s="166">
        <f t="shared" si="8"/>
        <v>0</v>
      </c>
    </row>
    <row r="25" spans="1:25" x14ac:dyDescent="0.2">
      <c r="A25" s="6" t="s">
        <v>13</v>
      </c>
      <c r="B25" s="5" t="s">
        <v>192</v>
      </c>
      <c r="C25" s="90"/>
      <c r="D25" s="107">
        <f>投入係数表!AK25</f>
        <v>0</v>
      </c>
      <c r="E25" s="110">
        <f t="shared" si="9"/>
        <v>0</v>
      </c>
      <c r="F25" s="85">
        <f>分析係数表!C28</f>
        <v>0.14672910458351074</v>
      </c>
      <c r="G25" s="110">
        <f t="shared" si="0"/>
        <v>0</v>
      </c>
      <c r="H25" s="110">
        <v>0</v>
      </c>
      <c r="I25" s="110">
        <f t="shared" si="1"/>
        <v>0</v>
      </c>
      <c r="J25" s="85">
        <f>分析係数表!G28</f>
        <v>0.12492997198879552</v>
      </c>
      <c r="K25" s="111">
        <f t="shared" si="2"/>
        <v>0</v>
      </c>
      <c r="L25" s="79"/>
      <c r="M25" s="80"/>
      <c r="N25" s="81">
        <f>分析係数表!H28</f>
        <v>2.0262596456964536E-2</v>
      </c>
      <c r="O25" s="82">
        <f t="shared" si="3"/>
        <v>0</v>
      </c>
      <c r="P25" s="76">
        <f>分析係数表!C28</f>
        <v>0.14672910458351074</v>
      </c>
      <c r="Q25" s="82">
        <f t="shared" si="4"/>
        <v>0</v>
      </c>
      <c r="R25" s="83">
        <v>0</v>
      </c>
      <c r="S25" s="84">
        <f t="shared" si="5"/>
        <v>0</v>
      </c>
      <c r="T25" s="85">
        <f>分析係数表!F28</f>
        <v>0.21372549019607842</v>
      </c>
      <c r="U25" s="86">
        <f t="shared" si="6"/>
        <v>0</v>
      </c>
      <c r="V25" s="87">
        <f>分析係数表!D28</f>
        <v>3.4733893557422971E-2</v>
      </c>
      <c r="W25" s="167">
        <f t="shared" si="7"/>
        <v>0</v>
      </c>
      <c r="X25" s="76">
        <f>分析係数表!E28</f>
        <v>3.4173669467787111E-2</v>
      </c>
      <c r="Y25" s="166">
        <f t="shared" si="8"/>
        <v>0</v>
      </c>
    </row>
    <row r="26" spans="1:25" x14ac:dyDescent="0.2">
      <c r="A26" s="6" t="s">
        <v>14</v>
      </c>
      <c r="B26" s="5" t="s">
        <v>50</v>
      </c>
      <c r="C26" s="90"/>
      <c r="D26" s="107">
        <f>投入係数表!AK26</f>
        <v>0</v>
      </c>
      <c r="E26" s="110">
        <f t="shared" si="9"/>
        <v>0</v>
      </c>
      <c r="F26" s="85">
        <f>分析係数表!C29</f>
        <v>0.36751332706177486</v>
      </c>
      <c r="G26" s="110">
        <f t="shared" si="0"/>
        <v>0</v>
      </c>
      <c r="H26" s="110">
        <v>0</v>
      </c>
      <c r="I26" s="110">
        <f t="shared" si="1"/>
        <v>0</v>
      </c>
      <c r="J26" s="85">
        <f>分析係数表!G29</f>
        <v>0.26226333907056798</v>
      </c>
      <c r="K26" s="111">
        <f t="shared" si="2"/>
        <v>0</v>
      </c>
      <c r="L26" s="79"/>
      <c r="M26" s="80"/>
      <c r="N26" s="81">
        <f>分析係数表!H29</f>
        <v>9.6908070011569522E-3</v>
      </c>
      <c r="O26" s="82">
        <f t="shared" si="3"/>
        <v>0</v>
      </c>
      <c r="P26" s="76">
        <f>分析係数表!C29</f>
        <v>0.36751332706177486</v>
      </c>
      <c r="Q26" s="82">
        <f t="shared" si="4"/>
        <v>0</v>
      </c>
      <c r="R26" s="83">
        <v>0</v>
      </c>
      <c r="S26" s="84">
        <f t="shared" si="5"/>
        <v>0</v>
      </c>
      <c r="T26" s="85">
        <f>分析係数表!F29</f>
        <v>0.47117039586919107</v>
      </c>
      <c r="U26" s="86">
        <f t="shared" si="6"/>
        <v>0</v>
      </c>
      <c r="V26" s="87">
        <f>分析係数表!D29</f>
        <v>9.2943201376936319E-2</v>
      </c>
      <c r="W26" s="167">
        <f t="shared" si="7"/>
        <v>0</v>
      </c>
      <c r="X26" s="76">
        <f>分析係数表!E29</f>
        <v>7.2289156626506021E-2</v>
      </c>
      <c r="Y26" s="166">
        <f t="shared" si="8"/>
        <v>0</v>
      </c>
    </row>
    <row r="27" spans="1:25" x14ac:dyDescent="0.2">
      <c r="A27" s="6" t="s">
        <v>15</v>
      </c>
      <c r="B27" s="5" t="s">
        <v>36</v>
      </c>
      <c r="C27" s="90"/>
      <c r="D27" s="107">
        <f>投入係数表!AK27</f>
        <v>0</v>
      </c>
      <c r="E27" s="110">
        <f t="shared" si="9"/>
        <v>0</v>
      </c>
      <c r="F27" s="85">
        <f>分析係数表!C30</f>
        <v>1</v>
      </c>
      <c r="G27" s="110">
        <f t="shared" si="0"/>
        <v>0</v>
      </c>
      <c r="H27" s="110">
        <v>0</v>
      </c>
      <c r="I27" s="110">
        <f t="shared" si="1"/>
        <v>0</v>
      </c>
      <c r="J27" s="85">
        <f>分析係数表!G30</f>
        <v>0.34487899988530796</v>
      </c>
      <c r="K27" s="111">
        <f t="shared" si="2"/>
        <v>0</v>
      </c>
      <c r="L27" s="79"/>
      <c r="M27" s="80"/>
      <c r="N27" s="81">
        <f>分析係数表!H30</f>
        <v>0</v>
      </c>
      <c r="O27" s="82">
        <f t="shared" si="3"/>
        <v>0</v>
      </c>
      <c r="P27" s="76">
        <f>分析係数表!C30</f>
        <v>1</v>
      </c>
      <c r="Q27" s="82">
        <f t="shared" si="4"/>
        <v>0</v>
      </c>
      <c r="R27" s="83">
        <v>0</v>
      </c>
      <c r="S27" s="84">
        <f t="shared" si="5"/>
        <v>0</v>
      </c>
      <c r="T27" s="85">
        <f>分析係数表!F30</f>
        <v>0.44087624727606378</v>
      </c>
      <c r="U27" s="86">
        <f t="shared" si="6"/>
        <v>0</v>
      </c>
      <c r="V27" s="87">
        <f>分析係数表!D30</f>
        <v>0.11905034981075811</v>
      </c>
      <c r="W27" s="167">
        <f t="shared" si="7"/>
        <v>0</v>
      </c>
      <c r="X27" s="76">
        <f>分析係数表!E30</f>
        <v>6.6292005963986697E-2</v>
      </c>
      <c r="Y27" s="166">
        <f t="shared" si="8"/>
        <v>0</v>
      </c>
    </row>
    <row r="28" spans="1:25" x14ac:dyDescent="0.2">
      <c r="A28" s="6" t="s">
        <v>16</v>
      </c>
      <c r="B28" s="5" t="s">
        <v>193</v>
      </c>
      <c r="C28" s="90"/>
      <c r="D28" s="107">
        <f>投入係数表!AK28</f>
        <v>0</v>
      </c>
      <c r="E28" s="110">
        <f t="shared" si="9"/>
        <v>0</v>
      </c>
      <c r="F28" s="85">
        <f>分析係数表!C31</f>
        <v>0.30951028292239513</v>
      </c>
      <c r="G28" s="110">
        <f t="shared" si="0"/>
        <v>0</v>
      </c>
      <c r="H28" s="110">
        <v>0</v>
      </c>
      <c r="I28" s="110">
        <f t="shared" si="1"/>
        <v>0</v>
      </c>
      <c r="J28" s="85">
        <f>分析係数表!G31</f>
        <v>7.0092194960809637E-2</v>
      </c>
      <c r="K28" s="111">
        <f t="shared" si="2"/>
        <v>0</v>
      </c>
      <c r="L28" s="79"/>
      <c r="M28" s="80"/>
      <c r="N28" s="81">
        <f>分析係数表!H31</f>
        <v>2.261895916699394E-2</v>
      </c>
      <c r="O28" s="82">
        <f t="shared" si="3"/>
        <v>0</v>
      </c>
      <c r="P28" s="76">
        <f>分析係数表!C31</f>
        <v>0.30951028292239513</v>
      </c>
      <c r="Q28" s="82">
        <f t="shared" si="4"/>
        <v>0</v>
      </c>
      <c r="R28" s="83">
        <v>0</v>
      </c>
      <c r="S28" s="84">
        <f t="shared" si="5"/>
        <v>0</v>
      </c>
      <c r="T28" s="85">
        <f>分析係数表!F31</f>
        <v>0.24334064086008589</v>
      </c>
      <c r="U28" s="86">
        <f t="shared" si="6"/>
        <v>0</v>
      </c>
      <c r="V28" s="87">
        <f>分析係数表!D31</f>
        <v>5.1052584161686535E-4</v>
      </c>
      <c r="W28" s="167">
        <f t="shared" si="7"/>
        <v>0</v>
      </c>
      <c r="X28" s="76">
        <f>分析係数表!E31</f>
        <v>4.2043304603741857E-4</v>
      </c>
      <c r="Y28" s="166">
        <f t="shared" si="8"/>
        <v>0</v>
      </c>
    </row>
    <row r="29" spans="1:25" x14ac:dyDescent="0.2">
      <c r="A29" s="6" t="s">
        <v>17</v>
      </c>
      <c r="B29" s="5" t="s">
        <v>273</v>
      </c>
      <c r="C29" s="90"/>
      <c r="D29" s="107">
        <f>投入係数表!AK29</f>
        <v>0</v>
      </c>
      <c r="E29" s="110">
        <f t="shared" si="9"/>
        <v>0</v>
      </c>
      <c r="F29" s="85">
        <f>分析係数表!C32</f>
        <v>0.85225718194254441</v>
      </c>
      <c r="G29" s="110">
        <f t="shared" si="0"/>
        <v>0</v>
      </c>
      <c r="H29" s="110">
        <v>0</v>
      </c>
      <c r="I29" s="110">
        <f t="shared" si="1"/>
        <v>0</v>
      </c>
      <c r="J29" s="85">
        <f>分析係数表!G32</f>
        <v>0.14035087719298245</v>
      </c>
      <c r="K29" s="111">
        <f t="shared" si="2"/>
        <v>0</v>
      </c>
      <c r="L29" s="79"/>
      <c r="M29" s="80"/>
      <c r="N29" s="81">
        <f>分析係数表!H32</f>
        <v>6.442847590035345E-3</v>
      </c>
      <c r="O29" s="82">
        <f t="shared" si="3"/>
        <v>0</v>
      </c>
      <c r="P29" s="76">
        <f>分析係数表!C32</f>
        <v>0.85225718194254441</v>
      </c>
      <c r="Q29" s="82">
        <f t="shared" si="4"/>
        <v>0</v>
      </c>
      <c r="R29" s="83">
        <v>0</v>
      </c>
      <c r="S29" s="84">
        <f t="shared" si="5"/>
        <v>0</v>
      </c>
      <c r="T29" s="85">
        <f>分析係数表!F32</f>
        <v>0.48405103668261562</v>
      </c>
      <c r="U29" s="86">
        <f t="shared" si="6"/>
        <v>0</v>
      </c>
      <c r="V29" s="87">
        <f>分析係数表!D32</f>
        <v>2.1531100478468901E-2</v>
      </c>
      <c r="W29" s="167">
        <f t="shared" si="7"/>
        <v>0</v>
      </c>
      <c r="X29" s="76">
        <f>分析係数表!E32</f>
        <v>3.1897926634768738E-2</v>
      </c>
      <c r="Y29" s="166">
        <f t="shared" si="8"/>
        <v>0</v>
      </c>
    </row>
    <row r="30" spans="1:25" x14ac:dyDescent="0.2">
      <c r="A30" s="6" t="s">
        <v>18</v>
      </c>
      <c r="B30" s="5" t="s">
        <v>274</v>
      </c>
      <c r="C30" s="90"/>
      <c r="D30" s="107">
        <f>投入係数表!AK30</f>
        <v>0</v>
      </c>
      <c r="E30" s="110">
        <f t="shared" si="9"/>
        <v>0</v>
      </c>
      <c r="F30" s="85">
        <f>分析係数表!C33</f>
        <v>1</v>
      </c>
      <c r="G30" s="110">
        <f t="shared" si="0"/>
        <v>0</v>
      </c>
      <c r="H30" s="110">
        <v>0</v>
      </c>
      <c r="I30" s="110">
        <f t="shared" si="1"/>
        <v>0</v>
      </c>
      <c r="J30" s="85">
        <f>分析係数表!G33</f>
        <v>0.50645624103299858</v>
      </c>
      <c r="K30" s="111">
        <f t="shared" si="2"/>
        <v>0</v>
      </c>
      <c r="L30" s="79"/>
      <c r="M30" s="80"/>
      <c r="N30" s="81">
        <f>分析係数表!H33</f>
        <v>9.552821797416492E-4</v>
      </c>
      <c r="O30" s="82">
        <f t="shared" si="3"/>
        <v>0</v>
      </c>
      <c r="P30" s="76">
        <f>分析係数表!C33</f>
        <v>1</v>
      </c>
      <c r="Q30" s="82">
        <f t="shared" si="4"/>
        <v>0</v>
      </c>
      <c r="R30" s="83">
        <v>0</v>
      </c>
      <c r="S30" s="84">
        <f t="shared" si="5"/>
        <v>0</v>
      </c>
      <c r="T30" s="85">
        <f>分析係数表!F33</f>
        <v>0.6449067431850789</v>
      </c>
      <c r="U30" s="86">
        <f t="shared" si="6"/>
        <v>0</v>
      </c>
      <c r="V30" s="87">
        <f>分析係数表!D33</f>
        <v>2.7259684361549498E-2</v>
      </c>
      <c r="W30" s="167">
        <f t="shared" si="7"/>
        <v>0</v>
      </c>
      <c r="X30" s="76">
        <f>分析係数表!E33</f>
        <v>2.4748923959827834E-2</v>
      </c>
      <c r="Y30" s="166">
        <f t="shared" si="8"/>
        <v>0</v>
      </c>
    </row>
    <row r="31" spans="1:25" x14ac:dyDescent="0.2">
      <c r="A31" s="6" t="s">
        <v>19</v>
      </c>
      <c r="B31" s="5" t="s">
        <v>275</v>
      </c>
      <c r="C31" s="90"/>
      <c r="D31" s="107">
        <f>投入係数表!AK31</f>
        <v>0</v>
      </c>
      <c r="E31" s="110">
        <f t="shared" si="9"/>
        <v>0</v>
      </c>
      <c r="F31" s="85">
        <f>分析係数表!C34</f>
        <v>0.24772063858157056</v>
      </c>
      <c r="G31" s="110">
        <f t="shared" si="0"/>
        <v>0</v>
      </c>
      <c r="H31" s="110">
        <v>0</v>
      </c>
      <c r="I31" s="110">
        <f t="shared" si="1"/>
        <v>0</v>
      </c>
      <c r="J31" s="85">
        <f>分析係数表!G34</f>
        <v>0.4248649605950589</v>
      </c>
      <c r="K31" s="111">
        <f t="shared" si="2"/>
        <v>0</v>
      </c>
      <c r="L31" s="79"/>
      <c r="M31" s="80"/>
      <c r="N31" s="81">
        <f>分析係数表!H34</f>
        <v>0.15963826648127116</v>
      </c>
      <c r="O31" s="82">
        <f t="shared" si="3"/>
        <v>0</v>
      </c>
      <c r="P31" s="76">
        <f>分析係数表!C34</f>
        <v>0.24772063858157056</v>
      </c>
      <c r="Q31" s="82">
        <f t="shared" si="4"/>
        <v>0</v>
      </c>
      <c r="R31" s="83">
        <v>0</v>
      </c>
      <c r="S31" s="84">
        <f t="shared" si="5"/>
        <v>0</v>
      </c>
      <c r="T31" s="85">
        <f>分析係数表!F34</f>
        <v>0.69972549366864434</v>
      </c>
      <c r="U31" s="86">
        <f t="shared" si="6"/>
        <v>0</v>
      </c>
      <c r="V31" s="87">
        <f>分析係数表!D34</f>
        <v>0.30222261577968651</v>
      </c>
      <c r="W31" s="167">
        <f t="shared" si="7"/>
        <v>0</v>
      </c>
      <c r="X31" s="76">
        <f>分析係数表!E34</f>
        <v>0.2069423536704153</v>
      </c>
      <c r="Y31" s="166">
        <f t="shared" si="8"/>
        <v>0</v>
      </c>
    </row>
    <row r="32" spans="1:25" x14ac:dyDescent="0.2">
      <c r="A32" s="6" t="s">
        <v>20</v>
      </c>
      <c r="B32" s="5" t="s">
        <v>37</v>
      </c>
      <c r="C32" s="90"/>
      <c r="D32" s="107">
        <f>投入係数表!AK32</f>
        <v>0</v>
      </c>
      <c r="E32" s="110">
        <f t="shared" si="9"/>
        <v>0</v>
      </c>
      <c r="F32" s="85">
        <f>分析係数表!C35</f>
        <v>0.40037672666387614</v>
      </c>
      <c r="G32" s="110">
        <f t="shared" si="0"/>
        <v>0</v>
      </c>
      <c r="H32" s="110">
        <v>0</v>
      </c>
      <c r="I32" s="110">
        <f t="shared" si="1"/>
        <v>0</v>
      </c>
      <c r="J32" s="85">
        <f>分析係数表!G35</f>
        <v>0.31413869149718204</v>
      </c>
      <c r="K32" s="111">
        <f t="shared" si="2"/>
        <v>0</v>
      </c>
      <c r="L32" s="79"/>
      <c r="M32" s="80"/>
      <c r="N32" s="81">
        <f>分析係数表!H35</f>
        <v>6.0278305541698066E-2</v>
      </c>
      <c r="O32" s="82">
        <f t="shared" si="3"/>
        <v>0</v>
      </c>
      <c r="P32" s="76">
        <f>分析係数表!C35</f>
        <v>0.40037672666387614</v>
      </c>
      <c r="Q32" s="82">
        <f t="shared" si="4"/>
        <v>0</v>
      </c>
      <c r="R32" s="83">
        <v>0</v>
      </c>
      <c r="S32" s="84">
        <f t="shared" si="5"/>
        <v>0</v>
      </c>
      <c r="T32" s="85">
        <f>分析係数表!F35</f>
        <v>0.64444988973290862</v>
      </c>
      <c r="U32" s="86">
        <f t="shared" si="6"/>
        <v>0</v>
      </c>
      <c r="V32" s="87">
        <f>分析係数表!D35</f>
        <v>6.3219799068855678E-2</v>
      </c>
      <c r="W32" s="167">
        <f t="shared" si="7"/>
        <v>0</v>
      </c>
      <c r="X32" s="76">
        <f>分析係数表!E35</f>
        <v>5.6848811565792697E-2</v>
      </c>
      <c r="Y32" s="166">
        <f t="shared" si="8"/>
        <v>0</v>
      </c>
    </row>
    <row r="33" spans="1:25" x14ac:dyDescent="0.2">
      <c r="A33" s="6" t="s">
        <v>21</v>
      </c>
      <c r="B33" s="5" t="s">
        <v>38</v>
      </c>
      <c r="C33" s="90"/>
      <c r="D33" s="107">
        <f>投入係数表!AK33</f>
        <v>0</v>
      </c>
      <c r="E33" s="110">
        <f t="shared" si="9"/>
        <v>0</v>
      </c>
      <c r="F33" s="85">
        <f>分析係数表!C36</f>
        <v>0.81884274474653918</v>
      </c>
      <c r="G33" s="110">
        <f t="shared" si="0"/>
        <v>0</v>
      </c>
      <c r="H33" s="110">
        <v>0</v>
      </c>
      <c r="I33" s="110">
        <f t="shared" si="1"/>
        <v>0</v>
      </c>
      <c r="J33" s="85">
        <f>分析係数表!G36</f>
        <v>1.667576253714147E-2</v>
      </c>
      <c r="K33" s="111">
        <f t="shared" si="2"/>
        <v>0</v>
      </c>
      <c r="L33" s="79"/>
      <c r="M33" s="80"/>
      <c r="N33" s="81">
        <f>分析係数表!H36</f>
        <v>0.19381614002313904</v>
      </c>
      <c r="O33" s="82">
        <f t="shared" si="3"/>
        <v>0</v>
      </c>
      <c r="P33" s="76">
        <f>分析係数表!C36</f>
        <v>0.81884274474653918</v>
      </c>
      <c r="Q33" s="82">
        <f t="shared" si="4"/>
        <v>0</v>
      </c>
      <c r="R33" s="83">
        <v>0</v>
      </c>
      <c r="S33" s="84">
        <f t="shared" si="5"/>
        <v>0</v>
      </c>
      <c r="T33" s="85">
        <f>分析係数表!F36</f>
        <v>0.88527075374446673</v>
      </c>
      <c r="U33" s="86">
        <f t="shared" si="6"/>
        <v>0</v>
      </c>
      <c r="V33" s="87">
        <f>分析係数表!D36</f>
        <v>8.9745922018070468E-3</v>
      </c>
      <c r="W33" s="167">
        <f t="shared" si="7"/>
        <v>0</v>
      </c>
      <c r="X33" s="76">
        <f>分析係数表!E36</f>
        <v>2.2436480504517617E-3</v>
      </c>
      <c r="Y33" s="166">
        <f t="shared" si="8"/>
        <v>0</v>
      </c>
    </row>
    <row r="34" spans="1:25" x14ac:dyDescent="0.2">
      <c r="A34" s="6" t="s">
        <v>22</v>
      </c>
      <c r="B34" s="5" t="s">
        <v>378</v>
      </c>
      <c r="C34" s="90"/>
      <c r="D34" s="107">
        <f>投入係数表!AK34</f>
        <v>0</v>
      </c>
      <c r="E34" s="110">
        <f t="shared" si="9"/>
        <v>0</v>
      </c>
      <c r="F34" s="85">
        <f>分析係数表!C37</f>
        <v>0.43300400097983183</v>
      </c>
      <c r="G34" s="110">
        <f t="shared" si="0"/>
        <v>0</v>
      </c>
      <c r="H34" s="110">
        <v>0</v>
      </c>
      <c r="I34" s="110">
        <f t="shared" si="1"/>
        <v>0</v>
      </c>
      <c r="J34" s="85">
        <f>分析係数表!G37</f>
        <v>0.37467899332306109</v>
      </c>
      <c r="K34" s="111">
        <f t="shared" si="2"/>
        <v>0</v>
      </c>
      <c r="L34" s="79"/>
      <c r="M34" s="80"/>
      <c r="N34" s="81">
        <f>分析係数表!H37</f>
        <v>4.7689809261991442E-2</v>
      </c>
      <c r="O34" s="82">
        <f t="shared" si="3"/>
        <v>0</v>
      </c>
      <c r="P34" s="76">
        <f>分析係数表!C37</f>
        <v>0.43300400097983183</v>
      </c>
      <c r="Q34" s="82">
        <f t="shared" si="4"/>
        <v>0</v>
      </c>
      <c r="R34" s="83">
        <v>0</v>
      </c>
      <c r="S34" s="84">
        <f t="shared" si="5"/>
        <v>0</v>
      </c>
      <c r="T34" s="85">
        <f>分析係数表!F37</f>
        <v>0.6925184043828112</v>
      </c>
      <c r="U34" s="86">
        <f t="shared" si="6"/>
        <v>0</v>
      </c>
      <c r="V34" s="87">
        <f>分析係数表!D37</f>
        <v>7.24191063174114E-2</v>
      </c>
      <c r="W34" s="167">
        <f t="shared" si="7"/>
        <v>0</v>
      </c>
      <c r="X34" s="76">
        <f>分析係数表!E37</f>
        <v>6.5998972778633799E-2</v>
      </c>
      <c r="Y34" s="166">
        <f t="shared" si="8"/>
        <v>0</v>
      </c>
    </row>
    <row r="35" spans="1:25" x14ac:dyDescent="0.2">
      <c r="A35" s="6" t="s">
        <v>23</v>
      </c>
      <c r="B35" s="5" t="s">
        <v>194</v>
      </c>
      <c r="C35" s="90"/>
      <c r="D35" s="107">
        <f>投入係数表!AK35</f>
        <v>0</v>
      </c>
      <c r="E35" s="110">
        <f t="shared" si="9"/>
        <v>0</v>
      </c>
      <c r="F35" s="85">
        <f>分析係数表!C38</f>
        <v>7.9651941097724221E-2</v>
      </c>
      <c r="G35" s="110">
        <f t="shared" si="0"/>
        <v>0</v>
      </c>
      <c r="H35" s="110">
        <v>0</v>
      </c>
      <c r="I35" s="110">
        <f t="shared" si="1"/>
        <v>0</v>
      </c>
      <c r="J35" s="85">
        <f>分析係数表!G38</f>
        <v>0.16009852216748768</v>
      </c>
      <c r="K35" s="111">
        <f t="shared" si="2"/>
        <v>0</v>
      </c>
      <c r="L35" s="79"/>
      <c r="M35" s="80"/>
      <c r="N35" s="81">
        <f>分析係数表!H38</f>
        <v>4.2106715633723583E-2</v>
      </c>
      <c r="O35" s="82">
        <f t="shared" si="3"/>
        <v>0</v>
      </c>
      <c r="P35" s="76">
        <f>分析係数表!C38</f>
        <v>7.9651941097724221E-2</v>
      </c>
      <c r="Q35" s="82">
        <f t="shared" si="4"/>
        <v>0</v>
      </c>
      <c r="R35" s="83">
        <v>0</v>
      </c>
      <c r="S35" s="84">
        <f t="shared" si="5"/>
        <v>0</v>
      </c>
      <c r="T35" s="85">
        <f>分析係数表!F38</f>
        <v>0.48891625615763545</v>
      </c>
      <c r="U35" s="86">
        <f t="shared" si="6"/>
        <v>0</v>
      </c>
      <c r="V35" s="87">
        <f>分析係数表!D38</f>
        <v>6.1576354679802957E-2</v>
      </c>
      <c r="W35" s="167">
        <f t="shared" si="7"/>
        <v>0</v>
      </c>
      <c r="X35" s="76">
        <f>分析係数表!E38</f>
        <v>7.0197044334975367E-2</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0</v>
      </c>
      <c r="I36" s="110">
        <f t="shared" si="1"/>
        <v>0</v>
      </c>
      <c r="J36" s="85">
        <f>分析係数表!G39</f>
        <v>0.35152969406118778</v>
      </c>
      <c r="K36" s="111">
        <f t="shared" si="2"/>
        <v>0</v>
      </c>
      <c r="L36" s="79"/>
      <c r="M36" s="80"/>
      <c r="N36" s="81">
        <f>分析係数表!H39</f>
        <v>3.7892859796418753E-3</v>
      </c>
      <c r="O36" s="82">
        <f t="shared" si="3"/>
        <v>0</v>
      </c>
      <c r="P36" s="76">
        <f>分析係数表!C39</f>
        <v>1</v>
      </c>
      <c r="Q36" s="82">
        <f t="shared" si="4"/>
        <v>0</v>
      </c>
      <c r="R36" s="83">
        <v>0</v>
      </c>
      <c r="S36" s="84">
        <f t="shared" si="5"/>
        <v>0</v>
      </c>
      <c r="T36" s="85">
        <f>分析係数表!F39</f>
        <v>0.70235952809438107</v>
      </c>
      <c r="U36" s="86">
        <f t="shared" si="6"/>
        <v>0</v>
      </c>
      <c r="V36" s="87">
        <f>分析係数表!D39</f>
        <v>5.8888222355528895E-2</v>
      </c>
      <c r="W36" s="167">
        <f t="shared" si="7"/>
        <v>0</v>
      </c>
      <c r="X36" s="76">
        <f>分析係数表!E39</f>
        <v>7.4585082983403314E-2</v>
      </c>
      <c r="Y36" s="166">
        <f t="shared" si="8"/>
        <v>0</v>
      </c>
    </row>
    <row r="37" spans="1:25" x14ac:dyDescent="0.2">
      <c r="A37" s="6" t="s">
        <v>25</v>
      </c>
      <c r="B37" s="5" t="s">
        <v>40</v>
      </c>
      <c r="C37" s="90"/>
      <c r="D37" s="107">
        <f>投入係数表!AK37</f>
        <v>0</v>
      </c>
      <c r="E37" s="110">
        <f t="shared" si="9"/>
        <v>0</v>
      </c>
      <c r="F37" s="85">
        <f>分析係数表!C40</f>
        <v>0.95328673803415021</v>
      </c>
      <c r="G37" s="110">
        <f t="shared" si="0"/>
        <v>0</v>
      </c>
      <c r="H37" s="110">
        <v>0</v>
      </c>
      <c r="I37" s="110">
        <f t="shared" si="1"/>
        <v>0</v>
      </c>
      <c r="J37" s="85">
        <f>分析係数表!G40</f>
        <v>0.53898804366660891</v>
      </c>
      <c r="K37" s="111">
        <f t="shared" si="2"/>
        <v>0</v>
      </c>
      <c r="L37" s="79"/>
      <c r="M37" s="80"/>
      <c r="N37" s="81">
        <f>分析係数表!H40</f>
        <v>2.9093649496354006E-2</v>
      </c>
      <c r="O37" s="82">
        <f t="shared" si="3"/>
        <v>0</v>
      </c>
      <c r="P37" s="76">
        <f>分析係数表!C40</f>
        <v>0.95328673803415021</v>
      </c>
      <c r="Q37" s="82">
        <f t="shared" si="4"/>
        <v>0</v>
      </c>
      <c r="R37" s="83">
        <v>0</v>
      </c>
      <c r="S37" s="84">
        <f t="shared" si="5"/>
        <v>0</v>
      </c>
      <c r="T37" s="85">
        <f>分析係数表!F40</f>
        <v>0.73566106394039166</v>
      </c>
      <c r="U37" s="86">
        <f t="shared" si="6"/>
        <v>0</v>
      </c>
      <c r="V37" s="87">
        <f>分析係数表!D40</f>
        <v>0.10041587246577716</v>
      </c>
      <c r="W37" s="167">
        <f t="shared" si="7"/>
        <v>0</v>
      </c>
      <c r="X37" s="76">
        <f>分析係数表!E40</f>
        <v>6.4460232195460057E-2</v>
      </c>
      <c r="Y37" s="166">
        <f t="shared" si="8"/>
        <v>0</v>
      </c>
    </row>
    <row r="38" spans="1:25" x14ac:dyDescent="0.2">
      <c r="A38" s="6" t="s">
        <v>26</v>
      </c>
      <c r="B38" s="5" t="s">
        <v>277</v>
      </c>
      <c r="C38" s="90"/>
      <c r="D38" s="107">
        <f>投入係数表!AK38</f>
        <v>0</v>
      </c>
      <c r="E38" s="110">
        <f t="shared" si="9"/>
        <v>0</v>
      </c>
      <c r="F38" s="85">
        <f>分析係数表!C41</f>
        <v>0.71785008836677411</v>
      </c>
      <c r="G38" s="110">
        <f t="shared" si="0"/>
        <v>0</v>
      </c>
      <c r="H38" s="110">
        <v>0</v>
      </c>
      <c r="I38" s="110">
        <f t="shared" si="1"/>
        <v>0</v>
      </c>
      <c r="J38" s="85">
        <f>分析係数表!G41</f>
        <v>0.45415256068573073</v>
      </c>
      <c r="K38" s="111">
        <f t="shared" si="2"/>
        <v>0</v>
      </c>
      <c r="L38" s="79"/>
      <c r="M38" s="80"/>
      <c r="N38" s="81">
        <f>分析係数表!H41</f>
        <v>4.9982486493371406E-2</v>
      </c>
      <c r="O38" s="82">
        <f t="shared" si="3"/>
        <v>0</v>
      </c>
      <c r="P38" s="76">
        <f>分析係数表!C41</f>
        <v>0.71785008836677411</v>
      </c>
      <c r="Q38" s="82">
        <f t="shared" si="4"/>
        <v>0</v>
      </c>
      <c r="R38" s="83">
        <v>0</v>
      </c>
      <c r="S38" s="84">
        <f t="shared" si="5"/>
        <v>0</v>
      </c>
      <c r="T38" s="85">
        <f>分析係数表!F41</f>
        <v>0.55751638694806593</v>
      </c>
      <c r="U38" s="86">
        <f t="shared" si="6"/>
        <v>0</v>
      </c>
      <c r="V38" s="87">
        <f>分析係数表!D41</f>
        <v>0.16026795361233162</v>
      </c>
      <c r="W38" s="167">
        <f t="shared" si="7"/>
        <v>0</v>
      </c>
      <c r="X38" s="76">
        <f>分析係数表!E41</f>
        <v>0.15587409061442051</v>
      </c>
      <c r="Y38" s="166">
        <f t="shared" si="8"/>
        <v>0</v>
      </c>
    </row>
    <row r="39" spans="1:25" x14ac:dyDescent="0.2">
      <c r="A39" s="6" t="s">
        <v>51</v>
      </c>
      <c r="B39" s="5" t="s">
        <v>368</v>
      </c>
      <c r="C39" s="75">
        <f>最終需要_まとめ!C40</f>
        <v>100</v>
      </c>
      <c r="D39" s="107">
        <f>投入係数表!AK39</f>
        <v>0</v>
      </c>
      <c r="E39" s="110">
        <f t="shared" si="9"/>
        <v>0</v>
      </c>
      <c r="F39" s="85">
        <f>分析係数表!C42</f>
        <v>0</v>
      </c>
      <c r="G39" s="110">
        <f>E39*F39</f>
        <v>0</v>
      </c>
      <c r="H39" s="110">
        <v>0</v>
      </c>
      <c r="I39" s="110">
        <f>C39+H39</f>
        <v>100</v>
      </c>
      <c r="J39" s="85">
        <f>分析係数表!G42</f>
        <v>0</v>
      </c>
      <c r="K39" s="111">
        <f>I39*J39</f>
        <v>0</v>
      </c>
      <c r="L39" s="79"/>
      <c r="M39" s="80"/>
      <c r="N39" s="81">
        <f>分析係数表!H42</f>
        <v>1.3405793255707812E-2</v>
      </c>
      <c r="O39" s="82">
        <f t="shared" si="3"/>
        <v>0</v>
      </c>
      <c r="P39" s="76">
        <f>分析係数表!C42</f>
        <v>0</v>
      </c>
      <c r="Q39" s="82">
        <f>O39*P39</f>
        <v>0</v>
      </c>
      <c r="R39" s="83">
        <v>0</v>
      </c>
      <c r="S39" s="84">
        <f>I39+R39</f>
        <v>100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107">
        <f>投入係数表!AK40</f>
        <v>0</v>
      </c>
      <c r="E40" s="110">
        <f t="shared" si="9"/>
        <v>0</v>
      </c>
      <c r="F40" s="85">
        <f>分析係数表!C43</f>
        <v>0.24416011268928273</v>
      </c>
      <c r="G40" s="110">
        <f>E40*F40</f>
        <v>0</v>
      </c>
      <c r="H40" s="110">
        <v>0</v>
      </c>
      <c r="I40" s="110">
        <f>C40+H40</f>
        <v>0</v>
      </c>
      <c r="J40" s="85">
        <f>分析係数表!G43</f>
        <v>0.34972426470588236</v>
      </c>
      <c r="K40" s="111">
        <f>I40*J40</f>
        <v>0</v>
      </c>
      <c r="L40" s="79"/>
      <c r="M40" s="80"/>
      <c r="N40" s="81">
        <f>分析係数表!H43</f>
        <v>3.6258265844416375E-2</v>
      </c>
      <c r="O40" s="82">
        <f t="shared" si="3"/>
        <v>0</v>
      </c>
      <c r="P40" s="76">
        <f>分析係数表!C43</f>
        <v>0.24416011268928273</v>
      </c>
      <c r="Q40" s="82">
        <f>O40*P40</f>
        <v>0</v>
      </c>
      <c r="R40" s="83">
        <v>0</v>
      </c>
      <c r="S40" s="84">
        <f>I40+R40</f>
        <v>0</v>
      </c>
      <c r="T40" s="85">
        <f>分析係数表!F43</f>
        <v>0.55514705882352944</v>
      </c>
      <c r="U40" s="86">
        <f>S40*T40</f>
        <v>0</v>
      </c>
      <c r="V40" s="87">
        <f>分析係数表!D43</f>
        <v>0.23460477941176472</v>
      </c>
      <c r="W40" s="167">
        <f>ROUND(S40*V40,0)</f>
        <v>0</v>
      </c>
      <c r="X40" s="76">
        <f>分析係数表!E43</f>
        <v>0.17325367647058823</v>
      </c>
      <c r="Y40" s="166">
        <f>ROUND(S40*X40,0)</f>
        <v>0</v>
      </c>
    </row>
    <row r="41" spans="1:25" x14ac:dyDescent="0.2">
      <c r="A41" s="6" t="s">
        <v>341</v>
      </c>
      <c r="B41" s="5" t="s">
        <v>42</v>
      </c>
      <c r="C41" s="90"/>
      <c r="D41" s="107">
        <f>投入係数表!AK41</f>
        <v>0</v>
      </c>
      <c r="E41" s="110">
        <f t="shared" si="9"/>
        <v>0</v>
      </c>
      <c r="F41" s="85">
        <f>分析係数表!C44</f>
        <v>0.44352059925093634</v>
      </c>
      <c r="G41" s="110">
        <f>E41*F41</f>
        <v>0</v>
      </c>
      <c r="H41" s="110">
        <v>0</v>
      </c>
      <c r="I41" s="110">
        <f>C41+H41</f>
        <v>0</v>
      </c>
      <c r="J41" s="85">
        <f>分析係数表!G44</f>
        <v>0.26743054804885957</v>
      </c>
      <c r="K41" s="111">
        <f>I41*J41</f>
        <v>0</v>
      </c>
      <c r="L41" s="79"/>
      <c r="M41" s="80"/>
      <c r="N41" s="81">
        <f>分析係数表!H44</f>
        <v>0.11044123422457623</v>
      </c>
      <c r="O41" s="82">
        <f t="shared" si="3"/>
        <v>0</v>
      </c>
      <c r="P41" s="76">
        <f>分析係数表!C44</f>
        <v>0.44352059925093634</v>
      </c>
      <c r="Q41" s="82">
        <f>O41*P41</f>
        <v>0</v>
      </c>
      <c r="R41" s="83">
        <v>0</v>
      </c>
      <c r="S41" s="84">
        <f>I41+R41</f>
        <v>0</v>
      </c>
      <c r="T41" s="85">
        <f>分析係数表!F44</f>
        <v>0.49983785536698733</v>
      </c>
      <c r="U41" s="86">
        <f>S41*T41</f>
        <v>0</v>
      </c>
      <c r="V41" s="87">
        <f>分析係数表!D44</f>
        <v>0.31423629877851045</v>
      </c>
      <c r="W41" s="167">
        <f>ROUND(S41*V41,0)</f>
        <v>0</v>
      </c>
      <c r="X41" s="76">
        <f>分析係数表!E44</f>
        <v>0.23370446438222894</v>
      </c>
      <c r="Y41" s="166">
        <f>ROUND(S41*X41,0)</f>
        <v>0</v>
      </c>
    </row>
    <row r="42" spans="1:25" x14ac:dyDescent="0.2">
      <c r="A42" s="6" t="s">
        <v>342</v>
      </c>
      <c r="B42" s="5" t="s">
        <v>279</v>
      </c>
      <c r="C42" s="90"/>
      <c r="D42" s="107">
        <f>投入係数表!AK42</f>
        <v>0</v>
      </c>
      <c r="E42" s="110">
        <f t="shared" si="9"/>
        <v>0</v>
      </c>
      <c r="F42" s="85">
        <f>分析係数表!C45</f>
        <v>1</v>
      </c>
      <c r="G42" s="110">
        <f>E42*F42</f>
        <v>0</v>
      </c>
      <c r="H42" s="110">
        <v>0</v>
      </c>
      <c r="I42" s="110">
        <f>C42+H42</f>
        <v>0</v>
      </c>
      <c r="J42" s="85">
        <f>分析係数表!G45</f>
        <v>0</v>
      </c>
      <c r="K42" s="111">
        <f>I42*J42</f>
        <v>0</v>
      </c>
      <c r="L42" s="79"/>
      <c r="M42" s="80"/>
      <c r="N42" s="81">
        <f>分析係数表!H45</f>
        <v>0</v>
      </c>
      <c r="O42" s="82">
        <f t="shared" si="3"/>
        <v>0</v>
      </c>
      <c r="P42" s="76">
        <f>分析係数表!C45</f>
        <v>1</v>
      </c>
      <c r="Q42" s="82">
        <f>O42*P42</f>
        <v>0</v>
      </c>
      <c r="R42" s="83">
        <v>0</v>
      </c>
      <c r="S42" s="84">
        <f>I42+R42</f>
        <v>0</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投入係数表!AK43</f>
        <v>0</v>
      </c>
      <c r="E43" s="110">
        <f t="shared" si="9"/>
        <v>0</v>
      </c>
      <c r="F43" s="85">
        <f>分析係数表!C46</f>
        <v>0.20394173093401891</v>
      </c>
      <c r="G43" s="110">
        <f>E43*F43</f>
        <v>0</v>
      </c>
      <c r="H43" s="110">
        <v>0</v>
      </c>
      <c r="I43" s="110">
        <f>C43+H43</f>
        <v>0</v>
      </c>
      <c r="J43" s="85">
        <f>分析係数表!G46</f>
        <v>9.7765363128491621E-3</v>
      </c>
      <c r="K43" s="111">
        <f>I43*J43</f>
        <v>0</v>
      </c>
      <c r="L43" s="79"/>
      <c r="M43" s="80"/>
      <c r="N43" s="81">
        <f>分析係数表!H46</f>
        <v>2.207763259847367E-2</v>
      </c>
      <c r="O43" s="82">
        <f t="shared" si="3"/>
        <v>0</v>
      </c>
      <c r="P43" s="76">
        <f>分析係数表!C46</f>
        <v>0.20394173093401891</v>
      </c>
      <c r="Q43" s="82">
        <f>O43*P43</f>
        <v>0</v>
      </c>
      <c r="R43" s="83">
        <v>0</v>
      </c>
      <c r="S43" s="84">
        <f>I43+R43</f>
        <v>0</v>
      </c>
      <c r="T43" s="85">
        <f>分析係数表!F46</f>
        <v>0.31424581005586594</v>
      </c>
      <c r="U43" s="86">
        <f>S43*T43</f>
        <v>0</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108">
        <f>投入係数表!AK44</f>
        <v>0</v>
      </c>
      <c r="E44" s="96">
        <f>SUM(E5:E43)</f>
        <v>0</v>
      </c>
      <c r="F44" s="98">
        <f>分析係数表!C47</f>
        <v>0.3565882023489878</v>
      </c>
      <c r="G44" s="96">
        <f>SUM(G5:G43)</f>
        <v>0</v>
      </c>
      <c r="H44" s="96">
        <f>SUM(H5:H43)</f>
        <v>0</v>
      </c>
      <c r="I44" s="96">
        <f>SUM(I5:I43)</f>
        <v>100</v>
      </c>
      <c r="J44" s="98">
        <f>分析係数表!G47</f>
        <v>0.20702938758024061</v>
      </c>
      <c r="K44" s="112">
        <f>SUM(K5:K43)</f>
        <v>0</v>
      </c>
      <c r="L44" s="94">
        <f>最終需要_まとめ!$L$33</f>
        <v>0.62733333333333341</v>
      </c>
      <c r="M44" s="91">
        <f>K44*L44</f>
        <v>0</v>
      </c>
      <c r="N44" s="95">
        <f>分析係数表!H47</f>
        <v>1</v>
      </c>
      <c r="O44" s="96">
        <f>SUM(O5:O43)</f>
        <v>0</v>
      </c>
      <c r="P44" s="92">
        <f>分析係数表!C47</f>
        <v>0.3565882023489878</v>
      </c>
      <c r="Q44" s="96">
        <f>SUM(Q5:Q43)</f>
        <v>0</v>
      </c>
      <c r="R44" s="91">
        <f>SUM(R5:R43)</f>
        <v>0</v>
      </c>
      <c r="S44" s="97">
        <f>SUM(S5:S43)</f>
        <v>100</v>
      </c>
      <c r="T44" s="98">
        <f>分析係数表!F47</f>
        <v>0.44699801687384694</v>
      </c>
      <c r="U44" s="99">
        <f>SUM(U5:U43)</f>
        <v>0</v>
      </c>
      <c r="V44" s="100">
        <f>分析係数表!D47</f>
        <v>7.3973369448801493E-2</v>
      </c>
      <c r="W44" s="164">
        <f>SUM(W5:W43)</f>
        <v>0</v>
      </c>
      <c r="X44" s="92">
        <f>分析係数表!E47</f>
        <v>5.841930334920295E-2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5" sqref="L15"/>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359</v>
      </c>
    </row>
    <row r="2" spans="1:18" x14ac:dyDescent="0.2">
      <c r="A2" s="43" t="s">
        <v>358</v>
      </c>
      <c r="B2" s="44"/>
      <c r="C2" s="44"/>
      <c r="D2" s="44"/>
      <c r="E2" s="44"/>
      <c r="F2" s="45"/>
      <c r="G2" s="45"/>
      <c r="O2" s="429"/>
      <c r="P2" s="437" t="s">
        <v>605</v>
      </c>
      <c r="Q2" s="430"/>
      <c r="R2" s="431" t="s">
        <v>557</v>
      </c>
    </row>
    <row r="3" spans="1:18" x14ac:dyDescent="0.2">
      <c r="A3" s="15" t="s">
        <v>397</v>
      </c>
      <c r="I3" s="15" t="s">
        <v>254</v>
      </c>
      <c r="O3" s="429"/>
      <c r="P3" s="430"/>
      <c r="Q3" s="430"/>
    </row>
    <row r="4" spans="1:18" x14ac:dyDescent="0.2">
      <c r="A4" s="50"/>
      <c r="B4" s="51"/>
      <c r="C4" s="52" t="s">
        <v>123</v>
      </c>
      <c r="D4" s="113"/>
      <c r="E4" s="122" t="s">
        <v>124</v>
      </c>
      <c r="F4" s="122"/>
      <c r="G4" s="114" t="s">
        <v>125</v>
      </c>
      <c r="I4" s="136"/>
      <c r="J4" s="137" t="s">
        <v>128</v>
      </c>
      <c r="K4" s="138" t="s">
        <v>210</v>
      </c>
      <c r="L4" s="139" t="s">
        <v>130</v>
      </c>
      <c r="M4" s="138" t="s">
        <v>255</v>
      </c>
      <c r="O4" s="49"/>
      <c r="P4" s="434" t="s">
        <v>558</v>
      </c>
      <c r="Q4" s="440" t="s">
        <v>606</v>
      </c>
      <c r="R4" s="436" t="s">
        <v>607</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35" t="s">
        <v>559</v>
      </c>
      <c r="Q5" s="441">
        <v>2019</v>
      </c>
      <c r="R5" s="439">
        <v>2020</v>
      </c>
    </row>
    <row r="6" spans="1:18" x14ac:dyDescent="0.2">
      <c r="A6" s="2" t="s">
        <v>264</v>
      </c>
      <c r="B6" s="10" t="s">
        <v>265</v>
      </c>
      <c r="C6" s="175">
        <f>'1'!S5+'2'!S5+'3'!S5+'4'!S5+'5'!S5+'6'!S5+'7'!S5+'8'!S5+'9'!S5+'10'!S5+'11'!S5+'12'!S5+'13'!S5+'14'!S5+'15'!S5+'16'!S5+'17'!S5+'18'!S5+'19'!S5+'20'!S5+'21'!S5+'22'!S5+'23'!S5+'24'!S5+'25'!S5+'26'!S5+'27'!S5+'28'!S5+'29'!S5+'30'!S5+'31'!S5+'32'!S5+'33'!S5+'34'!S5+'35'!S5+'36'!S5+'37'!S5+'38'!S5+'39'!S5</f>
        <v>130.63683662746521</v>
      </c>
      <c r="D6" s="193">
        <f>'1'!U5+'2'!U5+'3'!U5+'4'!U5+'5'!U5+'6'!U5+'7'!U5+'8'!U5+'9'!U5+'10'!U5+'11'!U5+'12'!U5+'13'!U5+'14'!U5+'15'!U5+'16'!U5+'17'!U5+'18'!U5+'19'!U5+'20'!U5+'21'!U5+'22'!U5+'23'!U5+'24'!U5+'25'!U5+'26'!U5+'27'!U5+'28'!U5+'29'!U5+'30'!U5+'31'!U5+'32'!U5+'33'!U5+'34'!U5+'35'!U5+'36'!U5+'37'!U5+'38'!U5+'39'!U5</f>
        <v>59.007720590605729</v>
      </c>
      <c r="E6" s="120">
        <f>'1'!W5+'2'!W5+'3'!W5+'4'!W5+'5'!W5+'6'!W5+'7'!W5+'8'!W5+'9'!W5+'10'!W5+'11'!W5+'12'!W5+'13'!W5+'14'!W5+'15'!W5+'16'!W5+'17'!W5+'18'!W5+'19'!W5+'20'!W5+'21'!W5+'22'!W5+'23'!W5+'24'!W5+'25'!W5+'26'!W5+'27'!W5+'28'!W5+'29'!W5+'30'!W5+'31'!W5+'32'!W5+'33'!W5+'34'!W5+'35'!W5+'36'!W5+'37'!W5+'38'!W5+'39'!W5</f>
        <v>61</v>
      </c>
      <c r="F6" s="172">
        <f>'1'!Y5+'2'!Y5+'3'!Y5+'4'!Y5+'5'!Y5+'6'!Y5+'7'!Y5+'8'!Y5+'9'!Y5+'10'!Y5+'11'!Y5+'12'!Y5+'13'!Y5+'14'!Y5+'15'!Y5+'16'!Y5+'17'!Y5+'18'!Y5+'19'!Y5+'20'!Y5+'21'!Y5+'22'!Y5+'23'!Y5+'24'!Y5+'25'!Y5+'26'!Y5+'27'!Y5+'28'!Y5+'29'!Y5+'30'!Y5+'31'!Y5+'32'!Y5+'33'!Y5+'34'!Y5+'35'!Y5+'36'!Y5+'37'!Y5+'38'!Y5+'39'!Y5</f>
        <v>41</v>
      </c>
      <c r="G6" s="116">
        <v>1</v>
      </c>
      <c r="I6" s="144" t="s">
        <v>257</v>
      </c>
      <c r="J6" s="145">
        <f>C45</f>
        <v>4706.7573897682669</v>
      </c>
      <c r="K6" s="145">
        <f>D45</f>
        <v>2172.9635074312469</v>
      </c>
      <c r="L6" s="146">
        <f>E45</f>
        <v>522</v>
      </c>
      <c r="M6" s="147">
        <f>F45</f>
        <v>447</v>
      </c>
      <c r="O6" s="49"/>
      <c r="P6" s="432" t="s">
        <v>560</v>
      </c>
      <c r="Q6" s="432">
        <v>22311703</v>
      </c>
      <c r="R6" s="432">
        <v>21735871</v>
      </c>
    </row>
    <row r="7" spans="1:18" x14ac:dyDescent="0.2">
      <c r="A7" s="159" t="s">
        <v>220</v>
      </c>
      <c r="B7" s="3" t="s">
        <v>266</v>
      </c>
      <c r="C7" s="174">
        <f>'1'!S6+'2'!S6+'3'!S6+'4'!S6+'5'!S6+'6'!S6+'7'!S6+'8'!S6+'9'!S6+'10'!S6+'11'!S6+'12'!S6+'13'!S6+'14'!S6+'15'!S6+'16'!S6+'17'!S6+'18'!S6+'19'!S6+'20'!S6+'21'!S6+'22'!S6+'23'!S6+'24'!S6+'25'!S6+'26'!S6+'27'!S6+'28'!S6+'29'!S6+'30'!S6+'31'!S6+'32'!S6+'33'!S6+'34'!S6+'35'!S6+'36'!S6+'37'!S6+'38'!S6+'39'!S6</f>
        <v>114.09006210355662</v>
      </c>
      <c r="D7" s="193">
        <f>'1'!U6+'2'!U6+'3'!U6+'4'!U6+'5'!U6+'6'!U6+'7'!U6+'8'!U6+'9'!U6+'10'!U6+'11'!U6+'12'!U6+'13'!U6+'14'!U6+'15'!U6+'16'!U6+'17'!U6+'18'!U6+'19'!U6+'20'!U6+'21'!U6+'22'!U6+'23'!U6+'24'!U6+'25'!U6+'26'!U6+'27'!U6+'28'!U6+'29'!U6+'30'!U6+'31'!U6+'32'!U6+'33'!U6+'34'!U6+'35'!U6+'36'!U6+'37'!U6+'38'!U6+'39'!U6</f>
        <v>77.45913915391975</v>
      </c>
      <c r="E7" s="120">
        <f>'1'!W6+'2'!W6+'3'!W6+'4'!W6+'5'!W6+'6'!W6+'7'!W6+'8'!W6+'9'!W6+'10'!W6+'11'!W6+'12'!W6+'13'!W6+'14'!W6+'15'!W6+'16'!W6+'17'!W6+'18'!W6+'19'!W6+'20'!W6+'21'!W6+'22'!W6+'23'!W6+'24'!W6+'25'!W6+'26'!W6+'27'!W6+'28'!W6+'29'!W6+'30'!W6+'31'!W6+'32'!W6+'33'!W6+'34'!W6+'35'!W6+'36'!W6+'37'!W6+'38'!W6+'39'!W6</f>
        <v>17</v>
      </c>
      <c r="F7" s="172">
        <f>'1'!Y6+'2'!Y6+'3'!Y6+'4'!Y6+'5'!Y6+'6'!Y6+'7'!Y6+'8'!Y6+'9'!Y6+'10'!Y6+'11'!Y6+'12'!Y6+'13'!Y6+'14'!Y6+'15'!Y6+'16'!Y6+'17'!Y6+'18'!Y6+'19'!Y6+'20'!Y6+'21'!Y6+'22'!Y6+'23'!Y6+'24'!Y6+'25'!Y6+'26'!Y6+'27'!Y6+'28'!Y6+'29'!Y6+'30'!Y6+'31'!Y6+'32'!Y6+'33'!Y6+'34'!Y6+'35'!Y6+'36'!Y6+'37'!Y6+'38'!Y6+'39'!Y6</f>
        <v>2</v>
      </c>
      <c r="G7" s="117">
        <v>2</v>
      </c>
      <c r="I7" s="144" t="s">
        <v>258</v>
      </c>
      <c r="J7" s="145">
        <f>最終需要_まとめ!C45</f>
        <v>3900</v>
      </c>
      <c r="K7" s="386">
        <f>Q62</f>
        <v>216783</v>
      </c>
      <c r="L7" s="148" t="s">
        <v>259</v>
      </c>
      <c r="M7" s="149" t="s">
        <v>259</v>
      </c>
      <c r="O7" s="49"/>
      <c r="P7" s="432" t="s">
        <v>561</v>
      </c>
      <c r="Q7" s="432">
        <v>7098009</v>
      </c>
      <c r="R7" s="432">
        <v>6903478</v>
      </c>
    </row>
    <row r="8" spans="1:18" x14ac:dyDescent="0.2">
      <c r="A8" s="159" t="s">
        <v>221</v>
      </c>
      <c r="B8" s="3" t="s">
        <v>267</v>
      </c>
      <c r="C8" s="174">
        <f>'1'!S7+'2'!S7+'3'!S7+'4'!S7+'5'!S7+'6'!S7+'7'!S7+'8'!S7+'9'!S7+'10'!S7+'11'!S7+'12'!S7+'13'!S7+'14'!S7+'15'!S7+'16'!S7+'17'!S7+'18'!S7+'19'!S7+'20'!S7+'21'!S7+'22'!S7+'23'!S7+'24'!S7+'25'!S7+'26'!S7+'27'!S7+'28'!S7+'29'!S7+'30'!S7+'31'!S7+'32'!S7+'33'!S7+'34'!S7+'35'!S7+'36'!S7+'37'!S7+'38'!S7+'39'!S7</f>
        <v>100.04255686017788</v>
      </c>
      <c r="D8" s="193">
        <f>'1'!U7+'2'!U7+'3'!U7+'4'!U7+'5'!U7+'6'!U7+'7'!U7+'8'!U7+'9'!U7+'10'!U7+'11'!U7+'12'!U7+'13'!U7+'14'!U7+'15'!U7+'16'!U7+'17'!U7+'18'!U7+'19'!U7+'20'!U7+'21'!U7+'22'!U7+'23'!U7+'24'!U7+'25'!U7+'26'!U7+'27'!U7+'28'!U7+'29'!U7+'30'!U7+'31'!U7+'32'!U7+'33'!U7+'34'!U7+'35'!U7+'36'!U7+'37'!U7+'38'!U7+'39'!U7</f>
        <v>57.167175348673062</v>
      </c>
      <c r="E8" s="120">
        <f>'1'!W7+'2'!W7+'3'!W7+'4'!W7+'5'!W7+'6'!W7+'7'!W7+'8'!W7+'9'!W7+'10'!W7+'11'!W7+'12'!W7+'13'!W7+'14'!W7+'15'!W7+'16'!W7+'17'!W7+'18'!W7+'19'!W7+'20'!W7+'21'!W7+'22'!W7+'23'!W7+'24'!W7+'25'!W7+'26'!W7+'27'!W7+'28'!W7+'29'!W7+'30'!W7+'31'!W7+'32'!W7+'33'!W7+'34'!W7+'35'!W7+'36'!W7+'37'!W7+'38'!W7+'39'!W7</f>
        <v>0</v>
      </c>
      <c r="F8" s="172">
        <f>'1'!Y7+'2'!Y7+'3'!Y7+'4'!Y7+'5'!Y7+'6'!Y7+'7'!Y7+'8'!Y7+'9'!Y7+'10'!Y7+'11'!Y7+'12'!Y7+'13'!Y7+'14'!Y7+'15'!Y7+'16'!Y7+'17'!Y7+'18'!Y7+'19'!Y7+'20'!Y7+'21'!Y7+'22'!Y7+'23'!Y7+'24'!Y7+'25'!Y7+'26'!Y7+'27'!Y7+'28'!Y7+'29'!Y7+'30'!Y7+'31'!Y7+'32'!Y7+'33'!Y7+'34'!Y7+'35'!Y7+'36'!Y7+'37'!Y7+'38'!Y7+'39'!Y7</f>
        <v>0</v>
      </c>
      <c r="G8" s="117">
        <v>3</v>
      </c>
      <c r="I8" s="144" t="s">
        <v>260</v>
      </c>
      <c r="J8" s="444">
        <f>J6/J7</f>
        <v>1.2068608691713505</v>
      </c>
      <c r="K8" s="150">
        <f>K6/K7*100</f>
        <v>1.0023680396669696</v>
      </c>
      <c r="L8" s="148" t="s">
        <v>262</v>
      </c>
      <c r="M8" s="151" t="s">
        <v>262</v>
      </c>
      <c r="O8" s="49"/>
      <c r="P8" s="432" t="s">
        <v>562</v>
      </c>
      <c r="Q8" s="432">
        <v>3587529</v>
      </c>
      <c r="R8" s="432">
        <v>3385318</v>
      </c>
    </row>
    <row r="9" spans="1:18" x14ac:dyDescent="0.2">
      <c r="A9" s="159" t="s">
        <v>222</v>
      </c>
      <c r="B9" s="3" t="s">
        <v>27</v>
      </c>
      <c r="C9" s="174">
        <f>'1'!S8+'2'!S8+'3'!S8+'4'!S8+'5'!S8+'6'!S8+'7'!S8+'8'!S8+'9'!S8+'10'!S8+'11'!S8+'12'!S8+'13'!S8+'14'!S8+'15'!S8+'16'!S8+'17'!S8+'18'!S8+'19'!S8+'20'!S8+'21'!S8+'22'!S8+'23'!S8+'24'!S8+'25'!S8+'26'!S8+'27'!S8+'28'!S8+'29'!S8+'30'!S8+'31'!S8+'32'!S8+'33'!S8+'34'!S8+'35'!S8+'36'!S8+'37'!S8+'38'!S8+'39'!S8</f>
        <v>100.22525297681931</v>
      </c>
      <c r="D9" s="193">
        <f>'1'!U8+'2'!U8+'3'!U8+'4'!U8+'5'!U8+'6'!U8+'7'!U8+'8'!U8+'9'!U8+'10'!U8+'11'!U8+'12'!U8+'13'!U8+'14'!U8+'15'!U8+'16'!U8+'17'!U8+'18'!U8+'19'!U8+'20'!U8+'21'!U8+'22'!U8+'23'!U8+'24'!U8+'25'!U8+'26'!U8+'27'!U8+'28'!U8+'29'!U8+'30'!U8+'31'!U8+'32'!U8+'33'!U8+'34'!U8+'35'!U8+'36'!U8+'37'!U8+'38'!U8+'39'!U8</f>
        <v>58.025146460263791</v>
      </c>
      <c r="E9" s="120">
        <f>'1'!W8+'2'!W8+'3'!W8+'4'!W8+'5'!W8+'6'!W8+'7'!W8+'8'!W8+'9'!W8+'10'!W8+'11'!W8+'12'!W8+'13'!W8+'14'!W8+'15'!W8+'16'!W8+'17'!W8+'18'!W8+'19'!W8+'20'!W8+'21'!W8+'22'!W8+'23'!W8+'24'!W8+'25'!W8+'26'!W8+'27'!W8+'28'!W8+'29'!W8+'30'!W8+'31'!W8+'32'!W8+'33'!W8+'34'!W8+'35'!W8+'36'!W8+'37'!W8+'38'!W8+'39'!W8</f>
        <v>3</v>
      </c>
      <c r="F9" s="172">
        <f>'1'!Y8+'2'!Y8+'3'!Y8+'4'!Y8+'5'!Y8+'6'!Y8+'7'!Y8+'8'!Y8+'9'!Y8+'10'!Y8+'11'!Y8+'12'!Y8+'13'!Y8+'14'!Y8+'15'!Y8+'16'!Y8+'17'!Y8+'18'!Y8+'19'!Y8+'20'!Y8+'21'!Y8+'22'!Y8+'23'!Y8+'24'!Y8+'25'!Y8+'26'!Y8+'27'!Y8+'28'!Y8+'29'!Y8+'30'!Y8+'31'!Y8+'32'!Y8+'33'!Y8+'34'!Y8+'35'!Y8+'36'!Y8+'37'!Y8+'38'!Y8+'39'!Y8</f>
        <v>0</v>
      </c>
      <c r="G9" s="117">
        <v>4</v>
      </c>
      <c r="I9" s="152" t="s">
        <v>125</v>
      </c>
      <c r="J9" s="457" t="s">
        <v>608</v>
      </c>
      <c r="K9" s="458"/>
      <c r="L9" s="153"/>
      <c r="M9" s="154"/>
      <c r="O9" s="49"/>
      <c r="P9" s="432" t="s">
        <v>563</v>
      </c>
      <c r="Q9" s="432">
        <v>1982260</v>
      </c>
      <c r="R9" s="432">
        <v>1908128</v>
      </c>
    </row>
    <row r="10" spans="1:18" x14ac:dyDescent="0.2">
      <c r="A10" s="2" t="s">
        <v>223</v>
      </c>
      <c r="B10" s="10" t="s">
        <v>191</v>
      </c>
      <c r="C10" s="175">
        <f>'1'!S9+'2'!S9+'3'!S9+'4'!S9+'5'!S9+'6'!S9+'7'!S9+'8'!S9+'9'!S9+'10'!S9+'11'!S9+'12'!S9+'13'!S9+'14'!S9+'15'!S9+'16'!S9+'17'!S9+'18'!S9+'19'!S9+'20'!S9+'21'!S9+'22'!S9+'23'!S9+'24'!S9+'25'!S9+'26'!S9+'27'!S9+'28'!S9+'29'!S9+'30'!S9+'31'!S9+'32'!S9+'33'!S9+'34'!S9+'35'!S9+'36'!S9+'37'!S9+'38'!S9+'39'!S9</f>
        <v>110.88353938251622</v>
      </c>
      <c r="D10" s="194">
        <f>'1'!U9+'2'!U9+'3'!U9+'4'!U9+'5'!U9+'6'!U9+'7'!U9+'8'!U9+'9'!U9+'10'!U9+'11'!U9+'12'!U9+'13'!U9+'14'!U9+'15'!U9+'16'!U9+'17'!U9+'18'!U9+'19'!U9+'20'!U9+'21'!U9+'22'!U9+'23'!U9+'24'!U9+'25'!U9+'26'!U9+'27'!U9+'28'!U9+'29'!U9+'30'!U9+'31'!U9+'32'!U9+'33'!U9+'34'!U9+'35'!U9+'36'!U9+'37'!U9+'38'!U9+'39'!U9</f>
        <v>44.046592095322723</v>
      </c>
      <c r="E10" s="119">
        <f>'1'!W9+'2'!W9+'3'!W9+'4'!W9+'5'!W9+'6'!W9+'7'!W9+'8'!W9+'9'!W9+'10'!W9+'11'!W9+'12'!W9+'13'!W9+'14'!W9+'15'!W9+'16'!W9+'17'!W9+'18'!W9+'19'!W9+'20'!W9+'21'!W9+'22'!W9+'23'!W9+'24'!W9+'25'!W9+'26'!W9+'27'!W9+'28'!W9+'29'!W9+'30'!W9+'31'!W9+'32'!W9+'33'!W9+'34'!W9+'35'!W9+'36'!W9+'37'!W9+'38'!W9+'39'!W9</f>
        <v>4</v>
      </c>
      <c r="F10" s="171">
        <f>'1'!Y9+'2'!Y9+'3'!Y9+'4'!Y9+'5'!Y9+'6'!Y9+'7'!Y9+'8'!Y9+'9'!Y9+'10'!Y9+'11'!Y9+'12'!Y9+'13'!Y9+'14'!Y9+'15'!Y9+'16'!Y9+'17'!Y9+'18'!Y9+'19'!Y9+'20'!Y9+'21'!Y9+'22'!Y9+'23'!Y9+'24'!Y9+'25'!Y9+'26'!Y9+'27'!Y9+'28'!Y9+'29'!Y9+'30'!Y9+'31'!Y9+'32'!Y9+'33'!Y9+'34'!Y9+'35'!Y9+'36'!Y9+'37'!Y9+'38'!Y9+'39'!Y9</f>
        <v>4</v>
      </c>
      <c r="G10" s="116">
        <v>5</v>
      </c>
      <c r="I10" s="26" t="s">
        <v>261</v>
      </c>
      <c r="O10" s="49"/>
      <c r="P10" s="432" t="s">
        <v>564</v>
      </c>
      <c r="Q10" s="432">
        <v>2933055</v>
      </c>
      <c r="R10" s="432">
        <v>2958496</v>
      </c>
    </row>
    <row r="11" spans="1:18" x14ac:dyDescent="0.2">
      <c r="A11" s="159" t="s">
        <v>224</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38.299999999999997</v>
      </c>
      <c r="E11" s="120">
        <f>'1'!W10+'2'!W10+'3'!W10+'4'!W10+'5'!W10+'6'!W10+'7'!W10+'8'!W10+'9'!W10+'10'!W10+'11'!W10+'12'!W10+'13'!W10+'14'!W10+'15'!W10+'16'!W10+'17'!W10+'18'!W10+'19'!W10+'20'!W10+'21'!W10+'22'!W10+'23'!W10+'24'!W10+'25'!W10+'26'!W10+'27'!W10+'28'!W10+'29'!W10+'30'!W10+'31'!W10+'32'!W10+'33'!W10+'34'!W10+'35'!W10+'36'!W10+'37'!W10+'38'!W10+'39'!W10</f>
        <v>5</v>
      </c>
      <c r="F11" s="172">
        <f>'1'!Y10+'2'!Y10+'3'!Y10+'4'!Y10+'5'!Y10+'6'!Y10+'7'!Y10+'8'!Y10+'9'!Y10+'10'!Y10+'11'!Y10+'12'!Y10+'13'!Y10+'14'!Y10+'15'!Y10+'16'!Y10+'17'!Y10+'18'!Y10+'19'!Y10+'20'!Y10+'21'!Y10+'22'!Y10+'23'!Y10+'24'!Y10+'25'!Y10+'26'!Y10+'27'!Y10+'28'!Y10+'29'!Y10+'30'!Y10+'31'!Y10+'32'!Y10+'33'!Y10+'34'!Y10+'35'!Y10+'36'!Y10+'37'!Y10+'38'!Y10+'39'!Y10</f>
        <v>2</v>
      </c>
      <c r="G11" s="117">
        <v>6</v>
      </c>
      <c r="O11" s="49"/>
      <c r="P11" s="432" t="s">
        <v>565</v>
      </c>
      <c r="Q11" s="432">
        <v>1278601</v>
      </c>
      <c r="R11" s="432">
        <v>1266442</v>
      </c>
    </row>
    <row r="12" spans="1:18" x14ac:dyDescent="0.2">
      <c r="A12" s="159" t="s">
        <v>225</v>
      </c>
      <c r="B12" s="3" t="s">
        <v>268</v>
      </c>
      <c r="C12" s="174">
        <f>'1'!S11+'2'!S11+'3'!S11+'4'!S11+'5'!S11+'6'!S11+'7'!S11+'8'!S11+'9'!S11+'10'!S11+'11'!S11+'12'!S11+'13'!S11+'14'!S11+'15'!S11+'16'!S11+'17'!S11+'18'!S11+'19'!S11+'20'!S11+'21'!S11+'22'!S11+'23'!S11+'24'!S11+'25'!S11+'26'!S11+'27'!S11+'28'!S11+'29'!S11+'30'!S11+'31'!S11+'32'!S11+'33'!S11+'34'!S11+'35'!S11+'36'!S11+'37'!S11+'38'!S11+'39'!S11</f>
        <v>128.4273237135726</v>
      </c>
      <c r="D12" s="193">
        <f>'1'!U11+'2'!U11+'3'!U11+'4'!U11+'5'!U11+'6'!U11+'7'!U11+'8'!U11+'9'!U11+'10'!U11+'11'!U11+'12'!U11+'13'!U11+'14'!U11+'15'!U11+'16'!U11+'17'!U11+'18'!U11+'19'!U11+'20'!U11+'21'!U11+'22'!U11+'23'!U11+'24'!U11+'25'!U11+'26'!U11+'27'!U11+'28'!U11+'29'!U11+'30'!U11+'31'!U11+'32'!U11+'33'!U11+'34'!U11+'35'!U11+'36'!U11+'37'!U11+'38'!U11+'39'!U11</f>
        <v>43.392096962351701</v>
      </c>
      <c r="E12" s="120">
        <f>'1'!W11+'2'!W11+'3'!W11+'4'!W11+'5'!W11+'6'!W11+'7'!W11+'8'!W11+'9'!W11+'10'!W11+'11'!W11+'12'!W11+'13'!W11+'14'!W11+'15'!W11+'16'!W11+'17'!W11+'18'!W11+'19'!W11+'20'!W11+'21'!W11+'22'!W11+'23'!W11+'24'!W11+'25'!W11+'26'!W11+'27'!W11+'28'!W11+'29'!W11+'30'!W11+'31'!W11+'32'!W11+'33'!W11+'34'!W11+'35'!W11+'36'!W11+'37'!W11+'38'!W11+'39'!W11</f>
        <v>5</v>
      </c>
      <c r="F12" s="172">
        <f>'1'!Y11+'2'!Y11+'3'!Y11+'4'!Y11+'5'!Y11+'6'!Y11+'7'!Y11+'8'!Y11+'9'!Y11+'10'!Y11+'11'!Y11+'12'!Y11+'13'!Y11+'14'!Y11+'15'!Y11+'16'!Y11+'17'!Y11+'18'!Y11+'19'!Y11+'20'!Y11+'21'!Y11+'22'!Y11+'23'!Y11+'24'!Y11+'25'!Y11+'26'!Y11+'27'!Y11+'28'!Y11+'29'!Y11+'30'!Y11+'31'!Y11+'32'!Y11+'33'!Y11+'34'!Y11+'35'!Y11+'36'!Y11+'37'!Y11+'38'!Y11+'39'!Y11</f>
        <v>4</v>
      </c>
      <c r="G12" s="117">
        <v>7</v>
      </c>
      <c r="I12" s="26" t="s">
        <v>320</v>
      </c>
      <c r="J12" s="180">
        <f>最終需要_まとめ!C45</f>
        <v>3900</v>
      </c>
      <c r="O12" s="49"/>
      <c r="P12" s="432" t="s">
        <v>566</v>
      </c>
      <c r="Q12" s="432">
        <v>2700326</v>
      </c>
      <c r="R12" s="432">
        <v>2598785</v>
      </c>
    </row>
    <row r="13" spans="1:18" x14ac:dyDescent="0.2">
      <c r="A13" s="159" t="s">
        <v>226</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30.378074104583913</v>
      </c>
      <c r="E13" s="120">
        <f>'1'!W12+'2'!W12+'3'!W12+'4'!W12+'5'!W12+'6'!W12+'7'!W12+'8'!W12+'9'!W12+'10'!W12+'11'!W12+'12'!W12+'13'!W12+'14'!W12+'15'!W12+'16'!W12+'17'!W12+'18'!W12+'19'!W12+'20'!W12+'21'!W12+'22'!W12+'23'!W12+'24'!W12+'25'!W12+'26'!W12+'27'!W12+'28'!W12+'29'!W12+'30'!W12+'31'!W12+'32'!W12+'33'!W12+'34'!W12+'35'!W12+'36'!W12+'37'!W12+'38'!W12+'39'!W12</f>
        <v>1</v>
      </c>
      <c r="F13" s="172">
        <f>'1'!Y12+'2'!Y12+'3'!Y12+'4'!Y12+'5'!Y12+'6'!Y12+'7'!Y12+'8'!Y12+'9'!Y12+'10'!Y12+'11'!Y12+'12'!Y12+'13'!Y12+'14'!Y12+'15'!Y12+'16'!Y12+'17'!Y12+'18'!Y12+'19'!Y12+'20'!Y12+'21'!Y12+'22'!Y12+'23'!Y12+'24'!Y12+'25'!Y12+'26'!Y12+'27'!Y12+'28'!Y12+'29'!Y12+'30'!Y12+'31'!Y12+'32'!Y12+'33'!Y12+'34'!Y12+'35'!Y12+'36'!Y12+'37'!Y12+'38'!Y12+'39'!Y12</f>
        <v>1</v>
      </c>
      <c r="G13" s="117">
        <v>8</v>
      </c>
      <c r="I13" s="177" t="s">
        <v>321</v>
      </c>
      <c r="J13" s="183">
        <f>'1'!H44+'2'!H44+'3'!H44+'4'!H44+'5'!H44+'6'!H44+'7'!H44+'8'!H44+'9'!H44+'10'!H44+'11'!H44+'12'!H44+'13'!H44+'14'!H44+'15'!H44+'16'!H44+'17'!H44+'18'!H44+'19'!H44+'20'!H44+'21'!H44+'22'!H44+'23'!H44+'24'!H44+'25'!H44+'26'!H44+'27'!H44+'28'!H44+'29'!H44+'30'!H44+'31'!H44+'32'!H44+'33'!H44+'34'!H44+'35'!H44+'36'!H44+'37'!H44+'38'!H44+'39'!H44</f>
        <v>521.87381270158244</v>
      </c>
      <c r="O13" s="49"/>
      <c r="P13" s="432" t="s">
        <v>567</v>
      </c>
      <c r="Q13" s="432">
        <v>1115874</v>
      </c>
      <c r="R13" s="432">
        <v>1131429</v>
      </c>
    </row>
    <row r="14" spans="1:18" x14ac:dyDescent="0.2">
      <c r="A14" s="159" t="s">
        <v>227</v>
      </c>
      <c r="B14" s="3" t="s">
        <v>30</v>
      </c>
      <c r="C14" s="174">
        <f>'1'!S13+'2'!S13+'3'!S13+'4'!S13+'5'!S13+'6'!S13+'7'!S13+'8'!S13+'9'!S13+'10'!S13+'11'!S13+'12'!S13+'13'!S13+'14'!S13+'15'!S13+'16'!S13+'17'!S13+'18'!S13+'19'!S13+'20'!S13+'21'!S13+'22'!S13+'23'!S13+'24'!S13+'25'!S13+'26'!S13+'27'!S13+'28'!S13+'29'!S13+'30'!S13+'31'!S13+'32'!S13+'33'!S13+'34'!S13+'35'!S13+'36'!S13+'37'!S13+'38'!S13+'39'!S13</f>
        <v>103.7056825461093</v>
      </c>
      <c r="D14" s="193">
        <f>'1'!U13+'2'!U13+'3'!U13+'4'!U13+'5'!U13+'6'!U13+'7'!U13+'8'!U13+'9'!U13+'10'!U13+'11'!U13+'12'!U13+'13'!U13+'14'!U13+'15'!U13+'16'!U13+'17'!U13+'18'!U13+'19'!U13+'20'!U13+'21'!U13+'22'!U13+'23'!U13+'24'!U13+'25'!U13+'26'!U13+'27'!U13+'28'!U13+'29'!U13+'30'!U13+'31'!U13+'32'!U13+'33'!U13+'34'!U13+'35'!U13+'36'!U13+'37'!U13+'38'!U13+'39'!U13</f>
        <v>29.810135468719665</v>
      </c>
      <c r="E14" s="120">
        <f>'1'!W13+'2'!W13+'3'!W13+'4'!W13+'5'!W13+'6'!W13+'7'!W13+'8'!W13+'9'!W13+'10'!W13+'11'!W13+'12'!W13+'13'!W13+'14'!W13+'15'!W13+'16'!W13+'17'!W13+'18'!W13+'19'!W13+'20'!W13+'21'!W13+'22'!W13+'23'!W13+'24'!W13+'25'!W13+'26'!W13+'27'!W13+'28'!W13+'29'!W13+'30'!W13+'31'!W13+'32'!W13+'33'!W13+'34'!W13+'35'!W13+'36'!W13+'37'!W13+'38'!W13+'39'!W13</f>
        <v>0</v>
      </c>
      <c r="F14" s="172">
        <f>'1'!Y13+'2'!Y13+'3'!Y13+'4'!Y13+'5'!Y13+'6'!Y13+'7'!Y13+'8'!Y13+'9'!Y13+'10'!Y13+'11'!Y13+'12'!Y13+'13'!Y13+'14'!Y13+'15'!Y13+'16'!Y13+'17'!Y13+'18'!Y13+'19'!Y13+'20'!Y13+'21'!Y13+'22'!Y13+'23'!Y13+'24'!Y13+'25'!Y13+'26'!Y13+'27'!Y13+'28'!Y13+'29'!Y13+'30'!Y13+'31'!Y13+'32'!Y13+'33'!Y13+'34'!Y13+'35'!Y13+'36'!Y13+'37'!Y13+'38'!Y13+'39'!Y13</f>
        <v>0</v>
      </c>
      <c r="G14" s="117">
        <v>9</v>
      </c>
      <c r="I14" s="178" t="s">
        <v>322</v>
      </c>
      <c r="J14" s="184">
        <f>'1'!R44+'2'!R44+'3'!R44+'4'!R44+'5'!R44+'6'!R44+'7'!R44+'8'!R44+'9'!R44+'10'!R44+'11'!R44+'12'!R44+'13'!R44+'14'!R44+'15'!R44+'16'!R44+'17'!R44+'18'!R44+'19'!R44+'20'!R44+'21'!R44+'22'!R44+'23'!R44+'24'!R44+'25'!R44+'26'!R44+'27'!R44+'28'!R44+'29'!R44+'30'!R44+'31'!R44+'32'!R44+'33'!R44+'34'!R44+'35'!R44+'36'!R44+'37'!R44+'38'!R44+'39'!R44</f>
        <v>284.67901098638589</v>
      </c>
      <c r="L14" t="s">
        <v>178</v>
      </c>
      <c r="O14" s="49"/>
      <c r="P14" s="432" t="s">
        <v>568</v>
      </c>
      <c r="Q14" s="432">
        <v>672561</v>
      </c>
      <c r="R14" s="432">
        <v>686870</v>
      </c>
    </row>
    <row r="15" spans="1:18" x14ac:dyDescent="0.2">
      <c r="A15" s="159" t="s">
        <v>2</v>
      </c>
      <c r="B15" s="3" t="s">
        <v>365</v>
      </c>
      <c r="C15" s="174">
        <f>'1'!S14+'2'!S14+'3'!S14+'4'!S14+'5'!S14+'6'!S14+'7'!S14+'8'!S14+'9'!S14+'10'!S14+'11'!S14+'12'!S14+'13'!S14+'14'!S14+'15'!S14+'16'!S14+'17'!S14+'18'!S14+'19'!S14+'20'!S14+'21'!S14+'22'!S14+'23'!S14+'24'!S14+'25'!S14+'26'!S14+'27'!S14+'28'!S14+'29'!S14+'30'!S14+'31'!S14+'32'!S14+'33'!S14+'34'!S14+'35'!S14+'36'!S14+'37'!S14+'38'!S14+'39'!S14</f>
        <v>132.96543036107826</v>
      </c>
      <c r="D15" s="193">
        <f>'1'!U14+'2'!U14+'3'!U14+'4'!U14+'5'!U14+'6'!U14+'7'!U14+'8'!U14+'9'!U14+'10'!U14+'11'!U14+'12'!U14+'13'!U14+'14'!U14+'15'!U14+'16'!U14+'17'!U14+'18'!U14+'19'!U14+'20'!U14+'21'!U14+'22'!U14+'23'!U14+'24'!U14+'25'!U14+'26'!U14+'27'!U14+'28'!U14+'29'!U14+'30'!U14+'31'!U14+'32'!U14+'33'!U14+'34'!U14+'35'!U14+'36'!U14+'37'!U14+'38'!U14+'39'!U14</f>
        <v>44.428097434796747</v>
      </c>
      <c r="E15" s="120">
        <f>'1'!W14+'2'!W14+'3'!W14+'4'!W14+'5'!W14+'6'!W14+'7'!W14+'8'!W14+'9'!W14+'10'!W14+'11'!W14+'12'!W14+'13'!W14+'14'!W14+'15'!W14+'16'!W14+'17'!W14+'18'!W14+'19'!W14+'20'!W14+'21'!W14+'22'!W14+'23'!W14+'24'!W14+'25'!W14+'26'!W14+'27'!W14+'28'!W14+'29'!W14+'30'!W14+'31'!W14+'32'!W14+'33'!W14+'34'!W14+'35'!W14+'36'!W14+'37'!W14+'38'!W14+'39'!W14</f>
        <v>4</v>
      </c>
      <c r="F15" s="172">
        <f>'1'!Y14+'2'!Y14+'3'!Y14+'4'!Y14+'5'!Y14+'6'!Y14+'7'!Y14+'8'!Y14+'9'!Y14+'10'!Y14+'11'!Y14+'12'!Y14+'13'!Y14+'14'!Y14+'15'!Y14+'16'!Y14+'17'!Y14+'18'!Y14+'19'!Y14+'20'!Y14+'21'!Y14+'22'!Y14+'23'!Y14+'24'!Y14+'25'!Y14+'26'!Y14+'27'!Y14+'28'!Y14+'29'!Y14+'30'!Y14+'31'!Y14+'32'!Y14+'33'!Y14+'34'!Y14+'35'!Y14+'36'!Y14+'37'!Y14+'38'!Y14+'39'!Y14</f>
        <v>4</v>
      </c>
      <c r="G15" s="117">
        <v>10</v>
      </c>
      <c r="I15" s="179" t="s">
        <v>323</v>
      </c>
      <c r="J15" s="182">
        <f>J12+J13+J14</f>
        <v>4706.5528236879682</v>
      </c>
      <c r="O15" s="49"/>
      <c r="P15" s="432" t="s">
        <v>569</v>
      </c>
      <c r="Q15" s="432">
        <v>474157</v>
      </c>
      <c r="R15" s="432">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105.61035345621076</v>
      </c>
      <c r="D16" s="193">
        <f>'1'!U15+'2'!U15+'3'!U15+'4'!U15+'5'!U15+'6'!U15+'7'!U15+'8'!U15+'9'!U15+'10'!U15+'11'!U15+'12'!U15+'13'!U15+'14'!U15+'15'!U15+'16'!U15+'17'!U15+'18'!U15+'19'!U15+'20'!U15+'21'!U15+'22'!U15+'23'!U15+'24'!U15+'25'!U15+'26'!U15+'27'!U15+'28'!U15+'29'!U15+'30'!U15+'31'!U15+'32'!U15+'33'!U15+'34'!U15+'35'!U15+'36'!U15+'37'!U15+'38'!U15+'39'!U15</f>
        <v>48.480058340840024</v>
      </c>
      <c r="E16" s="120">
        <f>'1'!W15+'2'!W15+'3'!W15+'4'!W15+'5'!W15+'6'!W15+'7'!W15+'8'!W15+'9'!W15+'10'!W15+'11'!W15+'12'!W15+'13'!W15+'14'!W15+'15'!W15+'16'!W15+'17'!W15+'18'!W15+'19'!W15+'20'!W15+'21'!W15+'22'!W15+'23'!W15+'24'!W15+'25'!W15+'26'!W15+'27'!W15+'28'!W15+'29'!W15+'30'!W15+'31'!W15+'32'!W15+'33'!W15+'34'!W15+'35'!W15+'36'!W15+'37'!W15+'38'!W15+'39'!W15</f>
        <v>13</v>
      </c>
      <c r="F16" s="172">
        <f>'1'!Y15+'2'!Y15+'3'!Y15+'4'!Y15+'5'!Y15+'6'!Y15+'7'!Y15+'8'!Y15+'9'!Y15+'10'!Y15+'11'!Y15+'12'!Y15+'13'!Y15+'14'!Y15+'15'!Y15+'16'!Y15+'17'!Y15+'18'!Y15+'19'!Y15+'20'!Y15+'21'!Y15+'22'!Y15+'23'!Y15+'24'!Y15+'25'!Y15+'26'!Y15+'27'!Y15+'28'!Y15+'29'!Y15+'30'!Y15+'31'!Y15+'32'!Y15+'33'!Y15+'34'!Y15+'35'!Y15+'36'!Y15+'37'!Y15+'38'!Y15+'39'!Y15</f>
        <v>6</v>
      </c>
      <c r="G16" s="117">
        <v>11</v>
      </c>
      <c r="J16" s="181" t="s">
        <v>355</v>
      </c>
      <c r="O16" s="49"/>
      <c r="P16" s="432" t="s">
        <v>570</v>
      </c>
      <c r="Q16" s="432">
        <v>469330</v>
      </c>
      <c r="R16" s="432">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116.13631084414827</v>
      </c>
      <c r="D17" s="193">
        <f>'1'!U16+'2'!U16+'3'!U16+'4'!U16+'5'!U16+'6'!U16+'7'!U16+'8'!U16+'9'!U16+'10'!U16+'11'!U16+'12'!U16+'13'!U16+'14'!U16+'15'!U16+'16'!U16+'17'!U16+'18'!U16+'19'!U16+'20'!U16+'21'!U16+'22'!U16+'23'!U16+'24'!U16+'25'!U16+'26'!U16+'27'!U16+'28'!U16+'29'!U16+'30'!U16+'31'!U16+'32'!U16+'33'!U16+'34'!U16+'35'!U16+'36'!U16+'37'!U16+'38'!U16+'39'!U16</f>
        <v>27.88249793520442</v>
      </c>
      <c r="E17" s="120">
        <f>'1'!W16+'2'!W16+'3'!W16+'4'!W16+'5'!W16+'6'!W16+'7'!W16+'8'!W16+'9'!W16+'10'!W16+'11'!W16+'12'!W16+'13'!W16+'14'!W16+'15'!W16+'16'!W16+'17'!W16+'18'!W16+'19'!W16+'20'!W16+'21'!W16+'22'!W16+'23'!W16+'24'!W16+'25'!W16+'26'!W16+'27'!W16+'28'!W16+'29'!W16+'30'!W16+'31'!W16+'32'!W16+'33'!W16+'34'!W16+'35'!W16+'36'!W16+'37'!W16+'38'!W16+'39'!W16</f>
        <v>2</v>
      </c>
      <c r="F17" s="172">
        <f>'1'!Y16+'2'!Y16+'3'!Y16+'4'!Y16+'5'!Y16+'6'!Y16+'7'!Y16+'8'!Y16+'9'!Y16+'10'!Y16+'11'!Y16+'12'!Y16+'13'!Y16+'14'!Y16+'15'!Y16+'16'!Y16+'17'!Y16+'18'!Y16+'19'!Y16+'20'!Y16+'21'!Y16+'22'!Y16+'23'!Y16+'24'!Y16+'25'!Y16+'26'!Y16+'27'!Y16+'28'!Y16+'29'!Y16+'30'!Y16+'31'!Y16+'32'!Y16+'33'!Y16+'34'!Y16+'35'!Y16+'36'!Y16+'37'!Y16+'38'!Y16+'39'!Y16</f>
        <v>2</v>
      </c>
      <c r="G17" s="117">
        <v>12</v>
      </c>
      <c r="O17" s="49"/>
      <c r="P17" s="432"/>
      <c r="Q17" s="432"/>
      <c r="R17" s="432"/>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114.16204415858206</v>
      </c>
      <c r="D18" s="193">
        <f>'1'!U17+'2'!U17+'3'!U17+'4'!U17+'5'!U17+'6'!U17+'7'!U17+'8'!U17+'9'!U17+'10'!U17+'11'!U17+'12'!U17+'13'!U17+'14'!U17+'15'!U17+'16'!U17+'17'!U17+'18'!U17+'19'!U17+'20'!U17+'21'!U17+'22'!U17+'23'!U17+'24'!U17+'25'!U17+'26'!U17+'27'!U17+'28'!U17+'29'!U17+'30'!U17+'31'!U17+'32'!U17+'33'!U17+'34'!U17+'35'!U17+'36'!U17+'37'!U17+'38'!U17+'39'!U17</f>
        <v>25.486892756549494</v>
      </c>
      <c r="E18" s="120">
        <f>'1'!W17+'2'!W17+'3'!W17+'4'!W17+'5'!W17+'6'!W17+'7'!W17+'8'!W17+'9'!W17+'10'!W17+'11'!W17+'12'!W17+'13'!W17+'14'!W17+'15'!W17+'16'!W17+'17'!W17+'18'!W17+'19'!W17+'20'!W17+'21'!W17+'22'!W17+'23'!W17+'24'!W17+'25'!W17+'26'!W17+'27'!W17+'28'!W17+'29'!W17+'30'!W17+'31'!W17+'32'!W17+'33'!W17+'34'!W17+'35'!W17+'36'!W17+'37'!W17+'38'!W17+'39'!W17</f>
        <v>0</v>
      </c>
      <c r="F18" s="172">
        <f>'1'!Y17+'2'!Y17+'3'!Y17+'4'!Y17+'5'!Y17+'6'!Y17+'7'!Y17+'8'!Y17+'9'!Y17+'10'!Y17+'11'!Y17+'12'!Y17+'13'!Y17+'14'!Y17+'15'!Y17+'16'!Y17+'17'!Y17+'18'!Y17+'19'!Y17+'20'!Y17+'21'!Y17+'22'!Y17+'23'!Y17+'24'!Y17+'25'!Y17+'26'!Y17+'27'!Y17+'28'!Y17+'29'!Y17+'30'!Y17+'31'!Y17+'32'!Y17+'33'!Y17+'34'!Y17+'35'!Y17+'36'!Y17+'37'!Y17+'38'!Y17+'39'!Y17</f>
        <v>0</v>
      </c>
      <c r="G18" s="117">
        <v>13</v>
      </c>
      <c r="O18" s="49">
        <v>100</v>
      </c>
      <c r="P18" s="433" t="s">
        <v>561</v>
      </c>
      <c r="Q18" s="432">
        <v>7098009</v>
      </c>
      <c r="R18" s="432">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115.0984841364106</v>
      </c>
      <c r="D19" s="193">
        <f>'1'!U18+'2'!U18+'3'!U18+'4'!U18+'5'!U18+'6'!U18+'7'!U18+'8'!U18+'9'!U18+'10'!U18+'11'!U18+'12'!U18+'13'!U18+'14'!U18+'15'!U18+'16'!U18+'17'!U18+'18'!U18+'19'!U18+'20'!U18+'21'!U18+'22'!U18+'23'!U18+'24'!U18+'25'!U18+'26'!U18+'27'!U18+'28'!U18+'29'!U18+'30'!U18+'31'!U18+'32'!U18+'33'!U18+'34'!U18+'35'!U18+'36'!U18+'37'!U18+'38'!U18+'39'!U18</f>
        <v>49.002825627496449</v>
      </c>
      <c r="E19" s="120">
        <f>'1'!W18+'2'!W18+'3'!W18+'4'!W18+'5'!W18+'6'!W18+'7'!W18+'8'!W18+'9'!W18+'10'!W18+'11'!W18+'12'!W18+'13'!W18+'14'!W18+'15'!W18+'16'!W18+'17'!W18+'18'!W18+'19'!W18+'20'!W18+'21'!W18+'22'!W18+'23'!W18+'24'!W18+'25'!W18+'26'!W18+'27'!W18+'28'!W18+'29'!W18+'30'!W18+'31'!W18+'32'!W18+'33'!W18+'34'!W18+'35'!W18+'36'!W18+'37'!W18+'38'!W18+'39'!W18</f>
        <v>5</v>
      </c>
      <c r="F19" s="172">
        <f>'1'!Y18+'2'!Y18+'3'!Y18+'4'!Y18+'5'!Y18+'6'!Y18+'7'!Y18+'8'!Y18+'9'!Y18+'10'!Y18+'11'!Y18+'12'!Y18+'13'!Y18+'14'!Y18+'15'!Y18+'16'!Y18+'17'!Y18+'18'!Y18+'19'!Y18+'20'!Y18+'21'!Y18+'22'!Y18+'23'!Y18+'24'!Y18+'25'!Y18+'26'!Y18+'27'!Y18+'28'!Y18+'29'!Y18+'30'!Y18+'31'!Y18+'32'!Y18+'33'!Y18+'34'!Y18+'35'!Y18+'36'!Y18+'37'!Y18+'38'!Y18+'39'!Y18</f>
        <v>5</v>
      </c>
      <c r="G19" s="117">
        <v>14</v>
      </c>
      <c r="L19" t="s">
        <v>610</v>
      </c>
      <c r="O19" s="49"/>
      <c r="P19" s="433" t="s">
        <v>571</v>
      </c>
      <c r="Q19" s="438">
        <v>3587529</v>
      </c>
      <c r="R19" s="432">
        <v>3385318</v>
      </c>
    </row>
    <row r="20" spans="1:18" x14ac:dyDescent="0.2">
      <c r="A20" s="159" t="s">
        <v>7</v>
      </c>
      <c r="B20" s="3" t="s">
        <v>269</v>
      </c>
      <c r="C20" s="174">
        <f>'1'!S19+'2'!S19+'3'!S19+'4'!S19+'5'!S19+'6'!S19+'7'!S19+'8'!S19+'9'!S19+'10'!S19+'11'!S19+'12'!S19+'13'!S19+'14'!S19+'15'!S19+'16'!S19+'17'!S19+'18'!S19+'19'!S19+'20'!S19+'21'!S19+'22'!S19+'23'!S19+'24'!S19+'25'!S19+'26'!S19+'27'!S19+'28'!S19+'29'!S19+'30'!S19+'31'!S19+'32'!S19+'33'!S19+'34'!S19+'35'!S19+'36'!S19+'37'!S19+'38'!S19+'39'!S19</f>
        <v>102.43521015776007</v>
      </c>
      <c r="D20" s="193">
        <f>'1'!U19+'2'!U19+'3'!U19+'4'!U19+'5'!U19+'6'!U19+'7'!U19+'8'!U19+'9'!U19+'10'!U19+'11'!U19+'12'!U19+'13'!U19+'14'!U19+'15'!U19+'16'!U19+'17'!U19+'18'!U19+'19'!U19+'20'!U19+'21'!U19+'22'!U19+'23'!U19+'24'!U19+'25'!U19+'26'!U19+'27'!U19+'28'!U19+'29'!U19+'30'!U19+'31'!U19+'32'!U19+'33'!U19+'34'!U19+'35'!U19+'36'!U19+'37'!U19+'38'!U19+'39'!U19</f>
        <v>42.390154293292099</v>
      </c>
      <c r="E20" s="120">
        <f>'1'!W19+'2'!W19+'3'!W19+'4'!W19+'5'!W19+'6'!W19+'7'!W19+'8'!W19+'9'!W19+'10'!W19+'11'!W19+'12'!W19+'13'!W19+'14'!W19+'15'!W19+'16'!W19+'17'!W19+'18'!W19+'19'!W19+'20'!W19+'21'!W19+'22'!W19+'23'!W19+'24'!W19+'25'!W19+'26'!W19+'27'!W19+'28'!W19+'29'!W19+'30'!W19+'31'!W19+'32'!W19+'33'!W19+'34'!W19+'35'!W19+'36'!W19+'37'!W19+'38'!W19+'39'!W19</f>
        <v>5</v>
      </c>
      <c r="F20" s="172">
        <f>'1'!Y19+'2'!Y19+'3'!Y19+'4'!Y19+'5'!Y19+'6'!Y19+'7'!Y19+'8'!Y19+'9'!Y19+'10'!Y19+'11'!Y19+'12'!Y19+'13'!Y19+'14'!Y19+'15'!Y19+'16'!Y19+'17'!Y19+'18'!Y19+'19'!Y19+'20'!Y19+'21'!Y19+'22'!Y19+'23'!Y19+'24'!Y19+'25'!Y19+'26'!Y19+'27'!Y19+'28'!Y19+'29'!Y19+'30'!Y19+'31'!Y19+'32'!Y19+'33'!Y19+'34'!Y19+'35'!Y19+'36'!Y19+'37'!Y19+'38'!Y19+'39'!Y19</f>
        <v>6</v>
      </c>
      <c r="G20" s="117">
        <v>15</v>
      </c>
      <c r="O20" s="49">
        <v>202</v>
      </c>
      <c r="P20" s="433" t="s">
        <v>572</v>
      </c>
      <c r="Q20" s="432">
        <v>1983439</v>
      </c>
      <c r="R20" s="432">
        <v>1820927</v>
      </c>
    </row>
    <row r="21" spans="1:18" x14ac:dyDescent="0.2">
      <c r="A21" s="159" t="s">
        <v>8</v>
      </c>
      <c r="B21" s="3" t="s">
        <v>270</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44.102792632204398</v>
      </c>
      <c r="E21" s="120">
        <f>'1'!W20+'2'!W20+'3'!W20+'4'!W20+'5'!W20+'6'!W20+'7'!W20+'8'!W20+'9'!W20+'10'!W20+'11'!W20+'12'!W20+'13'!W20+'14'!W20+'15'!W20+'16'!W20+'17'!W20+'18'!W20+'19'!W20+'20'!W20+'21'!W20+'22'!W20+'23'!W20+'24'!W20+'25'!W20+'26'!W20+'27'!W20+'28'!W20+'29'!W20+'30'!W20+'31'!W20+'32'!W20+'33'!W20+'34'!W20+'35'!W20+'36'!W20+'37'!W20+'38'!W20+'39'!W20</f>
        <v>2</v>
      </c>
      <c r="F21" s="172">
        <f>'1'!Y20+'2'!Y20+'3'!Y20+'4'!Y20+'5'!Y20+'6'!Y20+'7'!Y20+'8'!Y20+'9'!Y20+'10'!Y20+'11'!Y20+'12'!Y20+'13'!Y20+'14'!Y20+'15'!Y20+'16'!Y20+'17'!Y20+'18'!Y20+'19'!Y20+'20'!Y20+'21'!Y20+'22'!Y20+'23'!Y20+'24'!Y20+'25'!Y20+'26'!Y20+'27'!Y20+'28'!Y20+'29'!Y20+'30'!Y20+'31'!Y20+'32'!Y20+'33'!Y20+'34'!Y20+'35'!Y20+'36'!Y20+'37'!Y20+'38'!Y20+'39'!Y20</f>
        <v>2</v>
      </c>
      <c r="G21" s="117">
        <v>16</v>
      </c>
      <c r="O21" s="49">
        <v>204</v>
      </c>
      <c r="P21" s="433" t="s">
        <v>573</v>
      </c>
      <c r="Q21" s="432">
        <v>1396599</v>
      </c>
      <c r="R21" s="432">
        <v>1365527</v>
      </c>
    </row>
    <row r="22" spans="1:18" x14ac:dyDescent="0.2">
      <c r="A22" s="159" t="s">
        <v>9</v>
      </c>
      <c r="B22" s="3" t="s">
        <v>271</v>
      </c>
      <c r="C22" s="174">
        <f>'1'!S21+'2'!S21+'3'!S21+'4'!S21+'5'!S21+'6'!S21+'7'!S21+'8'!S21+'9'!S21+'10'!S21+'11'!S21+'12'!S21+'13'!S21+'14'!S21+'15'!S21+'16'!S21+'17'!S21+'18'!S21+'19'!S21+'20'!S21+'21'!S21+'22'!S21+'23'!S21+'24'!S21+'25'!S21+'26'!S21+'27'!S21+'28'!S21+'29'!S21+'30'!S21+'31'!S21+'32'!S21+'33'!S21+'34'!S21+'35'!S21+'36'!S21+'37'!S21+'38'!S21+'39'!S21</f>
        <v>111.01655061884613</v>
      </c>
      <c r="D22" s="193">
        <f>'1'!U21+'2'!U21+'3'!U21+'4'!U21+'5'!U21+'6'!U21+'7'!U21+'8'!U21+'9'!U21+'10'!U21+'11'!U21+'12'!U21+'13'!U21+'14'!U21+'15'!U21+'16'!U21+'17'!U21+'18'!U21+'19'!U21+'20'!U21+'21'!U21+'22'!U21+'23'!U21+'24'!U21+'25'!U21+'26'!U21+'27'!U21+'28'!U21+'29'!U21+'30'!U21+'31'!U21+'32'!U21+'33'!U21+'34'!U21+'35'!U21+'36'!U21+'37'!U21+'38'!U21+'39'!U21</f>
        <v>43.347744056837087</v>
      </c>
      <c r="E22" s="120">
        <f>'1'!W21+'2'!W21+'3'!W21+'4'!W21+'5'!W21+'6'!W21+'7'!W21+'8'!W21+'9'!W21+'10'!W21+'11'!W21+'12'!W21+'13'!W21+'14'!W21+'15'!W21+'16'!W21+'17'!W21+'18'!W21+'19'!W21+'20'!W21+'21'!W21+'22'!W21+'23'!W21+'24'!W21+'25'!W21+'26'!W21+'27'!W21+'28'!W21+'29'!W21+'30'!W21+'31'!W21+'32'!W21+'33'!W21+'34'!W21+'35'!W21+'36'!W21+'37'!W21+'38'!W21+'39'!W21</f>
        <v>9</v>
      </c>
      <c r="F22" s="172">
        <f>'1'!Y21+'2'!Y21+'3'!Y21+'4'!Y21+'5'!Y21+'6'!Y21+'7'!Y21+'8'!Y21+'9'!Y21+'10'!Y21+'11'!Y21+'12'!Y21+'13'!Y21+'14'!Y21+'15'!Y21+'16'!Y21+'17'!Y21+'18'!Y21+'19'!Y21+'20'!Y21+'21'!Y21+'22'!Y21+'23'!Y21+'24'!Y21+'25'!Y21+'26'!Y21+'27'!Y21+'28'!Y21+'29'!Y21+'30'!Y21+'31'!Y21+'32'!Y21+'33'!Y21+'34'!Y21+'35'!Y21+'36'!Y21+'37'!Y21+'38'!Y21+'39'!Y21</f>
        <v>9</v>
      </c>
      <c r="G22" s="117">
        <v>17</v>
      </c>
      <c r="O22" s="49">
        <v>206</v>
      </c>
      <c r="P22" s="433" t="s">
        <v>574</v>
      </c>
      <c r="Q22" s="432">
        <v>207491</v>
      </c>
      <c r="R22" s="432">
        <v>198864</v>
      </c>
    </row>
    <row r="23" spans="1:18" x14ac:dyDescent="0.2">
      <c r="A23" s="159" t="s">
        <v>10</v>
      </c>
      <c r="B23" s="3" t="s">
        <v>272</v>
      </c>
      <c r="C23" s="174">
        <f>'1'!S22+'2'!S22+'3'!S22+'4'!S22+'5'!S22+'6'!S22+'7'!S22+'8'!S22+'9'!S22+'10'!S22+'11'!S22+'12'!S22+'13'!S22+'14'!S22+'15'!S22+'16'!S22+'17'!S22+'18'!S22+'19'!S22+'20'!S22+'21'!S22+'22'!S22+'23'!S22+'24'!S22+'25'!S22+'26'!S22+'27'!S22+'28'!S22+'29'!S22+'30'!S22+'31'!S22+'32'!S22+'33'!S22+'34'!S22+'35'!S22+'36'!S22+'37'!S22+'38'!S22+'39'!S22</f>
        <v>102.66940675220296</v>
      </c>
      <c r="D23" s="193">
        <f>'1'!U22+'2'!U22+'3'!U22+'4'!U22+'5'!U22+'6'!U22+'7'!U22+'8'!U22+'9'!U22+'10'!U22+'11'!U22+'12'!U22+'13'!U22+'14'!U22+'15'!U22+'16'!U22+'17'!U22+'18'!U22+'19'!U22+'20'!U22+'21'!U22+'22'!U22+'23'!U22+'24'!U22+'25'!U22+'26'!U22+'27'!U22+'28'!U22+'29'!U22+'30'!U22+'31'!U22+'32'!U22+'33'!U22+'34'!U22+'35'!U22+'36'!U22+'37'!U22+'38'!U22+'39'!U22</f>
        <v>35.834751387195496</v>
      </c>
      <c r="E23" s="120">
        <f>'1'!W22+'2'!W22+'3'!W22+'4'!W22+'5'!W22+'6'!W22+'7'!W22+'8'!W22+'9'!W22+'10'!W22+'11'!W22+'12'!W22+'13'!W22+'14'!W22+'15'!W22+'16'!W22+'17'!W22+'18'!W22+'19'!W22+'20'!W22+'21'!W22+'22'!W22+'23'!W22+'24'!W22+'25'!W22+'26'!W22+'27'!W22+'28'!W22+'29'!W22+'30'!W22+'31'!W22+'32'!W22+'33'!W22+'34'!W22+'35'!W22+'36'!W22+'37'!W22+'38'!W22+'39'!W22</f>
        <v>23</v>
      </c>
      <c r="F23" s="172">
        <f>'1'!Y22+'2'!Y22+'3'!Y22+'4'!Y22+'5'!Y22+'6'!Y22+'7'!Y22+'8'!Y22+'9'!Y22+'10'!Y22+'11'!Y22+'12'!Y22+'13'!Y22+'14'!Y22+'15'!Y22+'16'!Y22+'17'!Y22+'18'!Y22+'19'!Y22+'20'!Y22+'21'!Y22+'22'!Y22+'23'!Y22+'24'!Y22+'25'!Y22+'26'!Y22+'27'!Y22+'28'!Y22+'29'!Y22+'30'!Y22+'31'!Y22+'32'!Y22+'33'!Y22+'34'!Y22+'35'!Y22+'36'!Y22+'37'!Y22+'38'!Y22+'39'!Y22</f>
        <v>22</v>
      </c>
      <c r="G23" s="117">
        <v>18</v>
      </c>
      <c r="O23" s="49"/>
      <c r="P23" s="433" t="s">
        <v>563</v>
      </c>
      <c r="Q23" s="432">
        <v>1982260</v>
      </c>
      <c r="R23" s="432">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120.01355773340386</v>
      </c>
      <c r="D24" s="193">
        <f>'1'!U23+'2'!U23+'3'!U23+'4'!U23+'5'!U23+'6'!U23+'7'!U23+'8'!U23+'9'!U23+'10'!U23+'11'!U23+'12'!U23+'13'!U23+'14'!U23+'15'!U23+'16'!U23+'17'!U23+'18'!U23+'19'!U23+'20'!U23+'21'!U23+'22'!U23+'23'!U23+'24'!U23+'25'!U23+'26'!U23+'27'!U23+'28'!U23+'29'!U23+'30'!U23+'31'!U23+'32'!U23+'33'!U23+'34'!U23+'35'!U23+'36'!U23+'37'!U23+'38'!U23+'39'!U23</f>
        <v>40.204297214604395</v>
      </c>
      <c r="E24" s="120">
        <f>'1'!W23+'2'!W23+'3'!W23+'4'!W23+'5'!W23+'6'!W23+'7'!W23+'8'!W23+'9'!W23+'10'!W23+'11'!W23+'12'!W23+'13'!W23+'14'!W23+'15'!W23+'16'!W23+'17'!W23+'18'!W23+'19'!W23+'20'!W23+'21'!W23+'22'!W23+'23'!W23+'24'!W23+'25'!W23+'26'!W23+'27'!W23+'28'!W23+'29'!W23+'30'!W23+'31'!W23+'32'!W23+'33'!W23+'34'!W23+'35'!W23+'36'!W23+'37'!W23+'38'!W23+'39'!W23</f>
        <v>3</v>
      </c>
      <c r="F24" s="172">
        <f>'1'!Y23+'2'!Y23+'3'!Y23+'4'!Y23+'5'!Y23+'6'!Y23+'7'!Y23+'8'!Y23+'9'!Y23+'10'!Y23+'11'!Y23+'12'!Y23+'13'!Y23+'14'!Y23+'15'!Y23+'16'!Y23+'17'!Y23+'18'!Y23+'19'!Y23+'20'!Y23+'21'!Y23+'22'!Y23+'23'!Y23+'24'!Y23+'25'!Y23+'26'!Y23+'27'!Y23+'28'!Y23+'29'!Y23+'30'!Y23+'31'!Y23+'32'!Y23+'33'!Y23+'34'!Y23+'35'!Y23+'36'!Y23+'37'!Y23+'38'!Y23+'39'!Y23</f>
        <v>3</v>
      </c>
      <c r="G24" s="117">
        <v>19</v>
      </c>
      <c r="O24" s="49">
        <v>207</v>
      </c>
      <c r="P24" s="433" t="s">
        <v>575</v>
      </c>
      <c r="Q24" s="432">
        <v>654478</v>
      </c>
      <c r="R24" s="432">
        <v>639533</v>
      </c>
    </row>
    <row r="25" spans="1:18" x14ac:dyDescent="0.2">
      <c r="A25" s="159" t="s">
        <v>12</v>
      </c>
      <c r="B25" s="3" t="s">
        <v>367</v>
      </c>
      <c r="C25" s="174">
        <f>'1'!S24+'2'!S24+'3'!S24+'4'!S24+'5'!S24+'6'!S24+'7'!S24+'8'!S24+'9'!S24+'10'!S24+'11'!S24+'12'!S24+'13'!S24+'14'!S24+'15'!S24+'16'!S24+'17'!S24+'18'!S24+'19'!S24+'20'!S24+'21'!S24+'22'!S24+'23'!S24+'24'!S24+'25'!S24+'26'!S24+'27'!S24+'28'!S24+'29'!S24+'30'!S24+'31'!S24+'32'!S24+'33'!S24+'34'!S24+'35'!S24+'36'!S24+'37'!S24+'38'!S24+'39'!S24</f>
        <v>100.24528264115766</v>
      </c>
      <c r="D25" s="193">
        <f>'1'!U24+'2'!U24+'3'!U24+'4'!U24+'5'!U24+'6'!U24+'7'!U24+'8'!U24+'9'!U24+'10'!U24+'11'!U24+'12'!U24+'13'!U24+'14'!U24+'15'!U24+'16'!U24+'17'!U24+'18'!U24+'19'!U24+'20'!U24+'21'!U24+'22'!U24+'23'!U24+'24'!U24+'25'!U24+'26'!U24+'27'!U24+'28'!U24+'29'!U24+'30'!U24+'31'!U24+'32'!U24+'33'!U24+'34'!U24+'35'!U24+'36'!U24+'37'!U24+'38'!U24+'39'!U24</f>
        <v>33.158055027459852</v>
      </c>
      <c r="E25" s="120">
        <f>'1'!W24+'2'!W24+'3'!W24+'4'!W24+'5'!W24+'6'!W24+'7'!W24+'8'!W24+'9'!W24+'10'!W24+'11'!W24+'12'!W24+'13'!W24+'14'!W24+'15'!W24+'16'!W24+'17'!W24+'18'!W24+'19'!W24+'20'!W24+'21'!W24+'22'!W24+'23'!W24+'24'!W24+'25'!W24+'26'!W24+'27'!W24+'28'!W24+'29'!W24+'30'!W24+'31'!W24+'32'!W24+'33'!W24+'34'!W24+'35'!W24+'36'!W24+'37'!W24+'38'!W24+'39'!W24</f>
        <v>154</v>
      </c>
      <c r="F25" s="172">
        <f>'1'!Y24+'2'!Y24+'3'!Y24+'4'!Y24+'5'!Y24+'6'!Y24+'7'!Y24+'8'!Y24+'9'!Y24+'10'!Y24+'11'!Y24+'12'!Y24+'13'!Y24+'14'!Y24+'15'!Y24+'16'!Y24+'17'!Y24+'18'!Y24+'19'!Y24+'20'!Y24+'21'!Y24+'22'!Y24+'23'!Y24+'24'!Y24+'25'!Y24+'26'!Y24+'27'!Y24+'28'!Y24+'29'!Y24+'30'!Y24+'31'!Y24+'32'!Y24+'33'!Y24+'34'!Y24+'35'!Y24+'36'!Y24+'37'!Y24+'38'!Y24+'39'!Y24</f>
        <v>182</v>
      </c>
      <c r="G25" s="117">
        <v>20</v>
      </c>
      <c r="O25" s="49">
        <v>214</v>
      </c>
      <c r="P25" s="433" t="s">
        <v>576</v>
      </c>
      <c r="Q25" s="432">
        <v>470475</v>
      </c>
      <c r="R25" s="432">
        <v>449216</v>
      </c>
    </row>
    <row r="26" spans="1:18" x14ac:dyDescent="0.2">
      <c r="A26" s="159" t="s">
        <v>13</v>
      </c>
      <c r="B26" s="3" t="s">
        <v>192</v>
      </c>
      <c r="C26" s="174">
        <f>'1'!S25+'2'!S25+'3'!S25+'4'!S25+'5'!S25+'6'!S25+'7'!S25+'8'!S25+'9'!S25+'10'!S25+'11'!S25+'12'!S25+'13'!S25+'14'!S25+'15'!S25+'16'!S25+'17'!S25+'18'!S25+'19'!S25+'20'!S25+'21'!S25+'22'!S25+'23'!S25+'24'!S25+'25'!S25+'26'!S25+'27'!S25+'28'!S25+'29'!S25+'30'!S25+'31'!S25+'32'!S25+'33'!S25+'34'!S25+'35'!S25+'36'!S25+'37'!S25+'38'!S25+'39'!S25</f>
        <v>111.837234542293</v>
      </c>
      <c r="D26" s="193">
        <f>'1'!U25+'2'!U25+'3'!U25+'4'!U25+'5'!U25+'6'!U25+'7'!U25+'8'!U25+'9'!U25+'10'!U25+'11'!U25+'12'!U25+'13'!U25+'14'!U25+'15'!U25+'16'!U25+'17'!U25+'18'!U25+'19'!U25+'20'!U25+'21'!U25+'22'!U25+'23'!U25+'24'!U25+'25'!U25+'26'!U25+'27'!U25+'28'!U25+'29'!U25+'30'!U25+'31'!U25+'32'!U25+'33'!U25+'34'!U25+'35'!U25+'36'!U25+'37'!U25+'38'!U25+'39'!U25</f>
        <v>23.902467774725366</v>
      </c>
      <c r="E26" s="120">
        <f>'1'!W25+'2'!W25+'3'!W25+'4'!W25+'5'!W25+'6'!W25+'7'!W25+'8'!W25+'9'!W25+'10'!W25+'11'!W25+'12'!W25+'13'!W25+'14'!W25+'15'!W25+'16'!W25+'17'!W25+'18'!W25+'19'!W25+'20'!W25+'21'!W25+'22'!W25+'23'!W25+'24'!W25+'25'!W25+'26'!W25+'27'!W25+'28'!W25+'29'!W25+'30'!W25+'31'!W25+'32'!W25+'33'!W25+'34'!W25+'35'!W25+'36'!W25+'37'!W25+'38'!W25+'39'!W25</f>
        <v>4</v>
      </c>
      <c r="F26" s="172">
        <f>'1'!Y25+'2'!Y25+'3'!Y25+'4'!Y25+'5'!Y25+'6'!Y25+'7'!Y25+'8'!Y25+'9'!Y25+'10'!Y25+'11'!Y25+'12'!Y25+'13'!Y25+'14'!Y25+'15'!Y25+'16'!Y25+'17'!Y25+'18'!Y25+'19'!Y25+'20'!Y25+'21'!Y25+'22'!Y25+'23'!Y25+'24'!Y25+'25'!Y25+'26'!Y25+'27'!Y25+'28'!Y25+'29'!Y25+'30'!Y25+'31'!Y25+'32'!Y25+'33'!Y25+'34'!Y25+'35'!Y25+'36'!Y25+'37'!Y25+'38'!Y25+'39'!Y25</f>
        <v>4</v>
      </c>
      <c r="G26" s="117">
        <v>21</v>
      </c>
      <c r="O26" s="49">
        <v>217</v>
      </c>
      <c r="P26" s="433" t="s">
        <v>577</v>
      </c>
      <c r="Q26" s="432">
        <v>331657</v>
      </c>
      <c r="R26" s="432">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117.45616222476836</v>
      </c>
      <c r="D27" s="195">
        <f>'1'!U26+'2'!U26+'3'!U26+'4'!U26+'5'!U26+'6'!U26+'7'!U26+'8'!U26+'9'!U26+'10'!U26+'11'!U26+'12'!U26+'13'!U26+'14'!U26+'15'!U26+'16'!U26+'17'!U26+'18'!U26+'19'!U26+'20'!U26+'21'!U26+'22'!U26+'23'!U26+'24'!U26+'25'!U26+'26'!U26+'27'!U26+'28'!U26+'29'!U26+'30'!U26+'31'!U26+'32'!U26+'33'!U26+'34'!U26+'35'!U26+'36'!U26+'37'!U26+'38'!U26+'39'!U26</f>
        <v>55.341866452720041</v>
      </c>
      <c r="E27" s="121">
        <f>'1'!W26+'2'!W26+'3'!W26+'4'!W26+'5'!W26+'6'!W26+'7'!W26+'8'!W26+'9'!W26+'10'!W26+'11'!W26+'12'!W26+'13'!W26+'14'!W26+'15'!W26+'16'!W26+'17'!W26+'18'!W26+'19'!W26+'20'!W26+'21'!W26+'22'!W26+'23'!W26+'24'!W26+'25'!W26+'26'!W26+'27'!W26+'28'!W26+'29'!W26+'30'!W26+'31'!W26+'32'!W26+'33'!W26+'34'!W26+'35'!W26+'36'!W26+'37'!W26+'38'!W26+'39'!W26</f>
        <v>9</v>
      </c>
      <c r="F27" s="173">
        <f>'1'!Y26+'2'!Y26+'3'!Y26+'4'!Y26+'5'!Y26+'6'!Y26+'7'!Y26+'8'!Y26+'9'!Y26+'10'!Y26+'11'!Y26+'12'!Y26+'13'!Y26+'14'!Y26+'15'!Y26+'16'!Y26+'17'!Y26+'18'!Y26+'19'!Y26+'20'!Y26+'21'!Y26+'22'!Y26+'23'!Y26+'24'!Y26+'25'!Y26+'26'!Y26+'27'!Y26+'28'!Y26+'29'!Y26+'30'!Y26+'31'!Y26+'32'!Y26+'33'!Y26+'34'!Y26+'35'!Y26+'36'!Y26+'37'!Y26+'38'!Y26+'39'!Y26</f>
        <v>7</v>
      </c>
      <c r="G27" s="55">
        <v>22</v>
      </c>
      <c r="O27" s="49">
        <v>219</v>
      </c>
      <c r="P27" s="433" t="s">
        <v>578</v>
      </c>
      <c r="Q27" s="432">
        <v>462755</v>
      </c>
      <c r="R27" s="432">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119.80789337548079</v>
      </c>
      <c r="D28" s="193">
        <f>'1'!U27+'2'!U27+'3'!U27+'4'!U27+'5'!U27+'6'!U27+'7'!U27+'8'!U27+'9'!U27+'10'!U27+'11'!U27+'12'!U27+'13'!U27+'14'!U27+'15'!U27+'16'!U27+'17'!U27+'18'!U27+'19'!U27+'20'!U27+'21'!U27+'22'!U27+'23'!U27+'24'!U27+'25'!U27+'26'!U27+'27'!U27+'28'!U27+'29'!U27+'30'!U27+'31'!U27+'32'!U27+'33'!U27+'34'!U27+'35'!U27+'36'!U27+'37'!U27+'38'!U27+'39'!U27</f>
        <v>52.82045442543275</v>
      </c>
      <c r="E28" s="120">
        <f>'1'!W27+'2'!W27+'3'!W27+'4'!W27+'5'!W27+'6'!W27+'7'!W27+'8'!W27+'9'!W27+'10'!W27+'11'!W27+'12'!W27+'13'!W27+'14'!W27+'15'!W27+'16'!W27+'17'!W27+'18'!W27+'19'!W27+'20'!W27+'21'!W27+'22'!W27+'23'!W27+'24'!W27+'25'!W27+'26'!W27+'27'!W27+'28'!W27+'29'!W27+'30'!W27+'31'!W27+'32'!W27+'33'!W27+'34'!W27+'35'!W27+'36'!W27+'37'!W27+'38'!W27+'39'!W27</f>
        <v>12</v>
      </c>
      <c r="F28" s="172">
        <f>'1'!Y27+'2'!Y27+'3'!Y27+'4'!Y27+'5'!Y27+'6'!Y27+'7'!Y27+'8'!Y27+'9'!Y27+'10'!Y27+'11'!Y27+'12'!Y27+'13'!Y27+'14'!Y27+'15'!Y27+'16'!Y27+'17'!Y27+'18'!Y27+'19'!Y27+'20'!Y27+'21'!Y27+'22'!Y27+'23'!Y27+'24'!Y27+'25'!Y27+'26'!Y27+'27'!Y27+'28'!Y27+'29'!Y27+'30'!Y27+'31'!Y27+'32'!Y27+'33'!Y27+'34'!Y27+'35'!Y27+'36'!Y27+'37'!Y27+'38'!Y27+'39'!Y27</f>
        <v>7</v>
      </c>
      <c r="G28" s="117">
        <v>23</v>
      </c>
      <c r="O28" s="49">
        <v>301</v>
      </c>
      <c r="P28" s="433" t="s">
        <v>579</v>
      </c>
      <c r="Q28" s="432">
        <v>62895</v>
      </c>
      <c r="R28" s="432">
        <v>61899</v>
      </c>
    </row>
    <row r="29" spans="1:18" x14ac:dyDescent="0.2">
      <c r="A29" s="159" t="s">
        <v>16</v>
      </c>
      <c r="B29" s="3" t="s">
        <v>193</v>
      </c>
      <c r="C29" s="174">
        <f>'1'!S28+'2'!S28+'3'!S28+'4'!S28+'5'!S28+'6'!S28+'7'!S28+'8'!S28+'9'!S28+'10'!S28+'11'!S28+'12'!S28+'13'!S28+'14'!S28+'15'!S28+'16'!S28+'17'!S28+'18'!S28+'19'!S28+'20'!S28+'21'!S28+'22'!S28+'23'!S28+'24'!S28+'25'!S28+'26'!S28+'27'!S28+'28'!S28+'29'!S28+'30'!S28+'31'!S28+'32'!S28+'33'!S28+'34'!S28+'35'!S28+'36'!S28+'37'!S28+'38'!S28+'39'!S28</f>
        <v>134.9046973778303</v>
      </c>
      <c r="D29" s="193">
        <f>'1'!U28+'2'!U28+'3'!U28+'4'!U28+'5'!U28+'6'!U28+'7'!U28+'8'!U28+'9'!U28+'10'!U28+'11'!U28+'12'!U28+'13'!U28+'14'!U28+'15'!U28+'16'!U28+'17'!U28+'18'!U28+'19'!U28+'20'!U28+'21'!U28+'22'!U28+'23'!U28+'24'!U28+'25'!U28+'26'!U28+'27'!U28+'28'!U28+'29'!U28+'30'!U28+'31'!U28+'32'!U28+'33'!U28+'34'!U28+'35'!U28+'36'!U28+'37'!U28+'38'!U28+'39'!U28</f>
        <v>32.827795514957181</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3" t="s">
        <v>564</v>
      </c>
      <c r="Q29" s="432">
        <v>2933055</v>
      </c>
      <c r="R29" s="432">
        <v>2958496</v>
      </c>
    </row>
    <row r="30" spans="1:18" x14ac:dyDescent="0.2">
      <c r="A30" s="159" t="s">
        <v>17</v>
      </c>
      <c r="B30" s="3" t="s">
        <v>273</v>
      </c>
      <c r="C30" s="174">
        <f>'1'!S29+'2'!S29+'3'!S29+'4'!S29+'5'!S29+'6'!S29+'7'!S29+'8'!S29+'9'!S29+'10'!S29+'11'!S29+'12'!S29+'13'!S29+'14'!S29+'15'!S29+'16'!S29+'17'!S29+'18'!S29+'19'!S29+'20'!S29+'21'!S29+'22'!S29+'23'!S29+'24'!S29+'25'!S29+'26'!S29+'27'!S29+'28'!S29+'29'!S29+'30'!S29+'31'!S29+'32'!S29+'33'!S29+'34'!S29+'35'!S29+'36'!S29+'37'!S29+'38'!S29+'39'!S29</f>
        <v>120.29990779719714</v>
      </c>
      <c r="D30" s="193">
        <f>'1'!U29+'2'!U29+'3'!U29+'4'!U29+'5'!U29+'6'!U29+'7'!U29+'8'!U29+'9'!U29+'10'!U29+'11'!U29+'12'!U29+'13'!U29+'14'!U29+'15'!U29+'16'!U29+'17'!U29+'18'!U29+'19'!U29+'20'!U29+'21'!U29+'22'!U29+'23'!U29+'24'!U29+'25'!U29+'26'!U29+'27'!U29+'28'!U29+'29'!U29+'30'!U29+'31'!U29+'32'!U29+'33'!U29+'34'!U29+'35'!U29+'36'!U29+'37'!U29+'38'!U29+'39'!U29</f>
        <v>58.231295082056363</v>
      </c>
      <c r="E30" s="120">
        <f>'1'!W29+'2'!W29+'3'!W29+'4'!W29+'5'!W29+'6'!W29+'7'!W29+'8'!W29+'9'!W29+'10'!W29+'11'!W29+'12'!W29+'13'!W29+'14'!W29+'15'!W29+'16'!W29+'17'!W29+'18'!W29+'19'!W29+'20'!W29+'21'!W29+'22'!W29+'23'!W29+'24'!W29+'25'!W29+'26'!W29+'27'!W29+'28'!W29+'29'!W29+'30'!W29+'31'!W29+'32'!W29+'33'!W29+'34'!W29+'35'!W29+'36'!W29+'37'!W29+'38'!W29+'39'!W29</f>
        <v>2</v>
      </c>
      <c r="F30" s="172">
        <f>'1'!Y29+'2'!Y29+'3'!Y29+'4'!Y29+'5'!Y29+'6'!Y29+'7'!Y29+'8'!Y29+'9'!Y29+'10'!Y29+'11'!Y29+'12'!Y29+'13'!Y29+'14'!Y29+'15'!Y29+'16'!Y29+'17'!Y29+'18'!Y29+'19'!Y29+'20'!Y29+'21'!Y29+'22'!Y29+'23'!Y29+'24'!Y29+'25'!Y29+'26'!Y29+'27'!Y29+'28'!Y29+'29'!Y29+'30'!Y29+'31'!Y29+'32'!Y29+'33'!Y29+'34'!Y29+'35'!Y29+'36'!Y29+'37'!Y29+'38'!Y29+'39'!Y29</f>
        <v>3</v>
      </c>
      <c r="G30" s="117">
        <v>25</v>
      </c>
      <c r="O30" s="49">
        <v>203</v>
      </c>
      <c r="P30" s="433" t="s">
        <v>580</v>
      </c>
      <c r="Q30" s="432">
        <v>1187637</v>
      </c>
      <c r="R30" s="432">
        <v>1167801</v>
      </c>
    </row>
    <row r="31" spans="1:18" x14ac:dyDescent="0.2">
      <c r="A31" s="159" t="s">
        <v>18</v>
      </c>
      <c r="B31" s="3" t="s">
        <v>274</v>
      </c>
      <c r="C31" s="174">
        <f>'1'!S30+'2'!S30+'3'!S30+'4'!S30+'5'!S30+'6'!S30+'7'!S30+'8'!S30+'9'!S30+'10'!S30+'11'!S30+'12'!S30+'13'!S30+'14'!S30+'15'!S30+'16'!S30+'17'!S30+'18'!S30+'19'!S30+'20'!S30+'21'!S30+'22'!S30+'23'!S30+'24'!S30+'25'!S30+'26'!S30+'27'!S30+'28'!S30+'29'!S30+'30'!S30+'31'!S30+'32'!S30+'33'!S30+'34'!S30+'35'!S30+'36'!S30+'37'!S30+'38'!S30+'39'!S30</f>
        <v>114.09642496815772</v>
      </c>
      <c r="D31" s="193">
        <f>'1'!U30+'2'!U30+'3'!U30+'4'!U30+'5'!U30+'6'!U30+'7'!U30+'8'!U30+'9'!U30+'10'!U30+'11'!U30+'12'!U30+'13'!U30+'14'!U30+'15'!U30+'16'!U30+'17'!U30+'18'!U30+'19'!U30+'20'!U30+'21'!U30+'22'!U30+'23'!U30+'24'!U30+'25'!U30+'26'!U30+'27'!U30+'28'!U30+'29'!U30+'30'!U30+'31'!U30+'32'!U30+'33'!U30+'34'!U30+'35'!U30+'36'!U30+'37'!U30+'38'!U30+'39'!U30</f>
        <v>73.581553835275301</v>
      </c>
      <c r="E31" s="120">
        <f>'1'!W30+'2'!W30+'3'!W30+'4'!W30+'5'!W30+'6'!W30+'7'!W30+'8'!W30+'9'!W30+'10'!W30+'11'!W30+'12'!W30+'13'!W30+'14'!W30+'15'!W30+'16'!W30+'17'!W30+'18'!W30+'19'!W30+'20'!W30+'21'!W30+'22'!W30+'23'!W30+'24'!W30+'25'!W30+'26'!W30+'27'!W30+'28'!W30+'29'!W30+'30'!W30+'31'!W30+'32'!W30+'33'!W30+'34'!W30+'35'!W30+'36'!W30+'37'!W30+'38'!W30+'39'!W30</f>
        <v>3</v>
      </c>
      <c r="F31" s="172">
        <f>'1'!Y30+'2'!Y30+'3'!Y30+'4'!Y30+'5'!Y30+'6'!Y30+'7'!Y30+'8'!Y30+'9'!Y30+'10'!Y30+'11'!Y30+'12'!Y30+'13'!Y30+'14'!Y30+'15'!Y30+'16'!Y30+'17'!Y30+'18'!Y30+'19'!Y30+'20'!Y30+'21'!Y30+'22'!Y30+'23'!Y30+'24'!Y30+'25'!Y30+'26'!Y30+'27'!Y30+'28'!Y30+'29'!Y30+'30'!Y30+'31'!Y30+'32'!Y30+'33'!Y30+'34'!Y30+'35'!Y30+'36'!Y30+'37'!Y30+'38'!Y30+'39'!Y30</f>
        <v>2</v>
      </c>
      <c r="G31" s="117">
        <v>26</v>
      </c>
      <c r="O31" s="49">
        <v>210</v>
      </c>
      <c r="P31" s="433" t="s">
        <v>581</v>
      </c>
      <c r="Q31" s="432">
        <v>868757</v>
      </c>
      <c r="R31" s="432">
        <v>843054</v>
      </c>
    </row>
    <row r="32" spans="1:18" x14ac:dyDescent="0.2">
      <c r="A32" s="159" t="s">
        <v>19</v>
      </c>
      <c r="B32" s="3" t="s">
        <v>275</v>
      </c>
      <c r="C32" s="174">
        <f>'1'!S31+'2'!S31+'3'!S31+'4'!S31+'5'!S31+'6'!S31+'7'!S31+'8'!S31+'9'!S31+'10'!S31+'11'!S31+'12'!S31+'13'!S31+'14'!S31+'15'!S31+'16'!S31+'17'!S31+'18'!S31+'19'!S31+'20'!S31+'21'!S31+'22'!S31+'23'!S31+'24'!S31+'25'!S31+'26'!S31+'27'!S31+'28'!S31+'29'!S31+'30'!S31+'31'!S31+'32'!S31+'33'!S31+'34'!S31+'35'!S31+'36'!S31+'37'!S31+'38'!S31+'39'!S31</f>
        <v>171.73961570636544</v>
      </c>
      <c r="D32" s="193">
        <f>'1'!U31+'2'!U31+'3'!U31+'4'!U31+'5'!U31+'6'!U31+'7'!U31+'8'!U31+'9'!U31+'10'!U31+'11'!U31+'12'!U31+'13'!U31+'14'!U31+'15'!U31+'16'!U31+'17'!U31+'18'!U31+'19'!U31+'20'!U31+'21'!U31+'22'!U31+'23'!U31+'24'!U31+'25'!U31+'26'!U31+'27'!U31+'28'!U31+'29'!U31+'30'!U31+'31'!U31+'32'!U31+'33'!U31+'34'!U31+'35'!U31+'36'!U31+'37'!U31+'38'!U31+'39'!U31</f>
        <v>120.17058738259982</v>
      </c>
      <c r="E32" s="120">
        <f>'1'!W31+'2'!W31+'3'!W31+'4'!W31+'5'!W31+'6'!W31+'7'!W31+'8'!W31+'9'!W31+'10'!W31+'11'!W31+'12'!W31+'13'!W31+'14'!W31+'15'!W31+'16'!W31+'17'!W31+'18'!W31+'19'!W31+'20'!W31+'21'!W31+'22'!W31+'23'!W31+'24'!W31+'25'!W31+'26'!W31+'27'!W31+'28'!W31+'29'!W31+'30'!W31+'31'!W31+'32'!W31+'33'!W31+'34'!W31+'35'!W31+'36'!W31+'37'!W31+'38'!W31+'39'!W31</f>
        <v>55</v>
      </c>
      <c r="F32" s="172">
        <f>'1'!Y31+'2'!Y31+'3'!Y31+'4'!Y31+'5'!Y31+'6'!Y31+'7'!Y31+'8'!Y31+'9'!Y31+'10'!Y31+'11'!Y31+'12'!Y31+'13'!Y31+'14'!Y31+'15'!Y31+'16'!Y31+'17'!Y31+'18'!Y31+'19'!Y31+'20'!Y31+'21'!Y31+'22'!Y31+'23'!Y31+'24'!Y31+'25'!Y31+'26'!Y31+'27'!Y31+'28'!Y31+'29'!Y31+'30'!Y31+'31'!Y31+'32'!Y31+'33'!Y31+'34'!Y31+'35'!Y31+'36'!Y31+'37'!Y31+'38'!Y31+'39'!Y31</f>
        <v>31</v>
      </c>
      <c r="G32" s="117">
        <v>27</v>
      </c>
      <c r="O32" s="49">
        <v>216</v>
      </c>
      <c r="P32" s="433" t="s">
        <v>582</v>
      </c>
      <c r="Q32" s="432">
        <v>536118</v>
      </c>
      <c r="R32" s="432">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143.9613627049421</v>
      </c>
      <c r="D33" s="193">
        <f>'1'!U32+'2'!U32+'3'!U32+'4'!U32+'5'!U32+'6'!U32+'7'!U32+'8'!U32+'9'!U32+'10'!U32+'11'!U32+'12'!U32+'13'!U32+'14'!U32+'15'!U32+'16'!U32+'17'!U32+'18'!U32+'19'!U32+'20'!U32+'21'!U32+'22'!U32+'23'!U32+'24'!U32+'25'!U32+'26'!U32+'27'!U32+'28'!U32+'29'!U32+'30'!U32+'31'!U32+'32'!U32+'33'!U32+'34'!U32+'35'!U32+'36'!U32+'37'!U32+'38'!U32+'39'!U32</f>
        <v>92.775884320999197</v>
      </c>
      <c r="E33" s="120">
        <f>'1'!W32+'2'!W32+'3'!W32+'4'!W32+'5'!W32+'6'!W32+'7'!W32+'8'!W32+'9'!W32+'10'!W32+'11'!W32+'12'!W32+'13'!W32+'14'!W32+'15'!W32+'16'!W32+'17'!W32+'18'!W32+'19'!W32+'20'!W32+'21'!W32+'22'!W32+'23'!W32+'24'!W32+'25'!W32+'26'!W32+'27'!W32+'28'!W32+'29'!W32+'30'!W32+'31'!W32+'32'!W32+'33'!W32+'34'!W32+'35'!W32+'36'!W32+'37'!W32+'38'!W32+'39'!W32</f>
        <v>6</v>
      </c>
      <c r="F33" s="172">
        <f>'1'!Y32+'2'!Y32+'3'!Y32+'4'!Y32+'5'!Y32+'6'!Y32+'7'!Y32+'8'!Y32+'9'!Y32+'10'!Y32+'11'!Y32+'12'!Y32+'13'!Y32+'14'!Y32+'15'!Y32+'16'!Y32+'17'!Y32+'18'!Y32+'19'!Y32+'20'!Y32+'21'!Y32+'22'!Y32+'23'!Y32+'24'!Y32+'25'!Y32+'26'!Y32+'27'!Y32+'28'!Y32+'29'!Y32+'30'!Y32+'31'!Y32+'32'!Y32+'33'!Y32+'34'!Y32+'35'!Y32+'36'!Y32+'37'!Y32+'38'!Y32+'39'!Y32</f>
        <v>6</v>
      </c>
      <c r="G33" s="117">
        <v>28</v>
      </c>
      <c r="O33" s="49">
        <v>381</v>
      </c>
      <c r="P33" s="433" t="s">
        <v>583</v>
      </c>
      <c r="Q33" s="432">
        <v>162441</v>
      </c>
      <c r="R33" s="432">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218.99424563199773</v>
      </c>
      <c r="D34" s="193">
        <f>'1'!U33+'2'!U33+'3'!U33+'4'!U33+'5'!U33+'6'!U33+'7'!U33+'8'!U33+'9'!U33+'10'!U33+'11'!U33+'12'!U33+'13'!U33+'14'!U33+'15'!U33+'16'!U33+'17'!U33+'18'!U33+'19'!U33+'20'!U33+'21'!U33+'22'!U33+'23'!U33+'24'!U33+'25'!U33+'26'!U33+'27'!U33+'28'!U33+'29'!U33+'30'!U33+'31'!U33+'32'!U33+'33'!U33+'34'!U33+'35'!U33+'36'!U33+'37'!U33+'38'!U33+'39'!U33</f>
        <v>193.86920089633952</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0</v>
      </c>
      <c r="G34" s="117">
        <v>29</v>
      </c>
      <c r="O34" s="49">
        <v>382</v>
      </c>
      <c r="P34" s="433" t="s">
        <v>584</v>
      </c>
      <c r="Q34" s="432">
        <v>178102</v>
      </c>
      <c r="R34" s="432">
        <v>194975</v>
      </c>
    </row>
    <row r="35" spans="1:18" x14ac:dyDescent="0.2">
      <c r="A35" s="159" t="s">
        <v>22</v>
      </c>
      <c r="B35" s="3" t="s">
        <v>378</v>
      </c>
      <c r="C35" s="174">
        <f>'1'!S34+'2'!S34+'3'!S34+'4'!S34+'5'!S34+'6'!S34+'7'!S34+'8'!S34+'9'!S34+'10'!S34+'11'!S34+'12'!S34+'13'!S34+'14'!S34+'15'!S34+'16'!S34+'17'!S34+'18'!S34+'19'!S34+'20'!S34+'21'!S34+'22'!S34+'23'!S34+'24'!S34+'25'!S34+'26'!S34+'27'!S34+'28'!S34+'29'!S34+'30'!S34+'31'!S34+'32'!S34+'33'!S34+'34'!S34+'35'!S34+'36'!S34+'37'!S34+'38'!S34+'39'!S34</f>
        <v>162.844527177347</v>
      </c>
      <c r="D35" s="193">
        <f>'1'!U34+'2'!U34+'3'!U34+'4'!U34+'5'!U34+'6'!U34+'7'!U34+'8'!U34+'9'!U34+'10'!U34+'11'!U34+'12'!U34+'13'!U34+'14'!U34+'15'!U34+'16'!U34+'17'!U34+'18'!U34+'19'!U34+'20'!U34+'21'!U34+'22'!U34+'23'!U34+'24'!U34+'25'!U34+'26'!U34+'27'!U34+'28'!U34+'29'!U34+'30'!U34+'31'!U34+'32'!U34+'33'!U34+'34'!U34+'35'!U34+'36'!U34+'37'!U34+'38'!U34+'39'!U34</f>
        <v>112.77283212332971</v>
      </c>
      <c r="E35" s="120">
        <f>'1'!W34+'2'!W34+'3'!W34+'4'!W34+'5'!W34+'6'!W34+'7'!W34+'8'!W34+'9'!W34+'10'!W34+'11'!W34+'12'!W34+'13'!W34+'14'!W34+'15'!W34+'16'!W34+'17'!W34+'18'!W34+'19'!W34+'20'!W34+'21'!W34+'22'!W34+'23'!W34+'24'!W34+'25'!W34+'26'!W34+'27'!W34+'28'!W34+'29'!W34+'30'!W34+'31'!W34+'32'!W34+'33'!W34+'34'!W34+'35'!W34+'36'!W34+'37'!W34+'38'!W34+'39'!W34</f>
        <v>7</v>
      </c>
      <c r="F35" s="172">
        <f>'1'!Y34+'2'!Y34+'3'!Y34+'4'!Y34+'5'!Y34+'6'!Y34+'7'!Y34+'8'!Y34+'9'!Y34+'10'!Y34+'11'!Y34+'12'!Y34+'13'!Y34+'14'!Y34+'15'!Y34+'16'!Y34+'17'!Y34+'18'!Y34+'19'!Y34+'20'!Y34+'21'!Y34+'22'!Y34+'23'!Y34+'24'!Y34+'25'!Y34+'26'!Y34+'27'!Y34+'28'!Y34+'29'!Y34+'30'!Y34+'31'!Y34+'32'!Y34+'33'!Y34+'34'!Y34+'35'!Y34+'36'!Y34+'37'!Y34+'38'!Y34+'39'!Y34</f>
        <v>7</v>
      </c>
      <c r="G35" s="117">
        <v>30</v>
      </c>
      <c r="O35" s="49"/>
      <c r="P35" s="433" t="s">
        <v>565</v>
      </c>
      <c r="Q35" s="432">
        <v>1278601</v>
      </c>
      <c r="R35" s="432">
        <v>1266442</v>
      </c>
    </row>
    <row r="36" spans="1:18" x14ac:dyDescent="0.2">
      <c r="A36" s="159" t="s">
        <v>23</v>
      </c>
      <c r="B36" s="3" t="s">
        <v>194</v>
      </c>
      <c r="C36" s="174">
        <f>'1'!S35+'2'!S35+'3'!S35+'4'!S35+'5'!S35+'6'!S35+'7'!S35+'8'!S35+'9'!S35+'10'!S35+'11'!S35+'12'!S35+'13'!S35+'14'!S35+'15'!S35+'16'!S35+'17'!S35+'18'!S35+'19'!S35+'20'!S35+'21'!S35+'22'!S35+'23'!S35+'24'!S35+'25'!S35+'26'!S35+'27'!S35+'28'!S35+'29'!S35+'30'!S35+'31'!S35+'32'!S35+'33'!S35+'34'!S35+'35'!S35+'36'!S35+'37'!S35+'38'!S35+'39'!S35</f>
        <v>108.66138509637311</v>
      </c>
      <c r="D36" s="193">
        <f>'1'!U35+'2'!U35+'3'!U35+'4'!U35+'5'!U35+'6'!U35+'7'!U35+'8'!U35+'9'!U35+'10'!U35+'11'!U35+'12'!U35+'13'!U35+'14'!U35+'15'!U35+'16'!U35+'17'!U35+'18'!U35+'19'!U35+'20'!U35+'21'!U35+'22'!U35+'23'!U35+'24'!U35+'25'!U35+'26'!U35+'27'!U35+'28'!U35+'29'!U35+'30'!U35+'31'!U35+'32'!U35+'33'!U35+'34'!U35+'35'!U35+'36'!U35+'37'!U35+'38'!U35+'39'!U35</f>
        <v>53.126317590221831</v>
      </c>
      <c r="E36" s="120">
        <f>'1'!W35+'2'!W35+'3'!W35+'4'!W35+'5'!W35+'6'!W35+'7'!W35+'8'!W35+'9'!W35+'10'!W35+'11'!W35+'12'!W35+'13'!W35+'14'!W35+'15'!W35+'16'!W35+'17'!W35+'18'!W35+'19'!W35+'20'!W35+'21'!W35+'22'!W35+'23'!W35+'24'!W35+'25'!W35+'26'!W35+'27'!W35+'28'!W35+'29'!W35+'30'!W35+'31'!W35+'32'!W35+'33'!W35+'34'!W35+'35'!W35+'36'!W35+'37'!W35+'38'!W35+'39'!W35</f>
        <v>6</v>
      </c>
      <c r="F36" s="172">
        <f>'1'!Y35+'2'!Y35+'3'!Y35+'4'!Y35+'5'!Y35+'6'!Y35+'7'!Y35+'8'!Y35+'9'!Y35+'10'!Y35+'11'!Y35+'12'!Y35+'13'!Y35+'14'!Y35+'15'!Y35+'16'!Y35+'17'!Y35+'18'!Y35+'19'!Y35+'20'!Y35+'21'!Y35+'22'!Y35+'23'!Y35+'24'!Y35+'25'!Y35+'26'!Y35+'27'!Y35+'28'!Y35+'29'!Y35+'30'!Y35+'31'!Y35+'32'!Y35+'33'!Y35+'34'!Y35+'35'!Y35+'36'!Y35+'37'!Y35+'38'!Y35+'39'!Y35</f>
        <v>7</v>
      </c>
      <c r="G36" s="117">
        <v>31</v>
      </c>
      <c r="O36" s="49">
        <v>213</v>
      </c>
      <c r="P36" s="433" t="s">
        <v>585</v>
      </c>
      <c r="Q36" s="432">
        <v>145212</v>
      </c>
      <c r="R36" s="432">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122.91441622279567</v>
      </c>
      <c r="D37" s="193">
        <f>'1'!U36+'2'!U36+'3'!U36+'4'!U36+'5'!U36+'6'!U36+'7'!U36+'8'!U36+'9'!U36+'10'!U36+'11'!U36+'12'!U36+'13'!U36+'14'!U36+'15'!U36+'16'!U36+'17'!U36+'18'!U36+'19'!U36+'20'!U36+'21'!U36+'22'!U36+'23'!U36+'24'!U36+'25'!U36+'26'!U36+'27'!U36+'28'!U36+'29'!U36+'30'!U36+'31'!U36+'32'!U36+'33'!U36+'34'!U36+'35'!U36+'36'!U36+'37'!U36+'38'!U36+'39'!U36</f>
        <v>86.330111374239095</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8</v>
      </c>
      <c r="G37" s="117">
        <v>32</v>
      </c>
      <c r="O37" s="49">
        <v>215</v>
      </c>
      <c r="P37" s="433" t="s">
        <v>586</v>
      </c>
      <c r="Q37" s="432">
        <v>296081</v>
      </c>
      <c r="R37" s="432">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119.06198806170427</v>
      </c>
      <c r="D38" s="193">
        <f>'1'!U37+'2'!U37+'3'!U37+'4'!U37+'5'!U37+'6'!U37+'7'!U37+'8'!U37+'9'!U37+'10'!U37+'11'!U37+'12'!U37+'13'!U37+'14'!U37+'15'!U37+'16'!U37+'17'!U37+'18'!U37+'19'!U37+'20'!U37+'21'!U37+'22'!U37+'23'!U37+'24'!U37+'25'!U37+'26'!U37+'27'!U37+'28'!U37+'29'!U37+'30'!U37+'31'!U37+'32'!U37+'33'!U37+'34'!U37+'35'!U37+'36'!U37+'37'!U37+'38'!U37+'39'!U37</f>
        <v>87.589268812331582</v>
      </c>
      <c r="E38" s="120">
        <f>'1'!W37+'2'!W37+'3'!W37+'4'!W37+'5'!W37+'6'!W37+'7'!W37+'8'!W37+'9'!W37+'10'!W37+'11'!W37+'12'!W37+'13'!W37+'14'!W37+'15'!W37+'16'!W37+'17'!W37+'18'!W37+'19'!W37+'20'!W37+'21'!W37+'22'!W37+'23'!W37+'24'!W37+'25'!W37+'26'!W37+'27'!W37+'28'!W37+'29'!W37+'30'!W37+'31'!W37+'32'!W37+'33'!W37+'34'!W37+'35'!W37+'36'!W37+'37'!W37+'38'!W37+'39'!W37</f>
        <v>10</v>
      </c>
      <c r="F38" s="172">
        <f>'1'!Y37+'2'!Y37+'3'!Y37+'4'!Y37+'5'!Y37+'6'!Y37+'7'!Y37+'8'!Y37+'9'!Y37+'10'!Y37+'11'!Y37+'12'!Y37+'13'!Y37+'14'!Y37+'15'!Y37+'16'!Y37+'17'!Y37+'18'!Y37+'19'!Y37+'20'!Y37+'21'!Y37+'22'!Y37+'23'!Y37+'24'!Y37+'25'!Y37+'26'!Y37+'27'!Y37+'28'!Y37+'29'!Y37+'30'!Y37+'31'!Y37+'32'!Y37+'33'!Y37+'34'!Y37+'35'!Y37+'36'!Y37+'37'!Y37+'38'!Y37+'39'!Y37</f>
        <v>7</v>
      </c>
      <c r="G38" s="117">
        <v>33</v>
      </c>
      <c r="O38" s="49">
        <v>218</v>
      </c>
      <c r="P38" s="433" t="s">
        <v>587</v>
      </c>
      <c r="Q38" s="432">
        <v>258553</v>
      </c>
      <c r="R38" s="432">
        <v>243824</v>
      </c>
    </row>
    <row r="39" spans="1:18" x14ac:dyDescent="0.2">
      <c r="A39" s="159" t="s">
        <v>26</v>
      </c>
      <c r="B39" s="3" t="s">
        <v>277</v>
      </c>
      <c r="C39" s="174">
        <f>'1'!S38+'2'!S38+'3'!S38+'4'!S38+'5'!S38+'6'!S38+'7'!S38+'8'!S38+'9'!S38+'10'!S38+'11'!S38+'12'!S38+'13'!S38+'14'!S38+'15'!S38+'16'!S38+'17'!S38+'18'!S38+'19'!S38+'20'!S38+'21'!S38+'22'!S38+'23'!S38+'24'!S38+'25'!S38+'26'!S38+'27'!S38+'28'!S38+'29'!S38+'30'!S38+'31'!S38+'32'!S38+'33'!S38+'34'!S38+'35'!S38+'36'!S38+'37'!S38+'38'!S38+'39'!S38</f>
        <v>124.03188047338156</v>
      </c>
      <c r="D39" s="193">
        <f>'1'!U38+'2'!U38+'3'!U38+'4'!U38+'5'!U38+'6'!U38+'7'!U38+'8'!U38+'9'!U38+'10'!U38+'11'!U38+'12'!U38+'13'!U38+'14'!U38+'15'!U38+'16'!U38+'17'!U38+'18'!U38+'19'!U38+'20'!U38+'21'!U38+'22'!U38+'23'!U38+'24'!U38+'25'!U38+'26'!U38+'27'!U38+'28'!U38+'29'!U38+'30'!U38+'31'!U38+'32'!U38+'33'!U38+'34'!U38+'35'!U38+'36'!U38+'37'!U38+'38'!U38+'39'!U38</f>
        <v>69.149805867894074</v>
      </c>
      <c r="E39" s="120">
        <f>'1'!W38+'2'!W38+'3'!W38+'4'!W38+'5'!W38+'6'!W38+'7'!W38+'8'!W38+'9'!W38+'10'!W38+'11'!W38+'12'!W38+'13'!W38+'14'!W38+'15'!W38+'16'!W38+'17'!W38+'18'!W38+'19'!W38+'20'!W38+'21'!W38+'22'!W38+'23'!W38+'24'!W38+'25'!W38+'26'!W38+'27'!W38+'28'!W38+'29'!W38+'30'!W38+'31'!W38+'32'!W38+'33'!W38+'34'!W38+'35'!W38+'36'!W38+'37'!W38+'38'!W38+'39'!W38</f>
        <v>16</v>
      </c>
      <c r="F39" s="172">
        <f>'1'!Y38+'2'!Y38+'3'!Y38+'4'!Y38+'5'!Y38+'6'!Y38+'7'!Y38+'8'!Y38+'9'!Y38+'10'!Y38+'11'!Y38+'12'!Y38+'13'!Y38+'14'!Y38+'15'!Y38+'16'!Y38+'17'!Y38+'18'!Y38+'19'!Y38+'20'!Y38+'21'!Y38+'22'!Y38+'23'!Y38+'24'!Y38+'25'!Y38+'26'!Y38+'27'!Y38+'28'!Y38+'29'!Y38+'30'!Y38+'31'!Y38+'32'!Y38+'33'!Y38+'34'!Y38+'35'!Y38+'36'!Y38+'37'!Y38+'38'!Y38+'39'!Y38</f>
        <v>16</v>
      </c>
      <c r="G39" s="117">
        <v>34</v>
      </c>
      <c r="O39" s="49">
        <v>220</v>
      </c>
      <c r="P39" s="433" t="s">
        <v>588</v>
      </c>
      <c r="Q39" s="432">
        <v>236199</v>
      </c>
      <c r="R39" s="432">
        <v>216961</v>
      </c>
    </row>
    <row r="40" spans="1:18" x14ac:dyDescent="0.2">
      <c r="A40" s="159" t="s">
        <v>51</v>
      </c>
      <c r="B40" s="3" t="s">
        <v>368</v>
      </c>
      <c r="C40" s="174">
        <f>'1'!S39+'2'!S39+'3'!S39+'4'!S39+'5'!S39+'6'!S39+'7'!S39+'8'!S39+'9'!S39+'10'!S39+'11'!S39+'12'!S39+'13'!S39+'14'!S39+'15'!S39+'16'!S39+'17'!S39+'18'!S39+'19'!S39+'20'!S39+'21'!S39+'22'!S39+'23'!S39+'24'!S39+'25'!S39+'26'!S39+'27'!S39+'28'!S39+'29'!S39+'30'!S39+'31'!S39+'32'!S39+'33'!S39+'34'!S39+'35'!S39+'36'!S39+'37'!S39+'38'!S39+'39'!S39</f>
        <v>100</v>
      </c>
      <c r="D40" s="193">
        <f>'1'!U39+'2'!U39+'3'!U39+'4'!U39+'5'!U39+'6'!U39+'7'!U39+'8'!U39+'9'!U39+'10'!U39+'11'!U39+'12'!U39+'13'!U39+'14'!U39+'15'!U39+'16'!U39+'17'!U39+'18'!U39+'19'!U39+'20'!U39+'21'!U39+'22'!U39+'23'!U39+'24'!U39+'25'!U39+'26'!U39+'27'!U39+'28'!U39+'29'!U39+'30'!U39+'31'!U39+'32'!U39+'33'!U39+'34'!U39+'35'!U39+'36'!U39+'37'!U39+'38'!U39+'39'!U39</f>
        <v>0</v>
      </c>
      <c r="E40" s="120">
        <f>'1'!W39+'2'!W39+'3'!W39+'4'!W39+'5'!W39+'6'!W39+'7'!W39+'8'!W39+'9'!W39+'10'!W39+'11'!W39+'12'!W39+'13'!W39+'14'!W39+'15'!W39+'16'!W39+'17'!W39+'18'!W39+'19'!W39+'20'!W39+'21'!W39+'22'!W39+'23'!W39+'24'!W39+'25'!W39+'26'!W39+'27'!W39+'28'!W39+'29'!W39+'30'!W39+'31'!W39+'32'!W39+'33'!W39+'34'!W39+'35'!W39+'36'!W39+'37'!W39+'38'!W39+'39'!W39</f>
        <v>0</v>
      </c>
      <c r="F40" s="172">
        <f>'1'!Y39+'2'!Y39+'3'!Y39+'4'!Y39+'5'!Y39+'6'!Y39+'7'!Y39+'8'!Y39+'9'!Y39+'10'!Y39+'11'!Y39+'12'!Y39+'13'!Y39+'14'!Y39+'15'!Y39+'16'!Y39+'17'!Y39+'18'!Y39+'19'!Y39+'20'!Y39+'21'!Y39+'22'!Y39+'23'!Y39+'24'!Y39+'25'!Y39+'26'!Y39+'27'!Y39+'28'!Y39+'29'!Y39+'30'!Y39+'31'!Y39+'32'!Y39+'33'!Y39+'34'!Y39+'35'!Y39+'36'!Y39+'37'!Y39+'38'!Y39+'39'!Y39</f>
        <v>0</v>
      </c>
      <c r="G40" s="117">
        <v>35</v>
      </c>
      <c r="O40" s="49">
        <v>228</v>
      </c>
      <c r="P40" s="433" t="s">
        <v>518</v>
      </c>
      <c r="Q40" s="432">
        <v>278667</v>
      </c>
      <c r="R40" s="432">
        <v>294992</v>
      </c>
    </row>
    <row r="41" spans="1:18" x14ac:dyDescent="0.2">
      <c r="A41" s="159" t="s">
        <v>195</v>
      </c>
      <c r="B41" s="3" t="s">
        <v>41</v>
      </c>
      <c r="C41" s="174">
        <f>'1'!S40+'2'!S40+'3'!S40+'4'!S40+'5'!S40+'6'!S40+'7'!S40+'8'!S40+'9'!S40+'10'!S40+'11'!S40+'12'!S40+'13'!S40+'14'!S40+'15'!S40+'16'!S40+'17'!S40+'18'!S40+'19'!S40+'20'!S40+'21'!S40+'22'!S40+'23'!S40+'24'!S40+'25'!S40+'26'!S40+'27'!S40+'28'!S40+'29'!S40+'30'!S40+'31'!S40+'32'!S40+'33'!S40+'34'!S40+'35'!S40+'36'!S40+'37'!S40+'38'!S40+'39'!S40</f>
        <v>159.12852711982961</v>
      </c>
      <c r="D41" s="193">
        <f>'1'!U40+'2'!U40+'3'!U40+'4'!U40+'5'!U40+'6'!U40+'7'!U40+'8'!U40+'9'!U40+'10'!U40+'11'!U40+'12'!U40+'13'!U40+'14'!U40+'15'!U40+'16'!U40+'17'!U40+'18'!U40+'19'!U40+'20'!U40+'21'!U40+'22'!U40+'23'!U40+'24'!U40+'25'!U40+'26'!U40+'27'!U40+'28'!U40+'29'!U40+'30'!U40+'31'!U40+'32'!U40+'33'!U40+'34'!U40+'35'!U40+'36'!U40+'37'!U40+'38'!U40+'39'!U40</f>
        <v>88.339733805493637</v>
      </c>
      <c r="E41" s="120">
        <f>'1'!W40+'2'!W40+'3'!W40+'4'!W40+'5'!W40+'6'!W40+'7'!W40+'8'!W40+'9'!W40+'10'!W40+'11'!W40+'12'!W40+'13'!W40+'14'!W40+'15'!W40+'16'!W40+'17'!W40+'18'!W40+'19'!W40+'20'!W40+'21'!W40+'22'!W40+'23'!W40+'24'!W40+'25'!W40+'26'!W40+'27'!W40+'28'!W40+'29'!W40+'30'!W40+'31'!W40+'32'!W40+'33'!W40+'34'!W40+'35'!W40+'36'!W40+'37'!W40+'38'!W40+'39'!W40</f>
        <v>32</v>
      </c>
      <c r="F41" s="172">
        <f>'1'!Y40+'2'!Y40+'3'!Y40+'4'!Y40+'5'!Y40+'6'!Y40+'7'!Y40+'8'!Y40+'9'!Y40+'10'!Y40+'11'!Y40+'12'!Y40+'13'!Y40+'14'!Y40+'15'!Y40+'16'!Y40+'17'!Y40+'18'!Y40+'19'!Y40+'20'!Y40+'21'!Y40+'22'!Y40+'23'!Y40+'24'!Y40+'25'!Y40+'26'!Y40+'27'!Y40+'28'!Y40+'29'!Y40+'30'!Y40+'31'!Y40+'32'!Y40+'33'!Y40+'34'!Y40+'35'!Y40+'36'!Y40+'37'!Y40+'38'!Y40+'39'!Y40</f>
        <v>21</v>
      </c>
      <c r="G41" s="117">
        <v>36</v>
      </c>
      <c r="O41" s="49">
        <v>365</v>
      </c>
      <c r="P41" s="433" t="s">
        <v>521</v>
      </c>
      <c r="Q41" s="432">
        <v>63889</v>
      </c>
      <c r="R41" s="432">
        <v>64190</v>
      </c>
    </row>
    <row r="42" spans="1:18" x14ac:dyDescent="0.2">
      <c r="A42" s="159" t="s">
        <v>372</v>
      </c>
      <c r="B42" s="3" t="s">
        <v>346</v>
      </c>
      <c r="C42" s="174">
        <f>'1'!S41+'2'!S41+'3'!S41+'4'!S41+'5'!S41+'6'!S41+'7'!S41+'8'!S41+'9'!S41+'10'!S41+'11'!S41+'12'!S41+'13'!S41+'14'!S41+'15'!S41+'16'!S41+'17'!S41+'18'!S41+'19'!S41+'20'!S41+'21'!S41+'22'!S41+'23'!S41+'24'!S41+'25'!S41+'26'!S41+'27'!S41+'28'!S41+'29'!S41+'30'!S41+'31'!S41+'32'!S41+'33'!S41+'34'!S41+'35'!S41+'36'!S41+'37'!S41+'38'!S41+'39'!S41</f>
        <v>132.37732083810832</v>
      </c>
      <c r="D42" s="193">
        <f>'1'!U41+'2'!U41+'3'!U41+'4'!U41+'5'!U41+'6'!U41+'7'!U41+'8'!U41+'9'!U41+'10'!U41+'11'!U41+'12'!U41+'13'!U41+'14'!U41+'15'!U41+'16'!U41+'17'!U41+'18'!U41+'19'!U41+'20'!U41+'21'!U41+'22'!U41+'23'!U41+'24'!U41+'25'!U41+'26'!U41+'27'!U41+'28'!U41+'29'!U41+'30'!U41+'31'!U41+'32'!U41+'33'!U41+'34'!U41+'35'!U41+'36'!U41+'37'!U41+'38'!U41+'39'!U41</f>
        <v>66.16719614694766</v>
      </c>
      <c r="E42" s="120">
        <f>'1'!W41+'2'!W41+'3'!W41+'4'!W41+'5'!W41+'6'!W41+'7'!W41+'8'!W41+'9'!W41+'10'!W41+'11'!W41+'12'!W41+'13'!W41+'14'!W41+'15'!W41+'16'!W41+'17'!W41+'18'!W41+'19'!W41+'20'!W41+'21'!W41+'22'!W41+'23'!W41+'24'!W41+'25'!W41+'26'!W41+'27'!W41+'28'!W41+'29'!W41+'30'!W41+'31'!W41+'32'!W41+'33'!W41+'34'!W41+'35'!W41+'36'!W41+'37'!W41+'38'!W41+'39'!W41</f>
        <v>35</v>
      </c>
      <c r="F42" s="172">
        <f>'1'!Y41+'2'!Y41+'3'!Y41+'4'!Y41+'5'!Y41+'6'!Y41+'7'!Y41+'8'!Y41+'9'!Y41+'10'!Y41+'11'!Y41+'12'!Y41+'13'!Y41+'14'!Y41+'15'!Y41+'16'!Y41+'17'!Y41+'18'!Y41+'19'!Y41+'20'!Y41+'21'!Y41+'22'!Y41+'23'!Y41+'24'!Y41+'25'!Y41+'26'!Y41+'27'!Y41+'28'!Y41+'29'!Y41+'30'!Y41+'31'!Y41+'32'!Y41+'33'!Y41+'34'!Y41+'35'!Y41+'36'!Y41+'37'!Y41+'38'!Y41+'39'!Y41</f>
        <v>24</v>
      </c>
      <c r="G42" s="117">
        <v>37</v>
      </c>
      <c r="O42" s="49"/>
      <c r="P42" s="433" t="s">
        <v>589</v>
      </c>
      <c r="Q42" s="432">
        <v>2700326</v>
      </c>
      <c r="R42" s="432">
        <v>2598785</v>
      </c>
    </row>
    <row r="43" spans="1:18" x14ac:dyDescent="0.2">
      <c r="A43" s="159" t="s">
        <v>373</v>
      </c>
      <c r="B43" s="3" t="s">
        <v>279</v>
      </c>
      <c r="C43" s="174">
        <f>'1'!S42+'2'!S42+'3'!S42+'4'!S42+'5'!S42+'6'!S42+'7'!S42+'8'!S42+'9'!S42+'10'!S42+'11'!S42+'12'!S42+'13'!S42+'14'!S42+'15'!S42+'16'!S42+'17'!S42+'18'!S42+'19'!S42+'20'!S42+'21'!S42+'22'!S42+'23'!S42+'24'!S42+'25'!S42+'26'!S42+'27'!S42+'28'!S42+'29'!S42+'30'!S42+'31'!S42+'32'!S42+'33'!S42+'34'!S42+'35'!S42+'36'!S42+'37'!S42+'38'!S42+'39'!S42</f>
        <v>107.8802326219439</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3" t="s">
        <v>493</v>
      </c>
      <c r="Q43" s="432">
        <v>2444385</v>
      </c>
      <c r="R43" s="432">
        <v>2355693</v>
      </c>
    </row>
    <row r="44" spans="1:18" x14ac:dyDescent="0.2">
      <c r="A44" s="159" t="s">
        <v>374</v>
      </c>
      <c r="B44" s="3" t="s">
        <v>280</v>
      </c>
      <c r="C44" s="176">
        <f>'1'!S43+'2'!S43+'3'!S43+'4'!S43+'5'!S43+'6'!S43+'7'!S43+'8'!S43+'9'!S43+'10'!S43+'11'!S43+'12'!S43+'13'!S43+'14'!S43+'15'!S43+'16'!S43+'17'!S43+'18'!S43+'19'!S43+'20'!S43+'21'!S43+'22'!S43+'23'!S43+'24'!S43+'25'!S43+'26'!S43+'27'!S43+'28'!S43+'29'!S43+'30'!S43+'31'!S43+'32'!S43+'33'!S43+'34'!S43+'35'!S43+'36'!S43+'37'!S43+'38'!S43+'39'!S43</f>
        <v>108.39568275773263</v>
      </c>
      <c r="D44" s="193">
        <f>'1'!U43+'2'!U43+'3'!U43+'4'!U43+'5'!U43+'6'!U43+'7'!U43+'8'!U43+'9'!U43+'10'!U43+'11'!U43+'12'!U43+'13'!U43+'14'!U43+'15'!U43+'16'!U43+'17'!U43+'18'!U43+'19'!U43+'20'!U43+'21'!U43+'22'!U43+'23'!U43+'24'!U43+'25'!U43+'26'!U43+'27'!U43+'28'!U43+'29'!U43+'30'!U43+'31'!U43+'32'!U43+'33'!U43+'34'!U43+'35'!U43+'36'!U43+'37'!U43+'38'!U43+'39'!U43</f>
        <v>34.062889134762344</v>
      </c>
      <c r="E44" s="120">
        <f>'1'!W43+'2'!W43+'3'!W43+'4'!W43+'5'!W43+'6'!W43+'7'!W43+'8'!W43+'9'!W43+'10'!W43+'11'!W43+'12'!W43+'13'!W43+'14'!W43+'15'!W43+'16'!W43+'17'!W43+'18'!W43+'19'!W43+'20'!W43+'21'!W43+'22'!W43+'23'!W43+'24'!W43+'25'!W43+'26'!W43+'27'!W43+'28'!W43+'29'!W43+'30'!W43+'31'!W43+'32'!W43+'33'!W43+'34'!W43+'35'!W43+'36'!W43+'37'!W43+'38'!W43+'39'!W43</f>
        <v>1</v>
      </c>
      <c r="F44" s="172">
        <f>'1'!Y43+'2'!Y43+'3'!Y43+'4'!Y43+'5'!Y43+'6'!Y43+'7'!Y43+'8'!Y43+'9'!Y43+'10'!Y43+'11'!Y43+'12'!Y43+'13'!Y43+'14'!Y43+'15'!Y43+'16'!Y43+'17'!Y43+'18'!Y43+'19'!Y43+'20'!Y43+'21'!Y43+'22'!Y43+'23'!Y43+'24'!Y43+'25'!Y43+'26'!Y43+'27'!Y43+'28'!Y43+'29'!Y43+'30'!Y43+'31'!Y43+'32'!Y43+'33'!Y43+'34'!Y43+'35'!Y43+'36'!Y43+'37'!Y43+'38'!Y43+'39'!Y43</f>
        <v>2</v>
      </c>
      <c r="G44" s="117">
        <v>39</v>
      </c>
      <c r="O44" s="49">
        <v>442</v>
      </c>
      <c r="P44" s="433" t="s">
        <v>590</v>
      </c>
      <c r="Q44" s="432">
        <v>38269</v>
      </c>
      <c r="R44" s="432">
        <v>35368</v>
      </c>
    </row>
    <row r="45" spans="1:18" x14ac:dyDescent="0.2">
      <c r="A45" s="106"/>
      <c r="B45" s="94" t="s">
        <v>83</v>
      </c>
      <c r="C45" s="206">
        <f>SUM(C6:C44)</f>
        <v>4706.7573897682669</v>
      </c>
      <c r="D45" s="207">
        <f>SUM(D6:D44)</f>
        <v>2172.9635074312469</v>
      </c>
      <c r="E45" s="204">
        <f>SUM(E6:E44)</f>
        <v>522</v>
      </c>
      <c r="F45" s="205">
        <f>SUM(F6:F44)</f>
        <v>447</v>
      </c>
      <c r="G45" s="118"/>
      <c r="O45" s="49">
        <v>443</v>
      </c>
      <c r="P45" s="433" t="s">
        <v>591</v>
      </c>
      <c r="Q45" s="432">
        <v>183066</v>
      </c>
      <c r="R45" s="432">
        <v>173284</v>
      </c>
    </row>
    <row r="46" spans="1:18" x14ac:dyDescent="0.2">
      <c r="A46" s="401" t="str">
        <f>取引基本表!$E$1</f>
        <v>2015年丹波篠山市産業連関表</v>
      </c>
      <c r="B46" s="403"/>
      <c r="C46" s="48"/>
      <c r="D46" s="48"/>
      <c r="E46" s="48"/>
      <c r="F46" s="48"/>
      <c r="G46" s="48"/>
      <c r="O46" s="49">
        <v>446</v>
      </c>
      <c r="P46" s="433" t="s">
        <v>526</v>
      </c>
      <c r="Q46" s="432">
        <v>34606</v>
      </c>
      <c r="R46" s="432">
        <v>34440</v>
      </c>
    </row>
    <row r="47" spans="1:18" x14ac:dyDescent="0.2">
      <c r="C47" s="208"/>
      <c r="D47" s="208"/>
      <c r="E47" s="208"/>
      <c r="F47" s="208"/>
      <c r="G47" s="48"/>
      <c r="O47" s="49"/>
      <c r="P47" s="433" t="s">
        <v>567</v>
      </c>
      <c r="Q47" s="432">
        <v>1115874</v>
      </c>
      <c r="R47" s="432">
        <v>1131429</v>
      </c>
    </row>
    <row r="48" spans="1:18" x14ac:dyDescent="0.2">
      <c r="C48" s="48"/>
      <c r="D48" s="48"/>
      <c r="E48" s="48"/>
      <c r="F48" s="48"/>
      <c r="G48" s="48"/>
      <c r="O48" s="49">
        <v>208</v>
      </c>
      <c r="P48" s="433" t="s">
        <v>592</v>
      </c>
      <c r="Q48" s="432">
        <v>178175</v>
      </c>
      <c r="R48" s="432">
        <v>205903</v>
      </c>
    </row>
    <row r="49" spans="3:18" x14ac:dyDescent="0.2">
      <c r="C49" s="48"/>
      <c r="D49" s="48"/>
      <c r="E49" s="48"/>
      <c r="F49" s="48"/>
      <c r="G49" s="48"/>
      <c r="O49" s="49">
        <v>212</v>
      </c>
      <c r="P49" s="433" t="s">
        <v>593</v>
      </c>
      <c r="Q49" s="432">
        <v>264770</v>
      </c>
      <c r="R49" s="432">
        <v>271944</v>
      </c>
    </row>
    <row r="50" spans="3:18" x14ac:dyDescent="0.2">
      <c r="O50" s="49">
        <v>227</v>
      </c>
      <c r="P50" s="433" t="s">
        <v>517</v>
      </c>
      <c r="Q50" s="432">
        <v>120665</v>
      </c>
      <c r="R50" s="432">
        <v>111832</v>
      </c>
    </row>
    <row r="51" spans="3:18" x14ac:dyDescent="0.2">
      <c r="O51" s="49">
        <v>229</v>
      </c>
      <c r="P51" s="433" t="s">
        <v>519</v>
      </c>
      <c r="Q51" s="432">
        <v>348616</v>
      </c>
      <c r="R51" s="432">
        <v>341914</v>
      </c>
    </row>
    <row r="52" spans="3:18" x14ac:dyDescent="0.2">
      <c r="O52" s="49">
        <v>464</v>
      </c>
      <c r="P52" s="433" t="s">
        <v>594</v>
      </c>
      <c r="Q52" s="432">
        <v>93387</v>
      </c>
      <c r="R52" s="432">
        <v>97242</v>
      </c>
    </row>
    <row r="53" spans="3:18" x14ac:dyDescent="0.2">
      <c r="O53" s="49">
        <v>481</v>
      </c>
      <c r="P53" s="433" t="s">
        <v>595</v>
      </c>
      <c r="Q53" s="432">
        <v>50484</v>
      </c>
      <c r="R53" s="432">
        <v>48645</v>
      </c>
    </row>
    <row r="54" spans="3:18" x14ac:dyDescent="0.2">
      <c r="O54" s="49">
        <v>501</v>
      </c>
      <c r="P54" s="433" t="s">
        <v>596</v>
      </c>
      <c r="Q54" s="432">
        <v>59777</v>
      </c>
      <c r="R54" s="432">
        <v>53949</v>
      </c>
    </row>
    <row r="55" spans="3:18" x14ac:dyDescent="0.2">
      <c r="O55" s="49"/>
      <c r="P55" s="433" t="s">
        <v>568</v>
      </c>
      <c r="Q55" s="432">
        <v>672561</v>
      </c>
      <c r="R55" s="432">
        <v>686870</v>
      </c>
    </row>
    <row r="56" spans="3:18" x14ac:dyDescent="0.2">
      <c r="O56" s="49">
        <v>209</v>
      </c>
      <c r="P56" s="433" t="s">
        <v>597</v>
      </c>
      <c r="Q56" s="432">
        <v>314928</v>
      </c>
      <c r="R56" s="432">
        <v>299944</v>
      </c>
    </row>
    <row r="57" spans="3:18" x14ac:dyDescent="0.2">
      <c r="O57" s="49">
        <v>222</v>
      </c>
      <c r="P57" s="433" t="s">
        <v>598</v>
      </c>
      <c r="Q57" s="432">
        <v>83428</v>
      </c>
      <c r="R57" s="432">
        <v>79818</v>
      </c>
    </row>
    <row r="58" spans="3:18" x14ac:dyDescent="0.2">
      <c r="O58" s="49">
        <v>225</v>
      </c>
      <c r="P58" s="433" t="s">
        <v>599</v>
      </c>
      <c r="Q58" s="432">
        <v>171979</v>
      </c>
      <c r="R58" s="432">
        <v>211181</v>
      </c>
    </row>
    <row r="59" spans="3:18" x14ac:dyDescent="0.2">
      <c r="O59" s="49">
        <v>585</v>
      </c>
      <c r="P59" s="433" t="s">
        <v>530</v>
      </c>
      <c r="Q59" s="432">
        <v>56592</v>
      </c>
      <c r="R59" s="432">
        <v>53759</v>
      </c>
    </row>
    <row r="60" spans="3:18" x14ac:dyDescent="0.2">
      <c r="O60" s="49">
        <v>586</v>
      </c>
      <c r="P60" s="433" t="s">
        <v>600</v>
      </c>
      <c r="Q60" s="432">
        <v>45634</v>
      </c>
      <c r="R60" s="432">
        <v>42168</v>
      </c>
    </row>
    <row r="61" spans="3:18" x14ac:dyDescent="0.2">
      <c r="O61" s="49"/>
      <c r="P61" s="433" t="s">
        <v>569</v>
      </c>
      <c r="Q61" s="432">
        <v>474157</v>
      </c>
      <c r="R61" s="432">
        <v>451615</v>
      </c>
    </row>
    <row r="62" spans="3:18" x14ac:dyDescent="0.2">
      <c r="O62" s="49">
        <v>221</v>
      </c>
      <c r="P62" s="433" t="s">
        <v>601</v>
      </c>
      <c r="Q62" s="432">
        <v>216783</v>
      </c>
      <c r="R62" s="432">
        <v>209488</v>
      </c>
    </row>
    <row r="63" spans="3:18" x14ac:dyDescent="0.2">
      <c r="O63" s="49">
        <v>223</v>
      </c>
      <c r="P63" s="433" t="s">
        <v>602</v>
      </c>
      <c r="Q63" s="432">
        <v>257374</v>
      </c>
      <c r="R63" s="432">
        <v>242127</v>
      </c>
    </row>
    <row r="64" spans="3:18" x14ac:dyDescent="0.2">
      <c r="O64" s="49"/>
      <c r="P64" s="433" t="s">
        <v>570</v>
      </c>
      <c r="Q64" s="432">
        <v>469330</v>
      </c>
      <c r="R64" s="432">
        <v>445310</v>
      </c>
    </row>
    <row r="65" spans="15:18" x14ac:dyDescent="0.2">
      <c r="O65" s="49">
        <v>205</v>
      </c>
      <c r="P65" s="433" t="s">
        <v>603</v>
      </c>
      <c r="Q65" s="432">
        <v>160450</v>
      </c>
      <c r="R65" s="432">
        <v>151566</v>
      </c>
    </row>
    <row r="66" spans="15:18" x14ac:dyDescent="0.2">
      <c r="O66" s="49">
        <v>224</v>
      </c>
      <c r="P66" s="433" t="s">
        <v>514</v>
      </c>
      <c r="Q66" s="432">
        <v>161691</v>
      </c>
      <c r="R66" s="432">
        <v>152961</v>
      </c>
    </row>
    <row r="67" spans="15:18" x14ac:dyDescent="0.2">
      <c r="O67" s="442">
        <v>226</v>
      </c>
      <c r="P67" s="443" t="s">
        <v>604</v>
      </c>
      <c r="Q67" s="435">
        <v>147189</v>
      </c>
      <c r="R67" s="435">
        <v>140783</v>
      </c>
    </row>
    <row r="68" spans="15:18" x14ac:dyDescent="0.2">
      <c r="O68" t="s">
        <v>609</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287</v>
      </c>
      <c r="S2" s="3" t="s">
        <v>153</v>
      </c>
      <c r="U2" s="64" t="s">
        <v>210</v>
      </c>
      <c r="W2" s="3" t="s">
        <v>130</v>
      </c>
      <c r="Y2" s="3" t="s">
        <v>154</v>
      </c>
    </row>
    <row r="3" spans="1:25" ht="44" x14ac:dyDescent="0.2">
      <c r="B3" s="65"/>
      <c r="C3" s="66" t="s">
        <v>228</v>
      </c>
      <c r="D3" s="66" t="s">
        <v>229</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0</v>
      </c>
      <c r="E5" s="110">
        <f>$C$40*D5</f>
        <v>0</v>
      </c>
      <c r="F5" s="85">
        <f>分析係数表!C8</f>
        <v>0.65037929495760816</v>
      </c>
      <c r="G5" s="110">
        <f t="shared" ref="G5:G38" si="0">E5*F5</f>
        <v>0</v>
      </c>
      <c r="H5" s="110">
        <f t="array" ref="H5:H43">MMULT(逆行列係数!C5:AO43,'36'!G5:G43)</f>
        <v>4.3226000669600428E-3</v>
      </c>
      <c r="I5" s="110">
        <f t="shared" ref="I5:I38" si="1">C5+H5</f>
        <v>4.3226000669600428E-3</v>
      </c>
      <c r="J5" s="85">
        <f>分析係数表!G8</f>
        <v>0.11973575557390587</v>
      </c>
      <c r="K5" s="111">
        <f t="shared" ref="K5:K38" si="2">I5*J5</f>
        <v>5.1756978506127679E-4</v>
      </c>
      <c r="L5" s="79" t="s">
        <v>178</v>
      </c>
      <c r="M5" s="80" t="s">
        <v>178</v>
      </c>
      <c r="N5" s="81">
        <f>分析係数表!H8</f>
        <v>1.170751382505599E-2</v>
      </c>
      <c r="O5" s="82">
        <f t="shared" ref="O5:O43" si="3">$M$44*N5</f>
        <v>0.27672508615250674</v>
      </c>
      <c r="P5" s="76">
        <f>分析係数表!C8</f>
        <v>0.65037929495760816</v>
      </c>
      <c r="Q5" s="82">
        <f t="shared" ref="Q5:Q38" si="4">O5*P5</f>
        <v>0.1799762664289507</v>
      </c>
      <c r="R5" s="83">
        <f t="array" ref="R5:R43">MMULT(逆行列係数!C5:AO43,'36'!Q5:Q43)</f>
        <v>0.23740376584859121</v>
      </c>
      <c r="S5" s="84">
        <f t="shared" ref="S5:S38" si="5">I5+R5</f>
        <v>0.24172636591555124</v>
      </c>
      <c r="T5" s="85">
        <f>分析係数表!F8</f>
        <v>0.45169281585466559</v>
      </c>
      <c r="U5" s="86">
        <f t="shared" ref="U5:U38" si="6">S5*T5</f>
        <v>0.10918606288671059</v>
      </c>
      <c r="V5" s="87">
        <f>分析係数表!D8</f>
        <v>0.495458298926507</v>
      </c>
      <c r="W5" s="167">
        <f t="shared" ref="W5:W38" si="7">ROUND(S5*V5,0)</f>
        <v>0</v>
      </c>
      <c r="X5" s="76">
        <f>分析係数表!E8</f>
        <v>0.32782824112303882</v>
      </c>
      <c r="Y5" s="166">
        <f t="shared" ref="Y5:Y38" si="8">ROUND(S5*X5,0)</f>
        <v>0</v>
      </c>
    </row>
    <row r="6" spans="1:25" x14ac:dyDescent="0.2">
      <c r="A6" s="6" t="s">
        <v>220</v>
      </c>
      <c r="B6" s="5" t="s">
        <v>266</v>
      </c>
      <c r="C6" s="90"/>
      <c r="D6" s="107">
        <f>投入係数表!AL6</f>
        <v>0</v>
      </c>
      <c r="E6" s="110">
        <f t="shared" ref="E6:E43" si="9">$C$40*D6</f>
        <v>0</v>
      </c>
      <c r="F6" s="85">
        <f>分析係数表!C9</f>
        <v>0.72894736842105257</v>
      </c>
      <c r="G6" s="110">
        <f t="shared" si="0"/>
        <v>0</v>
      </c>
      <c r="H6" s="110">
        <v>2.2262750849328982E-3</v>
      </c>
      <c r="I6" s="110">
        <f t="shared" si="1"/>
        <v>2.2262750849328982E-3</v>
      </c>
      <c r="J6" s="85">
        <f>分析係数表!G9</f>
        <v>0.24749163879598662</v>
      </c>
      <c r="K6" s="111">
        <f t="shared" si="2"/>
        <v>5.509844691807173E-4</v>
      </c>
      <c r="L6" s="79"/>
      <c r="M6" s="80"/>
      <c r="N6" s="81">
        <f>分析係数表!H9</f>
        <v>6.0501204716971121E-4</v>
      </c>
      <c r="O6" s="82">
        <f t="shared" si="3"/>
        <v>1.4300389764907421E-2</v>
      </c>
      <c r="P6" s="76">
        <f>分析係数表!C9</f>
        <v>0.72894736842105257</v>
      </c>
      <c r="Q6" s="82">
        <f t="shared" si="4"/>
        <v>1.0424231486524618E-2</v>
      </c>
      <c r="R6" s="83">
        <v>1.3306132735496211E-2</v>
      </c>
      <c r="S6" s="84">
        <f t="shared" si="5"/>
        <v>1.5532407820429108E-2</v>
      </c>
      <c r="T6" s="85">
        <f>分析係数表!F9</f>
        <v>0.67892976588628762</v>
      </c>
      <c r="U6" s="86">
        <f t="shared" si="6"/>
        <v>1.0545414005174277E-2</v>
      </c>
      <c r="V6" s="87">
        <f>分析係数表!D9</f>
        <v>0.15384615384615385</v>
      </c>
      <c r="W6" s="167">
        <f t="shared" si="7"/>
        <v>0</v>
      </c>
      <c r="X6" s="76">
        <f>分析係数表!E9</f>
        <v>1.6722408026755852E-2</v>
      </c>
      <c r="Y6" s="166">
        <f t="shared" si="8"/>
        <v>0</v>
      </c>
    </row>
    <row r="7" spans="1:25" x14ac:dyDescent="0.2">
      <c r="A7" s="6" t="s">
        <v>221</v>
      </c>
      <c r="B7" s="5" t="s">
        <v>267</v>
      </c>
      <c r="C7" s="90"/>
      <c r="D7" s="107">
        <f>投入係数表!AL7</f>
        <v>0</v>
      </c>
      <c r="E7" s="110">
        <f t="shared" si="9"/>
        <v>0</v>
      </c>
      <c r="F7" s="85">
        <f>分析係数表!C10</f>
        <v>1.0504201680672232E-2</v>
      </c>
      <c r="G7" s="110">
        <f t="shared" si="0"/>
        <v>0</v>
      </c>
      <c r="H7" s="110">
        <v>8.6840384650725919E-6</v>
      </c>
      <c r="I7" s="110">
        <f t="shared" si="1"/>
        <v>8.6840384650725919E-6</v>
      </c>
      <c r="J7" s="85">
        <f>分析係数表!G10</f>
        <v>0.2857142857142857</v>
      </c>
      <c r="K7" s="111">
        <f t="shared" si="2"/>
        <v>2.4811538471635977E-6</v>
      </c>
      <c r="L7" s="79"/>
      <c r="M7" s="80"/>
      <c r="N7" s="81">
        <f>分析係数表!H10</f>
        <v>1.1887956014562746E-3</v>
      </c>
      <c r="O7" s="82">
        <f t="shared" si="3"/>
        <v>2.8099011467888263E-2</v>
      </c>
      <c r="P7" s="76">
        <f>分析係数表!C10</f>
        <v>1.0504201680672232E-2</v>
      </c>
      <c r="Q7" s="82">
        <f t="shared" si="4"/>
        <v>2.951576834862202E-4</v>
      </c>
      <c r="R7" s="83">
        <v>3.961731794406482E-4</v>
      </c>
      <c r="S7" s="84">
        <f t="shared" si="5"/>
        <v>4.0485721790572081E-4</v>
      </c>
      <c r="T7" s="85">
        <f>分析係数表!F10</f>
        <v>0.5714285714285714</v>
      </c>
      <c r="U7" s="86">
        <f t="shared" si="6"/>
        <v>2.3134698166041187E-4</v>
      </c>
      <c r="V7" s="87">
        <f>分析係数表!D10</f>
        <v>0</v>
      </c>
      <c r="W7" s="167">
        <f t="shared" si="7"/>
        <v>0</v>
      </c>
      <c r="X7" s="76">
        <f>分析係数表!E10</f>
        <v>0</v>
      </c>
      <c r="Y7" s="166">
        <f t="shared" si="8"/>
        <v>0</v>
      </c>
    </row>
    <row r="8" spans="1:25" x14ac:dyDescent="0.2">
      <c r="A8" s="6" t="s">
        <v>222</v>
      </c>
      <c r="B8" s="5" t="s">
        <v>27</v>
      </c>
      <c r="C8" s="90"/>
      <c r="D8" s="107">
        <f>投入係数表!AL8</f>
        <v>0</v>
      </c>
      <c r="E8" s="110">
        <f t="shared" si="9"/>
        <v>0</v>
      </c>
      <c r="F8" s="85">
        <f>分析係数表!C11</f>
        <v>1.4320902789711765E-3</v>
      </c>
      <c r="G8" s="110">
        <f t="shared" si="0"/>
        <v>0</v>
      </c>
      <c r="H8" s="110">
        <v>1.8024929496428331E-4</v>
      </c>
      <c r="I8" s="110">
        <f t="shared" si="1"/>
        <v>1.8024929496428331E-4</v>
      </c>
      <c r="J8" s="85">
        <f>分析係数表!G11</f>
        <v>0.36842105263157893</v>
      </c>
      <c r="K8" s="111">
        <f t="shared" si="2"/>
        <v>6.6407634986841214E-5</v>
      </c>
      <c r="L8" s="79"/>
      <c r="M8" s="80"/>
      <c r="N8" s="81">
        <f>分析係数表!H11</f>
        <v>-2.1228492883147762E-5</v>
      </c>
      <c r="O8" s="82">
        <f t="shared" si="3"/>
        <v>-5.0176806192657616E-4</v>
      </c>
      <c r="P8" s="76">
        <f>分析係数表!C11</f>
        <v>1.4320902789711765E-3</v>
      </c>
      <c r="Q8" s="82">
        <f t="shared" si="4"/>
        <v>-7.1857716378325703E-7</v>
      </c>
      <c r="R8" s="83">
        <v>1.6724118182998056E-4</v>
      </c>
      <c r="S8" s="84">
        <f t="shared" si="5"/>
        <v>3.474904767942639E-4</v>
      </c>
      <c r="T8" s="85">
        <f>分析係数表!F11</f>
        <v>0.57894736842105265</v>
      </c>
      <c r="U8" s="86">
        <f t="shared" si="6"/>
        <v>2.0117869709141594E-4</v>
      </c>
      <c r="V8" s="87">
        <f>分析係数表!D11</f>
        <v>2.6315789473684209E-2</v>
      </c>
      <c r="W8" s="167">
        <f t="shared" si="7"/>
        <v>0</v>
      </c>
      <c r="X8" s="76">
        <f>分析係数表!E11</f>
        <v>0</v>
      </c>
      <c r="Y8" s="166">
        <f t="shared" si="8"/>
        <v>0</v>
      </c>
    </row>
    <row r="9" spans="1:25" x14ac:dyDescent="0.2">
      <c r="A9" s="6" t="s">
        <v>223</v>
      </c>
      <c r="B9" s="5" t="s">
        <v>191</v>
      </c>
      <c r="C9" s="90"/>
      <c r="D9" s="107">
        <f>投入係数表!AL9</f>
        <v>0</v>
      </c>
      <c r="E9" s="110">
        <f t="shared" si="9"/>
        <v>0</v>
      </c>
      <c r="F9" s="85">
        <f>分析係数表!C12</f>
        <v>8.2314002014678422E-2</v>
      </c>
      <c r="G9" s="110">
        <f t="shared" si="0"/>
        <v>0</v>
      </c>
      <c r="H9" s="110">
        <v>6.3239229968747911E-4</v>
      </c>
      <c r="I9" s="110">
        <f t="shared" si="1"/>
        <v>6.3239229968747911E-4</v>
      </c>
      <c r="J9" s="85">
        <f>分析係数表!G12</f>
        <v>0.12801312223648553</v>
      </c>
      <c r="K9" s="111">
        <f t="shared" si="2"/>
        <v>8.0954512761305459E-5</v>
      </c>
      <c r="L9" s="79"/>
      <c r="M9" s="80"/>
      <c r="N9" s="81">
        <f>分析係数表!H12</f>
        <v>9.0942863511405014E-2</v>
      </c>
      <c r="O9" s="82">
        <f t="shared" si="3"/>
        <v>2.1495743772934524</v>
      </c>
      <c r="P9" s="76">
        <f>分析係数表!C12</f>
        <v>8.2314002014678422E-2</v>
      </c>
      <c r="Q9" s="82">
        <f t="shared" si="4"/>
        <v>0.17694006962323436</v>
      </c>
      <c r="R9" s="83">
        <v>0.19713372594363099</v>
      </c>
      <c r="S9" s="84">
        <f t="shared" si="5"/>
        <v>0.19776611824331847</v>
      </c>
      <c r="T9" s="85">
        <f>分析係数表!F12</f>
        <v>0.39723291969761804</v>
      </c>
      <c r="U9" s="86">
        <f t="shared" si="6"/>
        <v>7.8559212567057751E-2</v>
      </c>
      <c r="V9" s="87">
        <f>分析係数表!D12</f>
        <v>4.0436456996148909E-2</v>
      </c>
      <c r="W9" s="167">
        <f t="shared" si="7"/>
        <v>0</v>
      </c>
      <c r="X9" s="76">
        <f>分析係数表!E12</f>
        <v>4.0507773498787619E-2</v>
      </c>
      <c r="Y9" s="166">
        <f t="shared" si="8"/>
        <v>0</v>
      </c>
    </row>
    <row r="10" spans="1:25" x14ac:dyDescent="0.2">
      <c r="A10" s="6" t="s">
        <v>224</v>
      </c>
      <c r="B10" s="5" t="s">
        <v>28</v>
      </c>
      <c r="C10" s="90"/>
      <c r="D10" s="107">
        <f>投入係数表!AL10</f>
        <v>1.6084558823529411E-3</v>
      </c>
      <c r="E10" s="110">
        <f t="shared" si="9"/>
        <v>0.1608455882352941</v>
      </c>
      <c r="F10" s="85">
        <f>分析係数表!C13</f>
        <v>0</v>
      </c>
      <c r="G10" s="110">
        <f t="shared" si="0"/>
        <v>0</v>
      </c>
      <c r="H10" s="110">
        <v>0</v>
      </c>
      <c r="I10" s="110">
        <f t="shared" si="1"/>
        <v>0</v>
      </c>
      <c r="J10" s="85">
        <f>分析係数表!G13</f>
        <v>0.2445</v>
      </c>
      <c r="K10" s="111">
        <f t="shared" si="2"/>
        <v>0</v>
      </c>
      <c r="L10" s="79"/>
      <c r="M10" s="80"/>
      <c r="N10" s="81">
        <f>分析係数表!H13</f>
        <v>1.389404859202021E-2</v>
      </c>
      <c r="O10" s="82">
        <f t="shared" si="3"/>
        <v>0.32840719653094408</v>
      </c>
      <c r="P10" s="76">
        <f>分析係数表!C13</f>
        <v>0</v>
      </c>
      <c r="Q10" s="82">
        <f t="shared" si="4"/>
        <v>0</v>
      </c>
      <c r="R10" s="83">
        <v>0</v>
      </c>
      <c r="S10" s="84">
        <f t="shared" si="5"/>
        <v>0</v>
      </c>
      <c r="T10" s="85">
        <f>分析係数表!F13</f>
        <v>0.38300000000000001</v>
      </c>
      <c r="U10" s="86">
        <f t="shared" si="6"/>
        <v>0</v>
      </c>
      <c r="V10" s="87">
        <f>分析係数表!D13</f>
        <v>4.5499999999999999E-2</v>
      </c>
      <c r="W10" s="167">
        <f t="shared" si="7"/>
        <v>0</v>
      </c>
      <c r="X10" s="76">
        <f>分析係数表!E13</f>
        <v>0.02</v>
      </c>
      <c r="Y10" s="166">
        <f t="shared" si="8"/>
        <v>0</v>
      </c>
    </row>
    <row r="11" spans="1:25" x14ac:dyDescent="0.2">
      <c r="A11" s="6" t="s">
        <v>225</v>
      </c>
      <c r="B11" s="5" t="s">
        <v>268</v>
      </c>
      <c r="C11" s="90"/>
      <c r="D11" s="107">
        <f>投入係数表!AL11</f>
        <v>2.5275735294117648E-3</v>
      </c>
      <c r="E11" s="110">
        <f t="shared" si="9"/>
        <v>0.25275735294117646</v>
      </c>
      <c r="F11" s="85">
        <f>分析係数表!C14</f>
        <v>0.20214395099540583</v>
      </c>
      <c r="G11" s="110">
        <f t="shared" si="0"/>
        <v>5.1093369966669668E-2</v>
      </c>
      <c r="H11" s="110">
        <v>0.10045675968434771</v>
      </c>
      <c r="I11" s="110">
        <f t="shared" si="1"/>
        <v>0.10045675968434771</v>
      </c>
      <c r="J11" s="85">
        <f>分析係数表!G14</f>
        <v>0.19479400103430444</v>
      </c>
      <c r="K11" s="111">
        <f t="shared" si="2"/>
        <v>1.95683741498557E-2</v>
      </c>
      <c r="L11" s="79"/>
      <c r="M11" s="80"/>
      <c r="N11" s="81">
        <f>分析係数表!H14</f>
        <v>1.146338615689979E-3</v>
      </c>
      <c r="O11" s="82">
        <f t="shared" si="3"/>
        <v>2.709547534403511E-2</v>
      </c>
      <c r="P11" s="76">
        <f>分析係数表!C14</f>
        <v>0.20214395099540583</v>
      </c>
      <c r="Q11" s="82">
        <f t="shared" si="4"/>
        <v>5.4771864401418607E-3</v>
      </c>
      <c r="R11" s="83">
        <v>2.3230873995516932E-2</v>
      </c>
      <c r="S11" s="84">
        <f t="shared" si="5"/>
        <v>0.12368763367986464</v>
      </c>
      <c r="T11" s="85">
        <f>分析係数表!F14</f>
        <v>0.33787278055507669</v>
      </c>
      <c r="U11" s="86">
        <f t="shared" si="6"/>
        <v>4.1790684711693622E-2</v>
      </c>
      <c r="V11" s="87">
        <f>分析係数表!D14</f>
        <v>4.5164626788484742E-2</v>
      </c>
      <c r="W11" s="167">
        <f t="shared" si="7"/>
        <v>0</v>
      </c>
      <c r="X11" s="76">
        <f>分析係数表!E14</f>
        <v>4.2234097569384586E-2</v>
      </c>
      <c r="Y11" s="166">
        <f t="shared" si="8"/>
        <v>0</v>
      </c>
    </row>
    <row r="12" spans="1:25" x14ac:dyDescent="0.2">
      <c r="A12" s="6" t="s">
        <v>226</v>
      </c>
      <c r="B12" s="5" t="s">
        <v>29</v>
      </c>
      <c r="C12" s="90"/>
      <c r="D12" s="107">
        <f>投入係数表!AL12</f>
        <v>5.0551470588235297E-3</v>
      </c>
      <c r="E12" s="110">
        <f t="shared" si="9"/>
        <v>0.50551470588235292</v>
      </c>
      <c r="F12" s="85">
        <f>分析係数表!C15</f>
        <v>0</v>
      </c>
      <c r="G12" s="110">
        <f t="shared" si="0"/>
        <v>0</v>
      </c>
      <c r="H12" s="110">
        <v>0</v>
      </c>
      <c r="I12" s="110">
        <f t="shared" si="1"/>
        <v>0</v>
      </c>
      <c r="J12" s="85">
        <f>分析係数表!G15</f>
        <v>9.5608299438809663E-2</v>
      </c>
      <c r="K12" s="111">
        <f t="shared" si="2"/>
        <v>0</v>
      </c>
      <c r="L12" s="79"/>
      <c r="M12" s="80"/>
      <c r="N12" s="81">
        <f>分析係数表!H15</f>
        <v>8.4064831817265134E-3</v>
      </c>
      <c r="O12" s="82">
        <f t="shared" si="3"/>
        <v>0.19870015252292414</v>
      </c>
      <c r="P12" s="76">
        <f>分析係数表!C15</f>
        <v>0</v>
      </c>
      <c r="Q12" s="82">
        <f t="shared" si="4"/>
        <v>0</v>
      </c>
      <c r="R12" s="83">
        <v>0</v>
      </c>
      <c r="S12" s="84">
        <f t="shared" si="5"/>
        <v>0</v>
      </c>
      <c r="T12" s="85">
        <f>分析係数表!F15</f>
        <v>0.30378074104583913</v>
      </c>
      <c r="U12" s="86">
        <f t="shared" si="6"/>
        <v>0</v>
      </c>
      <c r="V12" s="87">
        <f>分析係数表!D15</f>
        <v>8.4435977964269163E-3</v>
      </c>
      <c r="W12" s="167">
        <f t="shared" si="7"/>
        <v>0</v>
      </c>
      <c r="X12" s="76">
        <f>分析係数表!E15</f>
        <v>7.8086117832809896E-3</v>
      </c>
      <c r="Y12" s="166">
        <f t="shared" si="8"/>
        <v>0</v>
      </c>
    </row>
    <row r="13" spans="1:25" x14ac:dyDescent="0.2">
      <c r="A13" s="6" t="s">
        <v>227</v>
      </c>
      <c r="B13" s="5" t="s">
        <v>30</v>
      </c>
      <c r="C13" s="90"/>
      <c r="D13" s="107">
        <f>投入係数表!AL13</f>
        <v>2.7573529411764708E-3</v>
      </c>
      <c r="E13" s="110">
        <f t="shared" si="9"/>
        <v>0.27573529411764708</v>
      </c>
      <c r="F13" s="85">
        <f>分析係数表!C16</f>
        <v>5.244101845363236E-2</v>
      </c>
      <c r="G13" s="110">
        <f t="shared" si="0"/>
        <v>1.4459839647141277E-2</v>
      </c>
      <c r="H13" s="110">
        <v>1.6863097688014809E-2</v>
      </c>
      <c r="I13" s="110">
        <f t="shared" si="1"/>
        <v>1.6863097688014809E-2</v>
      </c>
      <c r="J13" s="85">
        <f>分析係数表!G16</f>
        <v>3.3400809716599193E-2</v>
      </c>
      <c r="K13" s="111">
        <f t="shared" si="2"/>
        <v>5.6324111710980647E-4</v>
      </c>
      <c r="L13" s="79"/>
      <c r="M13" s="80"/>
      <c r="N13" s="81">
        <f>分析係数表!H16</f>
        <v>1.6473310477322662E-2</v>
      </c>
      <c r="O13" s="82">
        <f t="shared" si="3"/>
        <v>0.38937201605502308</v>
      </c>
      <c r="P13" s="76">
        <f>分析係数表!C16</f>
        <v>5.244101845363236E-2</v>
      </c>
      <c r="Q13" s="82">
        <f t="shared" si="4"/>
        <v>2.0419065079269501E-2</v>
      </c>
      <c r="R13" s="83">
        <v>2.2958127400073518E-2</v>
      </c>
      <c r="S13" s="84">
        <f t="shared" si="5"/>
        <v>3.982122508808833E-2</v>
      </c>
      <c r="T13" s="85">
        <f>分析係数表!F16</f>
        <v>0.2874493927125506</v>
      </c>
      <c r="U13" s="86">
        <f t="shared" si="6"/>
        <v>1.1446586968640775E-2</v>
      </c>
      <c r="V13" s="87">
        <f>分析係数表!D16</f>
        <v>0</v>
      </c>
      <c r="W13" s="167">
        <f t="shared" si="7"/>
        <v>0</v>
      </c>
      <c r="X13" s="76">
        <f>分析係数表!E16</f>
        <v>0</v>
      </c>
      <c r="Y13" s="166">
        <f t="shared" si="8"/>
        <v>0</v>
      </c>
    </row>
    <row r="14" spans="1:25" x14ac:dyDescent="0.2">
      <c r="A14" s="6" t="s">
        <v>2</v>
      </c>
      <c r="B14" s="5" t="s">
        <v>365</v>
      </c>
      <c r="C14" s="90"/>
      <c r="D14" s="107">
        <f>投入係数表!AL14</f>
        <v>2.2748161764705881E-2</v>
      </c>
      <c r="E14" s="110">
        <f t="shared" si="9"/>
        <v>2.2748161764705883</v>
      </c>
      <c r="F14" s="85">
        <f>分析係数表!C17</f>
        <v>0.30047739399045215</v>
      </c>
      <c r="G14" s="110">
        <f t="shared" si="0"/>
        <v>0.6835308365132069</v>
      </c>
      <c r="H14" s="110">
        <v>0.81815926065469746</v>
      </c>
      <c r="I14" s="110">
        <f t="shared" si="1"/>
        <v>0.81815926065469746</v>
      </c>
      <c r="J14" s="85">
        <f>分析係数表!G17</f>
        <v>0.21582733812949639</v>
      </c>
      <c r="K14" s="111">
        <f t="shared" si="2"/>
        <v>0.17658113539310016</v>
      </c>
      <c r="L14" s="79"/>
      <c r="M14" s="80"/>
      <c r="N14" s="81">
        <f>分析係数表!H17</f>
        <v>2.8021610605755043E-3</v>
      </c>
      <c r="O14" s="82">
        <f t="shared" si="3"/>
        <v>6.6233384174308046E-2</v>
      </c>
      <c r="P14" s="76">
        <f>分析係数表!C17</f>
        <v>0.30047739399045215</v>
      </c>
      <c r="Q14" s="82">
        <f t="shared" si="4"/>
        <v>1.9901634671864538E-2</v>
      </c>
      <c r="R14" s="83">
        <v>4.1554941479630729E-2</v>
      </c>
      <c r="S14" s="84">
        <f t="shared" si="5"/>
        <v>0.85971420213432814</v>
      </c>
      <c r="T14" s="85">
        <f>分析係数表!F17</f>
        <v>0.33413269384492406</v>
      </c>
      <c r="U14" s="86">
        <f t="shared" si="6"/>
        <v>0.28725862229588262</v>
      </c>
      <c r="V14" s="87">
        <f>分析係数表!D17</f>
        <v>3.6407237846086765E-2</v>
      </c>
      <c r="W14" s="167">
        <f t="shared" si="7"/>
        <v>0</v>
      </c>
      <c r="X14" s="76">
        <f>分析係数表!E17</f>
        <v>3.7279267495094831E-2</v>
      </c>
      <c r="Y14" s="166">
        <f t="shared" si="8"/>
        <v>0</v>
      </c>
    </row>
    <row r="15" spans="1:25" x14ac:dyDescent="0.2">
      <c r="A15" s="6" t="s">
        <v>3</v>
      </c>
      <c r="B15" s="5" t="s">
        <v>31</v>
      </c>
      <c r="C15" s="90"/>
      <c r="D15" s="107">
        <f>投入係数表!AL15</f>
        <v>1.838235294117647E-3</v>
      </c>
      <c r="E15" s="110">
        <f t="shared" si="9"/>
        <v>0.18382352941176469</v>
      </c>
      <c r="F15" s="85">
        <f>分析係数表!C18</f>
        <v>0.17062500000000003</v>
      </c>
      <c r="G15" s="110">
        <f t="shared" si="0"/>
        <v>3.1364889705882353E-2</v>
      </c>
      <c r="H15" s="110">
        <v>4.0914048620120554E-2</v>
      </c>
      <c r="I15" s="110">
        <f t="shared" si="1"/>
        <v>4.0914048620120554E-2</v>
      </c>
      <c r="J15" s="85">
        <f>分析係数表!G18</f>
        <v>0.21515892420537897</v>
      </c>
      <c r="K15" s="111">
        <f t="shared" si="2"/>
        <v>8.8030226859917085E-3</v>
      </c>
      <c r="L15" s="79"/>
      <c r="M15" s="80"/>
      <c r="N15" s="81">
        <f>分析係数表!H18</f>
        <v>4.4579835054610296E-4</v>
      </c>
      <c r="O15" s="82">
        <f t="shared" si="3"/>
        <v>1.0537129300458099E-2</v>
      </c>
      <c r="P15" s="76">
        <f>分析係数表!C18</f>
        <v>0.17062500000000003</v>
      </c>
      <c r="Q15" s="82">
        <f t="shared" si="4"/>
        <v>1.7978976868906634E-3</v>
      </c>
      <c r="R15" s="83">
        <v>4.3420032053524621E-3</v>
      </c>
      <c r="S15" s="84">
        <f t="shared" si="5"/>
        <v>4.5256051825473015E-2</v>
      </c>
      <c r="T15" s="85">
        <f>分析係数表!F18</f>
        <v>0.45904645476772615</v>
      </c>
      <c r="U15" s="86">
        <f t="shared" si="6"/>
        <v>2.077463014726787E-2</v>
      </c>
      <c r="V15" s="87">
        <f>分析係数表!D18</f>
        <v>0.12530562347188265</v>
      </c>
      <c r="W15" s="167">
        <f t="shared" si="7"/>
        <v>0</v>
      </c>
      <c r="X15" s="76">
        <f>分析係数表!E18</f>
        <v>6.0513447432762837E-2</v>
      </c>
      <c r="Y15" s="166">
        <f t="shared" si="8"/>
        <v>0</v>
      </c>
    </row>
    <row r="16" spans="1:25" x14ac:dyDescent="0.2">
      <c r="A16" s="6" t="s">
        <v>4</v>
      </c>
      <c r="B16" s="5" t="s">
        <v>32</v>
      </c>
      <c r="C16" s="90"/>
      <c r="D16" s="107">
        <f>投入係数表!AL16</f>
        <v>4.5955882352941176E-4</v>
      </c>
      <c r="E16" s="110">
        <f t="shared" si="9"/>
        <v>4.5955882352941173E-2</v>
      </c>
      <c r="F16" s="85">
        <f>分析係数表!C19</f>
        <v>0.1185035016586804</v>
      </c>
      <c r="G16" s="110">
        <f t="shared" si="0"/>
        <v>5.4459329806378857E-3</v>
      </c>
      <c r="H16" s="110">
        <v>2.718460435310471E-2</v>
      </c>
      <c r="I16" s="110">
        <f t="shared" si="1"/>
        <v>2.718460435310471E-2</v>
      </c>
      <c r="J16" s="85">
        <f>分析係数表!G19</f>
        <v>5.7564057564057566E-2</v>
      </c>
      <c r="K16" s="111">
        <f t="shared" si="2"/>
        <v>1.5648561298382494E-3</v>
      </c>
      <c r="L16" s="79"/>
      <c r="M16" s="80"/>
      <c r="N16" s="81">
        <f>分析係数表!H19</f>
        <v>-1.1675671085731269E-4</v>
      </c>
      <c r="O16" s="82">
        <f t="shared" si="3"/>
        <v>-2.7597243405961687E-3</v>
      </c>
      <c r="P16" s="76">
        <f>分析係数表!C19</f>
        <v>0.1185035016586804</v>
      </c>
      <c r="Q16" s="82">
        <f t="shared" si="4"/>
        <v>-3.2703699797333874E-4</v>
      </c>
      <c r="R16" s="83">
        <v>1.9344256217709204E-3</v>
      </c>
      <c r="S16" s="84">
        <f t="shared" si="5"/>
        <v>2.9119029974875629E-2</v>
      </c>
      <c r="T16" s="85">
        <f>分析係数表!F19</f>
        <v>0.24008424008424009</v>
      </c>
      <c r="U16" s="86">
        <f t="shared" si="6"/>
        <v>6.9910201835082239E-3</v>
      </c>
      <c r="V16" s="87">
        <f>分析係数表!D19</f>
        <v>1.9656019656019656E-2</v>
      </c>
      <c r="W16" s="167">
        <f t="shared" si="7"/>
        <v>0</v>
      </c>
      <c r="X16" s="76">
        <f>分析係数表!E19</f>
        <v>2.141102141102141E-2</v>
      </c>
      <c r="Y16" s="166">
        <f t="shared" si="8"/>
        <v>0</v>
      </c>
    </row>
    <row r="17" spans="1:25" x14ac:dyDescent="0.2">
      <c r="A17" s="6" t="s">
        <v>5</v>
      </c>
      <c r="B17" s="5" t="s">
        <v>33</v>
      </c>
      <c r="C17" s="90"/>
      <c r="D17" s="107">
        <f>投入係数表!AL17</f>
        <v>1.1488970588235295E-3</v>
      </c>
      <c r="E17" s="110">
        <f t="shared" si="9"/>
        <v>0.11488970588235295</v>
      </c>
      <c r="F17" s="85">
        <f>分析係数表!C20</f>
        <v>0.1515527950310559</v>
      </c>
      <c r="G17" s="110">
        <f t="shared" si="0"/>
        <v>1.7411856046766535E-2</v>
      </c>
      <c r="H17" s="110">
        <v>4.0922954482239017E-2</v>
      </c>
      <c r="I17" s="110">
        <f t="shared" si="1"/>
        <v>4.0922954482239017E-2</v>
      </c>
      <c r="J17" s="85">
        <f>分析係数表!G20</f>
        <v>0.10025273799494525</v>
      </c>
      <c r="K17" s="111">
        <f t="shared" si="2"/>
        <v>4.1026382336869782E-3</v>
      </c>
      <c r="L17" s="79"/>
      <c r="M17" s="80"/>
      <c r="N17" s="81">
        <f>分析係数表!H20</f>
        <v>5.5194081496184183E-4</v>
      </c>
      <c r="O17" s="82">
        <f t="shared" si="3"/>
        <v>1.304596961009098E-2</v>
      </c>
      <c r="P17" s="76">
        <f>分析係数表!C20</f>
        <v>0.1515527950310559</v>
      </c>
      <c r="Q17" s="82">
        <f t="shared" si="4"/>
        <v>1.9771531582995026E-3</v>
      </c>
      <c r="R17" s="83">
        <v>5.03981756029479E-3</v>
      </c>
      <c r="S17" s="84">
        <f t="shared" si="5"/>
        <v>4.5962772042533809E-2</v>
      </c>
      <c r="T17" s="85">
        <f>分析係数表!F20</f>
        <v>0.22325189553496208</v>
      </c>
      <c r="U17" s="86">
        <f t="shared" si="6"/>
        <v>1.0261275982537033E-2</v>
      </c>
      <c r="V17" s="87">
        <f>分析係数表!D20</f>
        <v>3.7910699241786015E-3</v>
      </c>
      <c r="W17" s="167">
        <f t="shared" si="7"/>
        <v>0</v>
      </c>
      <c r="X17" s="76">
        <f>分析係数表!E20</f>
        <v>3.3698399326032012E-3</v>
      </c>
      <c r="Y17" s="166">
        <f t="shared" si="8"/>
        <v>0</v>
      </c>
    </row>
    <row r="18" spans="1:25" x14ac:dyDescent="0.2">
      <c r="A18" s="6" t="s">
        <v>6</v>
      </c>
      <c r="B18" s="5" t="s">
        <v>34</v>
      </c>
      <c r="C18" s="90"/>
      <c r="D18" s="107">
        <f>投入係数表!AL18</f>
        <v>2.2977941176470589E-3</v>
      </c>
      <c r="E18" s="110">
        <f t="shared" si="9"/>
        <v>0.2297794117647059</v>
      </c>
      <c r="F18" s="85">
        <f>分析係数表!C21</f>
        <v>0.26288951841359776</v>
      </c>
      <c r="G18" s="110">
        <f t="shared" si="0"/>
        <v>6.0406598900183316E-2</v>
      </c>
      <c r="H18" s="110">
        <v>8.9836003925469018E-2</v>
      </c>
      <c r="I18" s="110">
        <f t="shared" si="1"/>
        <v>8.9836003925469018E-2</v>
      </c>
      <c r="J18" s="85">
        <f>分析係数表!G21</f>
        <v>0.28500292911540714</v>
      </c>
      <c r="K18" s="111">
        <f t="shared" si="2"/>
        <v>2.5603524258781884E-2</v>
      </c>
      <c r="L18" s="79"/>
      <c r="M18" s="80"/>
      <c r="N18" s="81">
        <f>分析係数表!H21</f>
        <v>9.1282519397535371E-4</v>
      </c>
      <c r="O18" s="82">
        <f t="shared" si="3"/>
        <v>2.1576026662842772E-2</v>
      </c>
      <c r="P18" s="76">
        <f>分析係数表!C21</f>
        <v>0.26288951841359776</v>
      </c>
      <c r="Q18" s="82">
        <f t="shared" si="4"/>
        <v>5.6721112586736811E-3</v>
      </c>
      <c r="R18" s="83">
        <v>1.3504930425165909E-2</v>
      </c>
      <c r="S18" s="84">
        <f t="shared" si="5"/>
        <v>0.10334093435063493</v>
      </c>
      <c r="T18" s="85">
        <f>分析係数表!F21</f>
        <v>0.4257469244288225</v>
      </c>
      <c r="U18" s="86">
        <f t="shared" si="6"/>
        <v>4.3997084967383679E-2</v>
      </c>
      <c r="V18" s="87">
        <f>分析係数表!D21</f>
        <v>5.0673696543643822E-2</v>
      </c>
      <c r="W18" s="167">
        <f t="shared" si="7"/>
        <v>0</v>
      </c>
      <c r="X18" s="76">
        <f>分析係数表!E21</f>
        <v>4.5987111892208554E-2</v>
      </c>
      <c r="Y18" s="166">
        <f t="shared" si="8"/>
        <v>0</v>
      </c>
    </row>
    <row r="19" spans="1:25" x14ac:dyDescent="0.2">
      <c r="A19" s="6" t="s">
        <v>7</v>
      </c>
      <c r="B19" s="5" t="s">
        <v>269</v>
      </c>
      <c r="C19" s="90"/>
      <c r="D19" s="107">
        <f>投入係数表!AL19</f>
        <v>1.8841911764705881E-2</v>
      </c>
      <c r="E19" s="110">
        <f t="shared" si="9"/>
        <v>1.8841911764705881</v>
      </c>
      <c r="F19" s="85">
        <f>分析係数表!C22</f>
        <v>7.7430972388955577E-2</v>
      </c>
      <c r="G19" s="110">
        <f t="shared" si="0"/>
        <v>0.14589475496080784</v>
      </c>
      <c r="H19" s="110">
        <v>0.15494847277965898</v>
      </c>
      <c r="I19" s="110">
        <f t="shared" si="1"/>
        <v>0.15494847277965898</v>
      </c>
      <c r="J19" s="85">
        <f>分析係数表!G22</f>
        <v>0.1947935368043088</v>
      </c>
      <c r="K19" s="111">
        <f t="shared" si="2"/>
        <v>3.0182961035175943E-2</v>
      </c>
      <c r="L19" s="79"/>
      <c r="M19" s="80"/>
      <c r="N19" s="81">
        <f>分析係数表!H22</f>
        <v>4.2456985766295524E-5</v>
      </c>
      <c r="O19" s="82">
        <f t="shared" si="3"/>
        <v>1.0035361238531523E-3</v>
      </c>
      <c r="P19" s="76">
        <f>分析係数表!C22</f>
        <v>7.7430972388955577E-2</v>
      </c>
      <c r="Q19" s="82">
        <f t="shared" si="4"/>
        <v>7.7704777897392944E-5</v>
      </c>
      <c r="R19" s="83">
        <v>9.8191141354747927E-4</v>
      </c>
      <c r="S19" s="84">
        <f t="shared" si="5"/>
        <v>0.15593038419320646</v>
      </c>
      <c r="T19" s="85">
        <f>分析係数表!F22</f>
        <v>0.41382405745062839</v>
      </c>
      <c r="U19" s="86">
        <f t="shared" si="6"/>
        <v>6.4527744266668019E-2</v>
      </c>
      <c r="V19" s="87">
        <f>分析係数表!D22</f>
        <v>5.3261520047875523E-2</v>
      </c>
      <c r="W19" s="167">
        <f t="shared" si="7"/>
        <v>0</v>
      </c>
      <c r="X19" s="76">
        <f>分析係数表!E22</f>
        <v>5.6852184320766011E-2</v>
      </c>
      <c r="Y19" s="166">
        <f t="shared" si="8"/>
        <v>0</v>
      </c>
    </row>
    <row r="20" spans="1:25" x14ac:dyDescent="0.2">
      <c r="A20" s="6" t="s">
        <v>8</v>
      </c>
      <c r="B20" s="5" t="s">
        <v>270</v>
      </c>
      <c r="C20" s="90"/>
      <c r="D20" s="107">
        <f>投入係数表!AL20</f>
        <v>2.8262867647058824E-2</v>
      </c>
      <c r="E20" s="110">
        <f t="shared" si="9"/>
        <v>2.8262867647058822</v>
      </c>
      <c r="F20" s="85">
        <f>分析係数表!C23</f>
        <v>0</v>
      </c>
      <c r="G20" s="110">
        <f t="shared" si="0"/>
        <v>0</v>
      </c>
      <c r="H20" s="110">
        <v>0</v>
      </c>
      <c r="I20" s="110">
        <f t="shared" si="1"/>
        <v>0</v>
      </c>
      <c r="J20" s="85">
        <f>分析係数表!G23</f>
        <v>0.21568627450980393</v>
      </c>
      <c r="K20" s="111">
        <f t="shared" si="2"/>
        <v>0</v>
      </c>
      <c r="L20" s="79"/>
      <c r="M20" s="80"/>
      <c r="N20" s="81">
        <f>分析係数表!H23</f>
        <v>2.1228492883147762E-5</v>
      </c>
      <c r="O20" s="82">
        <f t="shared" si="3"/>
        <v>5.0176806192657616E-4</v>
      </c>
      <c r="P20" s="76">
        <f>分析係数表!C23</f>
        <v>0</v>
      </c>
      <c r="Q20" s="82">
        <f t="shared" si="4"/>
        <v>0</v>
      </c>
      <c r="R20" s="83">
        <v>0</v>
      </c>
      <c r="S20" s="84">
        <f t="shared" si="5"/>
        <v>0</v>
      </c>
      <c r="T20" s="85">
        <f>分析係数表!F23</f>
        <v>0.44102792632204396</v>
      </c>
      <c r="U20" s="86">
        <f t="shared" si="6"/>
        <v>0</v>
      </c>
      <c r="V20" s="87">
        <f>分析係数表!D23</f>
        <v>2.3469994058229353E-2</v>
      </c>
      <c r="W20" s="167">
        <f t="shared" si="7"/>
        <v>0</v>
      </c>
      <c r="X20" s="76">
        <f>分析係数表!E23</f>
        <v>2.3024361259655377E-2</v>
      </c>
      <c r="Y20" s="166">
        <f t="shared" si="8"/>
        <v>0</v>
      </c>
    </row>
    <row r="21" spans="1:25" x14ac:dyDescent="0.2">
      <c r="A21" s="6" t="s">
        <v>9</v>
      </c>
      <c r="B21" s="5" t="s">
        <v>271</v>
      </c>
      <c r="C21" s="90"/>
      <c r="D21" s="107">
        <f>投入係数表!AL21</f>
        <v>9.1911764705882356E-3</v>
      </c>
      <c r="E21" s="110">
        <f t="shared" si="9"/>
        <v>0.91911764705882359</v>
      </c>
      <c r="F21" s="85">
        <f>分析係数表!C24</f>
        <v>0.63487099296325256</v>
      </c>
      <c r="G21" s="110">
        <f t="shared" si="0"/>
        <v>0.5835211332382837</v>
      </c>
      <c r="H21" s="110">
        <v>0.64257083298595974</v>
      </c>
      <c r="I21" s="110">
        <f t="shared" si="1"/>
        <v>0.64257083298595974</v>
      </c>
      <c r="J21" s="85">
        <f>分析係数表!G24</f>
        <v>0.20715350223546944</v>
      </c>
      <c r="K21" s="111">
        <f t="shared" si="2"/>
        <v>0.13311079848740448</v>
      </c>
      <c r="L21" s="79"/>
      <c r="M21" s="80"/>
      <c r="N21" s="81">
        <f>分析係数表!H24</f>
        <v>3.5027013257193804E-4</v>
      </c>
      <c r="O21" s="82">
        <f t="shared" si="3"/>
        <v>8.2791730217885058E-3</v>
      </c>
      <c r="P21" s="76">
        <f>分析係数表!C24</f>
        <v>0.63487099296325256</v>
      </c>
      <c r="Q21" s="82">
        <f t="shared" si="4"/>
        <v>5.2562067972574409E-3</v>
      </c>
      <c r="R21" s="83">
        <v>1.7757448175123005E-2</v>
      </c>
      <c r="S21" s="84">
        <f t="shared" si="5"/>
        <v>0.66032828116108278</v>
      </c>
      <c r="T21" s="85">
        <f>分析係数表!F24</f>
        <v>0.39046199701937406</v>
      </c>
      <c r="U21" s="86">
        <f t="shared" si="6"/>
        <v>0.25783309935052712</v>
      </c>
      <c r="V21" s="87">
        <f>分析係数表!D24</f>
        <v>8.1222056631892692E-2</v>
      </c>
      <c r="W21" s="167">
        <f t="shared" si="7"/>
        <v>0</v>
      </c>
      <c r="X21" s="76">
        <f>分析係数表!E24</f>
        <v>8.3457526080476907E-2</v>
      </c>
      <c r="Y21" s="166">
        <f t="shared" si="8"/>
        <v>0</v>
      </c>
    </row>
    <row r="22" spans="1:25" x14ac:dyDescent="0.2">
      <c r="A22" s="6" t="s">
        <v>10</v>
      </c>
      <c r="B22" s="5" t="s">
        <v>272</v>
      </c>
      <c r="C22" s="90"/>
      <c r="D22" s="107">
        <f>投入係数表!AL22</f>
        <v>2.8262867647058824E-2</v>
      </c>
      <c r="E22" s="110">
        <f t="shared" si="9"/>
        <v>2.8262867647058822</v>
      </c>
      <c r="F22" s="85">
        <f>分析係数表!C25</f>
        <v>2.5195482189400487E-2</v>
      </c>
      <c r="G22" s="110">
        <f t="shared" si="0"/>
        <v>7.1209657842285376E-2</v>
      </c>
      <c r="H22" s="110">
        <v>8.0068907158885483E-2</v>
      </c>
      <c r="I22" s="110">
        <f t="shared" si="1"/>
        <v>8.0068907158885483E-2</v>
      </c>
      <c r="J22" s="85">
        <f>分析係数表!G25</f>
        <v>0.19667590027700832</v>
      </c>
      <c r="K22" s="111">
        <f t="shared" si="2"/>
        <v>1.574762439967E-2</v>
      </c>
      <c r="L22" s="79"/>
      <c r="M22" s="80"/>
      <c r="N22" s="81">
        <f>分析係数表!H25</f>
        <v>5.0948382919554624E-4</v>
      </c>
      <c r="O22" s="82">
        <f t="shared" si="3"/>
        <v>1.2042433486237826E-2</v>
      </c>
      <c r="P22" s="76">
        <f>分析係数表!C25</f>
        <v>2.5195482189400487E-2</v>
      </c>
      <c r="Q22" s="82">
        <f t="shared" si="4"/>
        <v>3.0341491841954517E-4</v>
      </c>
      <c r="R22" s="83">
        <v>1.2800647041136929E-3</v>
      </c>
      <c r="S22" s="84">
        <f t="shared" si="5"/>
        <v>8.1348971862999178E-2</v>
      </c>
      <c r="T22" s="85">
        <f>分析係数表!F25</f>
        <v>0.34903047091412742</v>
      </c>
      <c r="U22" s="86">
        <f t="shared" si="6"/>
        <v>2.8393269957722705E-2</v>
      </c>
      <c r="V22" s="87">
        <f>分析係数表!D25</f>
        <v>0.22853185595567868</v>
      </c>
      <c r="W22" s="167">
        <f t="shared" si="7"/>
        <v>0</v>
      </c>
      <c r="X22" s="76">
        <f>分析係数表!E25</f>
        <v>0.2146814404432133</v>
      </c>
      <c r="Y22" s="166">
        <f t="shared" si="8"/>
        <v>0</v>
      </c>
    </row>
    <row r="23" spans="1:25" x14ac:dyDescent="0.2">
      <c r="A23" s="6" t="s">
        <v>11</v>
      </c>
      <c r="B23" s="5" t="s">
        <v>35</v>
      </c>
      <c r="C23" s="90"/>
      <c r="D23" s="107">
        <f>投入係数表!AL23</f>
        <v>1.5854779411764705E-2</v>
      </c>
      <c r="E23" s="110">
        <f t="shared" si="9"/>
        <v>1.5854779411764706</v>
      </c>
      <c r="F23" s="85">
        <f>分析係数表!C26</f>
        <v>0.4930888575458392</v>
      </c>
      <c r="G23" s="110">
        <f t="shared" si="0"/>
        <v>0.78178150667883506</v>
      </c>
      <c r="H23" s="110">
        <v>0.88583616878875138</v>
      </c>
      <c r="I23" s="110">
        <f t="shared" si="1"/>
        <v>0.88583616878875138</v>
      </c>
      <c r="J23" s="85">
        <f>分析係数表!G26</f>
        <v>0.19639217284957194</v>
      </c>
      <c r="K23" s="111">
        <f t="shared" si="2"/>
        <v>0.17397128997716305</v>
      </c>
      <c r="L23" s="79"/>
      <c r="M23" s="80"/>
      <c r="N23" s="81">
        <f>分析係数表!H26</f>
        <v>1.0815917123963785E-2</v>
      </c>
      <c r="O23" s="82">
        <f t="shared" si="3"/>
        <v>0.25565082755159058</v>
      </c>
      <c r="P23" s="76">
        <f>分析係数表!C26</f>
        <v>0.4930888575458392</v>
      </c>
      <c r="Q23" s="82">
        <f t="shared" si="4"/>
        <v>0.12605857448806215</v>
      </c>
      <c r="R23" s="83">
        <v>0.13932682205171606</v>
      </c>
      <c r="S23" s="84">
        <f t="shared" si="5"/>
        <v>1.0251629908404674</v>
      </c>
      <c r="T23" s="85">
        <f>分析係数表!F26</f>
        <v>0.33499796167957602</v>
      </c>
      <c r="U23" s="86">
        <f t="shared" si="6"/>
        <v>0.34342751232089441</v>
      </c>
      <c r="V23" s="87">
        <f>分析係数表!D26</f>
        <v>2.4561761108846312E-2</v>
      </c>
      <c r="W23" s="167">
        <f t="shared" si="7"/>
        <v>0</v>
      </c>
      <c r="X23" s="76">
        <f>分析係数表!E26</f>
        <v>2.6498165511618425E-2</v>
      </c>
      <c r="Y23" s="166">
        <f t="shared" si="8"/>
        <v>0</v>
      </c>
    </row>
    <row r="24" spans="1:25" x14ac:dyDescent="0.2">
      <c r="A24" s="6" t="s">
        <v>12</v>
      </c>
      <c r="B24" s="5" t="s">
        <v>366</v>
      </c>
      <c r="C24" s="90"/>
      <c r="D24" s="107">
        <f>投入係数表!AL24</f>
        <v>1.3786764705882354E-3</v>
      </c>
      <c r="E24" s="110">
        <f t="shared" si="9"/>
        <v>0.13786764705882354</v>
      </c>
      <c r="F24" s="85">
        <f>分析係数表!C27</f>
        <v>2.3319615912208547E-2</v>
      </c>
      <c r="G24" s="110">
        <f t="shared" si="0"/>
        <v>3.2150205761316934E-3</v>
      </c>
      <c r="H24" s="110">
        <v>3.5047766557056142E-3</v>
      </c>
      <c r="I24" s="110">
        <f t="shared" si="1"/>
        <v>3.5047766557056142E-3</v>
      </c>
      <c r="J24" s="85">
        <f>分析係数表!G27</f>
        <v>0.17692307692307693</v>
      </c>
      <c r="K24" s="111">
        <f t="shared" si="2"/>
        <v>6.2007586985560865E-4</v>
      </c>
      <c r="L24" s="79"/>
      <c r="M24" s="80"/>
      <c r="N24" s="81">
        <f>分析係数表!H27</f>
        <v>1.0773460138197489E-2</v>
      </c>
      <c r="O24" s="82">
        <f t="shared" si="3"/>
        <v>0.2546472914277374</v>
      </c>
      <c r="P24" s="76">
        <f>分析係数表!C27</f>
        <v>2.3319615912208547E-2</v>
      </c>
      <c r="Q24" s="82">
        <f t="shared" si="4"/>
        <v>5.938277029179072E-3</v>
      </c>
      <c r="R24" s="83">
        <v>5.984606718720047E-3</v>
      </c>
      <c r="S24" s="84">
        <f t="shared" si="5"/>
        <v>9.4893833744256612E-3</v>
      </c>
      <c r="T24" s="85">
        <f>分析係数表!F27</f>
        <v>0.33076923076923076</v>
      </c>
      <c r="U24" s="86">
        <f t="shared" si="6"/>
        <v>3.1387960392331034E-3</v>
      </c>
      <c r="V24" s="87">
        <f>分析係数表!D27</f>
        <v>1.5384615384615385</v>
      </c>
      <c r="W24" s="167">
        <f t="shared" si="7"/>
        <v>0</v>
      </c>
      <c r="X24" s="76">
        <f>分析係数表!E27</f>
        <v>1.823076923076923</v>
      </c>
      <c r="Y24" s="166">
        <f t="shared" si="8"/>
        <v>0</v>
      </c>
    </row>
    <row r="25" spans="1:25" x14ac:dyDescent="0.2">
      <c r="A25" s="6" t="s">
        <v>13</v>
      </c>
      <c r="B25" s="5" t="s">
        <v>192</v>
      </c>
      <c r="C25" s="90"/>
      <c r="D25" s="107">
        <f>投入係数表!AL25</f>
        <v>6.9163602941176475E-2</v>
      </c>
      <c r="E25" s="110">
        <f t="shared" si="9"/>
        <v>6.9163602941176476</v>
      </c>
      <c r="F25" s="85">
        <f>分析係数表!C28</f>
        <v>0.14672910458351074</v>
      </c>
      <c r="G25" s="110">
        <f t="shared" si="0"/>
        <v>1.0148313529328294</v>
      </c>
      <c r="H25" s="110">
        <v>1.1245076034147259</v>
      </c>
      <c r="I25" s="110">
        <f t="shared" si="1"/>
        <v>1.1245076034147259</v>
      </c>
      <c r="J25" s="85">
        <f>分析係数表!G28</f>
        <v>0.12492997198879552</v>
      </c>
      <c r="K25" s="111">
        <f t="shared" si="2"/>
        <v>0.14048470339578928</v>
      </c>
      <c r="L25" s="79"/>
      <c r="M25" s="80"/>
      <c r="N25" s="81">
        <f>分析係数表!H28</f>
        <v>2.0262596456964536E-2</v>
      </c>
      <c r="O25" s="82">
        <f t="shared" si="3"/>
        <v>0.47893761510891686</v>
      </c>
      <c r="P25" s="76">
        <f>分析係数表!C28</f>
        <v>0.14672910458351074</v>
      </c>
      <c r="Q25" s="82">
        <f t="shared" si="4"/>
        <v>7.0274087416293471E-2</v>
      </c>
      <c r="R25" s="83">
        <v>8.1482255625843866E-2</v>
      </c>
      <c r="S25" s="84">
        <f t="shared" si="5"/>
        <v>1.2059898590405698</v>
      </c>
      <c r="T25" s="85">
        <f>分析係数表!F28</f>
        <v>0.21372549019607842</v>
      </c>
      <c r="U25" s="86">
        <f t="shared" si="6"/>
        <v>0.25775077379494526</v>
      </c>
      <c r="V25" s="87">
        <f>分析係数表!D28</f>
        <v>3.4733893557422971E-2</v>
      </c>
      <c r="W25" s="167">
        <f t="shared" si="7"/>
        <v>0</v>
      </c>
      <c r="X25" s="76">
        <f>分析係数表!E28</f>
        <v>3.4173669467787111E-2</v>
      </c>
      <c r="Y25" s="166">
        <f t="shared" si="8"/>
        <v>0</v>
      </c>
    </row>
    <row r="26" spans="1:25" x14ac:dyDescent="0.2">
      <c r="A26" s="6" t="s">
        <v>14</v>
      </c>
      <c r="B26" s="5" t="s">
        <v>50</v>
      </c>
      <c r="C26" s="90"/>
      <c r="D26" s="107">
        <f>投入係数表!AL26</f>
        <v>5.0551470588235297E-3</v>
      </c>
      <c r="E26" s="110">
        <f t="shared" si="9"/>
        <v>0.50551470588235292</v>
      </c>
      <c r="F26" s="85">
        <f>分析係数表!C29</f>
        <v>0.36751332706177486</v>
      </c>
      <c r="G26" s="110">
        <f t="shared" si="0"/>
        <v>0.1857833914374781</v>
      </c>
      <c r="H26" s="110">
        <v>0.21162000437511819</v>
      </c>
      <c r="I26" s="110">
        <f t="shared" si="1"/>
        <v>0.21162000437511819</v>
      </c>
      <c r="J26" s="85">
        <f>分析係数表!G29</f>
        <v>0.26226333907056798</v>
      </c>
      <c r="K26" s="111">
        <f t="shared" si="2"/>
        <v>5.5500168961546699E-2</v>
      </c>
      <c r="L26" s="79"/>
      <c r="M26" s="80"/>
      <c r="N26" s="81">
        <f>分析係数表!H29</f>
        <v>9.6908070011569522E-3</v>
      </c>
      <c r="O26" s="82">
        <f t="shared" si="3"/>
        <v>0.229057120269482</v>
      </c>
      <c r="P26" s="76">
        <f>分析係数表!C29</f>
        <v>0.36751332706177486</v>
      </c>
      <c r="Q26" s="82">
        <f t="shared" si="4"/>
        <v>8.4181544357426433E-2</v>
      </c>
      <c r="R26" s="83">
        <v>0.10675069543091273</v>
      </c>
      <c r="S26" s="84">
        <f t="shared" si="5"/>
        <v>0.31837069980603094</v>
      </c>
      <c r="T26" s="85">
        <f>分析係数表!F29</f>
        <v>0.47117039586919107</v>
      </c>
      <c r="U26" s="86">
        <f t="shared" si="6"/>
        <v>0.150006848660759</v>
      </c>
      <c r="V26" s="87">
        <f>分析係数表!D29</f>
        <v>9.2943201376936319E-2</v>
      </c>
      <c r="W26" s="167">
        <f t="shared" si="7"/>
        <v>0</v>
      </c>
      <c r="X26" s="76">
        <f>分析係数表!E29</f>
        <v>7.2289156626506021E-2</v>
      </c>
      <c r="Y26" s="166">
        <f t="shared" si="8"/>
        <v>0</v>
      </c>
    </row>
    <row r="27" spans="1:25" x14ac:dyDescent="0.2">
      <c r="A27" s="6" t="s">
        <v>15</v>
      </c>
      <c r="B27" s="5" t="s">
        <v>36</v>
      </c>
      <c r="C27" s="90"/>
      <c r="D27" s="107">
        <f>投入係数表!AL27</f>
        <v>1.1488970588235295E-3</v>
      </c>
      <c r="E27" s="110">
        <f t="shared" si="9"/>
        <v>0.11488970588235295</v>
      </c>
      <c r="F27" s="85">
        <f>分析係数表!C30</f>
        <v>1</v>
      </c>
      <c r="G27" s="110">
        <f t="shared" si="0"/>
        <v>0.11488970588235295</v>
      </c>
      <c r="H27" s="110">
        <v>0.14740582708157524</v>
      </c>
      <c r="I27" s="110">
        <f t="shared" si="1"/>
        <v>0.14740582708157524</v>
      </c>
      <c r="J27" s="85">
        <f>分析係数表!G30</f>
        <v>0.34487899988530796</v>
      </c>
      <c r="K27" s="111">
        <f t="shared" si="2"/>
        <v>5.0837174221160311E-2</v>
      </c>
      <c r="L27" s="79"/>
      <c r="M27" s="80"/>
      <c r="N27" s="81">
        <f>分析係数表!H30</f>
        <v>0</v>
      </c>
      <c r="O27" s="82">
        <f t="shared" si="3"/>
        <v>0</v>
      </c>
      <c r="P27" s="76">
        <f>分析係数表!C30</f>
        <v>1</v>
      </c>
      <c r="Q27" s="82">
        <f t="shared" si="4"/>
        <v>0</v>
      </c>
      <c r="R27" s="83">
        <v>6.923214264080195E-2</v>
      </c>
      <c r="S27" s="84">
        <f t="shared" si="5"/>
        <v>0.2166379697223772</v>
      </c>
      <c r="T27" s="85">
        <f>分析係数表!F30</f>
        <v>0.44087624727606378</v>
      </c>
      <c r="U27" s="86">
        <f t="shared" si="6"/>
        <v>9.551053510870719E-2</v>
      </c>
      <c r="V27" s="87">
        <f>分析係数表!D30</f>
        <v>0.11905034981075811</v>
      </c>
      <c r="W27" s="167">
        <f t="shared" si="7"/>
        <v>0</v>
      </c>
      <c r="X27" s="76">
        <f>分析係数表!E30</f>
        <v>6.6292005963986697E-2</v>
      </c>
      <c r="Y27" s="166">
        <f t="shared" si="8"/>
        <v>0</v>
      </c>
    </row>
    <row r="28" spans="1:25" x14ac:dyDescent="0.2">
      <c r="A28" s="6" t="s">
        <v>16</v>
      </c>
      <c r="B28" s="5" t="s">
        <v>193</v>
      </c>
      <c r="C28" s="90"/>
      <c r="D28" s="107">
        <f>投入係数表!AL28</f>
        <v>5.5147058823529415E-3</v>
      </c>
      <c r="E28" s="110">
        <f t="shared" si="9"/>
        <v>0.55147058823529416</v>
      </c>
      <c r="F28" s="85">
        <f>分析係数表!C31</f>
        <v>0.30951028292239513</v>
      </c>
      <c r="G28" s="110">
        <f t="shared" si="0"/>
        <v>0.17068581778808556</v>
      </c>
      <c r="H28" s="110">
        <v>0.21837001743321527</v>
      </c>
      <c r="I28" s="110">
        <f t="shared" si="1"/>
        <v>0.21837001743321527</v>
      </c>
      <c r="J28" s="85">
        <f>分析係数表!G31</f>
        <v>7.0092194960809637E-2</v>
      </c>
      <c r="K28" s="111">
        <f t="shared" si="2"/>
        <v>1.5306033835524323E-2</v>
      </c>
      <c r="L28" s="79"/>
      <c r="M28" s="80"/>
      <c r="N28" s="81">
        <f>分析係数表!H31</f>
        <v>2.261895916699394E-2</v>
      </c>
      <c r="O28" s="82">
        <f t="shared" si="3"/>
        <v>0.53463386998276685</v>
      </c>
      <c r="P28" s="76">
        <f>分析係数表!C31</f>
        <v>0.30951028292239513</v>
      </c>
      <c r="Q28" s="82">
        <f t="shared" si="4"/>
        <v>0.16547468035826118</v>
      </c>
      <c r="R28" s="83">
        <v>0.21403339531255175</v>
      </c>
      <c r="S28" s="84">
        <f t="shared" si="5"/>
        <v>0.43240341274576699</v>
      </c>
      <c r="T28" s="85">
        <f>分析係数表!F31</f>
        <v>0.24334064086008589</v>
      </c>
      <c r="U28" s="86">
        <f t="shared" si="6"/>
        <v>0.10522132356764317</v>
      </c>
      <c r="V28" s="87">
        <f>分析係数表!D31</f>
        <v>5.1052584161686535E-4</v>
      </c>
      <c r="W28" s="167">
        <f t="shared" si="7"/>
        <v>0</v>
      </c>
      <c r="X28" s="76">
        <f>分析係数表!E31</f>
        <v>4.2043304603741857E-4</v>
      </c>
      <c r="Y28" s="166">
        <f t="shared" si="8"/>
        <v>0</v>
      </c>
    </row>
    <row r="29" spans="1:25" x14ac:dyDescent="0.2">
      <c r="A29" s="6" t="s">
        <v>17</v>
      </c>
      <c r="B29" s="5" t="s">
        <v>273</v>
      </c>
      <c r="C29" s="90"/>
      <c r="D29" s="107">
        <f>投入係数表!AL29</f>
        <v>9.1911764705882352E-4</v>
      </c>
      <c r="E29" s="110">
        <f t="shared" si="9"/>
        <v>9.1911764705882346E-2</v>
      </c>
      <c r="F29" s="85">
        <f>分析係数表!C32</f>
        <v>0.85225718194254441</v>
      </c>
      <c r="G29" s="110">
        <f t="shared" si="0"/>
        <v>7.8332461575601503E-2</v>
      </c>
      <c r="H29" s="110">
        <v>9.6424896689450756E-2</v>
      </c>
      <c r="I29" s="110">
        <f t="shared" si="1"/>
        <v>9.6424896689450756E-2</v>
      </c>
      <c r="J29" s="85">
        <f>分析係数表!G32</f>
        <v>0.14035087719298245</v>
      </c>
      <c r="K29" s="111">
        <f t="shared" si="2"/>
        <v>1.3533318833607123E-2</v>
      </c>
      <c r="L29" s="79"/>
      <c r="M29" s="80"/>
      <c r="N29" s="81">
        <f>分析係数表!H32</f>
        <v>6.442847590035345E-3</v>
      </c>
      <c r="O29" s="82">
        <f t="shared" si="3"/>
        <v>0.15228660679471584</v>
      </c>
      <c r="P29" s="76">
        <f>分析係数表!C32</f>
        <v>0.85225718194254441</v>
      </c>
      <c r="Q29" s="82">
        <f t="shared" si="4"/>
        <v>0.12978735435445685</v>
      </c>
      <c r="R29" s="83">
        <v>0.16971450226707888</v>
      </c>
      <c r="S29" s="84">
        <f t="shared" si="5"/>
        <v>0.2661393989565296</v>
      </c>
      <c r="T29" s="85">
        <f>分析係数表!F32</f>
        <v>0.48405103668261562</v>
      </c>
      <c r="U29" s="86">
        <f t="shared" si="6"/>
        <v>0.1288250519669964</v>
      </c>
      <c r="V29" s="87">
        <f>分析係数表!D32</f>
        <v>2.1531100478468901E-2</v>
      </c>
      <c r="W29" s="167">
        <f t="shared" si="7"/>
        <v>0</v>
      </c>
      <c r="X29" s="76">
        <f>分析係数表!E32</f>
        <v>3.1897926634768738E-2</v>
      </c>
      <c r="Y29" s="166">
        <f t="shared" si="8"/>
        <v>0</v>
      </c>
    </row>
    <row r="30" spans="1:25" x14ac:dyDescent="0.2">
      <c r="A30" s="6" t="s">
        <v>18</v>
      </c>
      <c r="B30" s="5" t="s">
        <v>274</v>
      </c>
      <c r="C30" s="90"/>
      <c r="D30" s="107">
        <f>投入係数表!AL30</f>
        <v>4.5955882352941176E-4</v>
      </c>
      <c r="E30" s="110">
        <f t="shared" si="9"/>
        <v>4.5955882352941173E-2</v>
      </c>
      <c r="F30" s="85">
        <f>分析係数表!C33</f>
        <v>1</v>
      </c>
      <c r="G30" s="110">
        <f t="shared" si="0"/>
        <v>4.5955882352941173E-2</v>
      </c>
      <c r="H30" s="110">
        <v>6.2174314839723931E-2</v>
      </c>
      <c r="I30" s="110">
        <f t="shared" si="1"/>
        <v>6.2174314839723931E-2</v>
      </c>
      <c r="J30" s="85">
        <f>分析係数表!G33</f>
        <v>0.50645624103299858</v>
      </c>
      <c r="K30" s="111">
        <f t="shared" si="2"/>
        <v>3.1488569782528765E-2</v>
      </c>
      <c r="L30" s="79"/>
      <c r="M30" s="80"/>
      <c r="N30" s="81">
        <f>分析係数表!H33</f>
        <v>9.552821797416492E-4</v>
      </c>
      <c r="O30" s="82">
        <f t="shared" si="3"/>
        <v>2.2579562786695925E-2</v>
      </c>
      <c r="P30" s="76">
        <f>分析係数表!C33</f>
        <v>1</v>
      </c>
      <c r="Q30" s="82">
        <f t="shared" si="4"/>
        <v>2.2579562786695925E-2</v>
      </c>
      <c r="R30" s="83">
        <v>6.8351505700909948E-2</v>
      </c>
      <c r="S30" s="84">
        <f t="shared" si="5"/>
        <v>0.13052582054063389</v>
      </c>
      <c r="T30" s="85">
        <f>分析係数表!F33</f>
        <v>0.6449067431850789</v>
      </c>
      <c r="U30" s="86">
        <f t="shared" si="6"/>
        <v>8.4176981826420277E-2</v>
      </c>
      <c r="V30" s="87">
        <f>分析係数表!D33</f>
        <v>2.7259684361549498E-2</v>
      </c>
      <c r="W30" s="167">
        <f t="shared" si="7"/>
        <v>0</v>
      </c>
      <c r="X30" s="76">
        <f>分析係数表!E33</f>
        <v>2.4748923959827834E-2</v>
      </c>
      <c r="Y30" s="166">
        <f t="shared" si="8"/>
        <v>0</v>
      </c>
    </row>
    <row r="31" spans="1:25" x14ac:dyDescent="0.2">
      <c r="A31" s="6" t="s">
        <v>19</v>
      </c>
      <c r="B31" s="5" t="s">
        <v>275</v>
      </c>
      <c r="C31" s="90"/>
      <c r="D31" s="107">
        <f>投入係数表!AL31</f>
        <v>3.423713235294118E-2</v>
      </c>
      <c r="E31" s="110">
        <f t="shared" si="9"/>
        <v>3.4237132352941178</v>
      </c>
      <c r="F31" s="85">
        <f>分析係数表!C34</f>
        <v>0.24772063858157056</v>
      </c>
      <c r="G31" s="110">
        <f t="shared" si="0"/>
        <v>0.84812442896723383</v>
      </c>
      <c r="H31" s="110">
        <v>0.94483675032270376</v>
      </c>
      <c r="I31" s="110">
        <f t="shared" si="1"/>
        <v>0.94483675032270376</v>
      </c>
      <c r="J31" s="85">
        <f>分析係数表!G34</f>
        <v>0.4248649605950589</v>
      </c>
      <c r="K31" s="111">
        <f t="shared" si="2"/>
        <v>0.40142802869461902</v>
      </c>
      <c r="L31" s="79"/>
      <c r="M31" s="80"/>
      <c r="N31" s="81">
        <f>分析係数表!H34</f>
        <v>0.15963826648127116</v>
      </c>
      <c r="O31" s="82">
        <f t="shared" si="3"/>
        <v>3.7732958256878524</v>
      </c>
      <c r="P31" s="76">
        <f>分析係数表!C34</f>
        <v>0.24772063858157056</v>
      </c>
      <c r="Q31" s="82">
        <f t="shared" si="4"/>
        <v>0.93472325149656932</v>
      </c>
      <c r="R31" s="83">
        <v>1.0038800016604783</v>
      </c>
      <c r="S31" s="84">
        <f t="shared" si="5"/>
        <v>1.9487167519831821</v>
      </c>
      <c r="T31" s="85">
        <f>分析係数表!F34</f>
        <v>0.69972549366864434</v>
      </c>
      <c r="U31" s="86">
        <f t="shared" si="6"/>
        <v>1.3635667913017893</v>
      </c>
      <c r="V31" s="87">
        <f>分析係数表!D34</f>
        <v>0.30222261577968651</v>
      </c>
      <c r="W31" s="167">
        <f t="shared" si="7"/>
        <v>1</v>
      </c>
      <c r="X31" s="76">
        <f>分析係数表!E34</f>
        <v>0.2069423536704153</v>
      </c>
      <c r="Y31" s="166">
        <f t="shared" si="8"/>
        <v>0</v>
      </c>
    </row>
    <row r="32" spans="1:25" x14ac:dyDescent="0.2">
      <c r="A32" s="6" t="s">
        <v>20</v>
      </c>
      <c r="B32" s="5" t="s">
        <v>37</v>
      </c>
      <c r="C32" s="90"/>
      <c r="D32" s="107">
        <f>投入係数表!AL32</f>
        <v>5.7444852941176475E-3</v>
      </c>
      <c r="E32" s="110">
        <f t="shared" si="9"/>
        <v>0.57444852941176472</v>
      </c>
      <c r="F32" s="85">
        <f>分析係数表!C35</f>
        <v>0.40037672666387614</v>
      </c>
      <c r="G32" s="110">
        <f t="shared" si="0"/>
        <v>0.22999582184275974</v>
      </c>
      <c r="H32" s="110">
        <v>0.28097018124998041</v>
      </c>
      <c r="I32" s="110">
        <f t="shared" si="1"/>
        <v>0.28097018124998041</v>
      </c>
      <c r="J32" s="85">
        <f>分析係数表!G35</f>
        <v>0.31413869149718204</v>
      </c>
      <c r="K32" s="111">
        <f t="shared" si="2"/>
        <v>8.8263605087594912E-2</v>
      </c>
      <c r="L32" s="79"/>
      <c r="M32" s="80"/>
      <c r="N32" s="81">
        <f>分析係数表!H35</f>
        <v>6.0278305541698066E-2</v>
      </c>
      <c r="O32" s="82">
        <f t="shared" si="3"/>
        <v>1.4247704118405129</v>
      </c>
      <c r="P32" s="76">
        <f>分析係数表!C35</f>
        <v>0.40037672666387614</v>
      </c>
      <c r="Q32" s="82">
        <f t="shared" si="4"/>
        <v>0.57044491374024731</v>
      </c>
      <c r="R32" s="83">
        <v>0.7317563918468929</v>
      </c>
      <c r="S32" s="84">
        <f t="shared" si="5"/>
        <v>1.0127265730968733</v>
      </c>
      <c r="T32" s="85">
        <f>分析係数表!F35</f>
        <v>0.64444988973290862</v>
      </c>
      <c r="U32" s="86">
        <f t="shared" si="6"/>
        <v>0.65265152836186646</v>
      </c>
      <c r="V32" s="87">
        <f>分析係数表!D35</f>
        <v>6.3219799068855678E-2</v>
      </c>
      <c r="W32" s="167">
        <f t="shared" si="7"/>
        <v>0</v>
      </c>
      <c r="X32" s="76">
        <f>分析係数表!E35</f>
        <v>5.6848811565792697E-2</v>
      </c>
      <c r="Y32" s="166">
        <f t="shared" si="8"/>
        <v>0</v>
      </c>
    </row>
    <row r="33" spans="1:25" x14ac:dyDescent="0.2">
      <c r="A33" s="6" t="s">
        <v>21</v>
      </c>
      <c r="B33" s="5" t="s">
        <v>38</v>
      </c>
      <c r="C33" s="90"/>
      <c r="D33" s="107">
        <f>投入係数表!AL33</f>
        <v>4.1360294117647059E-3</v>
      </c>
      <c r="E33" s="110">
        <f t="shared" si="9"/>
        <v>0.41360294117647062</v>
      </c>
      <c r="F33" s="85">
        <f>分析係数表!C36</f>
        <v>0.81884274474653918</v>
      </c>
      <c r="G33" s="110">
        <f t="shared" si="0"/>
        <v>0.33867576758818257</v>
      </c>
      <c r="H33" s="110">
        <v>0.39437331571452744</v>
      </c>
      <c r="I33" s="110">
        <f t="shared" si="1"/>
        <v>0.39437331571452744</v>
      </c>
      <c r="J33" s="85">
        <f>分析係数表!G36</f>
        <v>1.667576253714147E-2</v>
      </c>
      <c r="K33" s="111">
        <f t="shared" si="2"/>
        <v>6.576475763840582E-3</v>
      </c>
      <c r="L33" s="79"/>
      <c r="M33" s="80"/>
      <c r="N33" s="81">
        <f>分析係数表!H36</f>
        <v>0.19381614002313904</v>
      </c>
      <c r="O33" s="82">
        <f t="shared" si="3"/>
        <v>4.5811424053896399</v>
      </c>
      <c r="P33" s="76">
        <f>分析係数表!C36</f>
        <v>0.81884274474653918</v>
      </c>
      <c r="Q33" s="82">
        <f t="shared" si="4"/>
        <v>3.7512352213040154</v>
      </c>
      <c r="R33" s="83">
        <v>3.8626288784635361</v>
      </c>
      <c r="S33" s="84">
        <f t="shared" si="5"/>
        <v>4.2570021941780638</v>
      </c>
      <c r="T33" s="85">
        <f>分析係数表!F36</f>
        <v>0.88527075374446673</v>
      </c>
      <c r="U33" s="86">
        <f t="shared" si="6"/>
        <v>3.7685995411318634</v>
      </c>
      <c r="V33" s="87">
        <f>分析係数表!D36</f>
        <v>8.9745922018070468E-3</v>
      </c>
      <c r="W33" s="167">
        <f t="shared" si="7"/>
        <v>0</v>
      </c>
      <c r="X33" s="76">
        <f>分析係数表!E36</f>
        <v>2.2436480504517617E-3</v>
      </c>
      <c r="Y33" s="166">
        <f t="shared" si="8"/>
        <v>0</v>
      </c>
    </row>
    <row r="34" spans="1:25" x14ac:dyDescent="0.2">
      <c r="A34" s="6" t="s">
        <v>22</v>
      </c>
      <c r="B34" s="5" t="s">
        <v>378</v>
      </c>
      <c r="C34" s="90"/>
      <c r="D34" s="107">
        <f>投入係数表!AL34</f>
        <v>8.9613970588235288E-3</v>
      </c>
      <c r="E34" s="110">
        <f t="shared" si="9"/>
        <v>0.89613970588235292</v>
      </c>
      <c r="F34" s="85">
        <f>分析係数表!C37</f>
        <v>0.43300400097983183</v>
      </c>
      <c r="G34" s="110">
        <f t="shared" si="0"/>
        <v>0.38803207808394857</v>
      </c>
      <c r="H34" s="110">
        <v>0.4794259934571411</v>
      </c>
      <c r="I34" s="110">
        <f t="shared" si="1"/>
        <v>0.4794259934571411</v>
      </c>
      <c r="J34" s="85">
        <f>分析係数表!G37</f>
        <v>0.37467899332306109</v>
      </c>
      <c r="K34" s="111">
        <f t="shared" si="2"/>
        <v>0.17963084860143011</v>
      </c>
      <c r="L34" s="79"/>
      <c r="M34" s="80"/>
      <c r="N34" s="81">
        <f>分析係数表!H37</f>
        <v>4.7689809261991442E-2</v>
      </c>
      <c r="O34" s="82">
        <f t="shared" si="3"/>
        <v>1.1272219511180532</v>
      </c>
      <c r="P34" s="76">
        <f>分析係数表!C37</f>
        <v>0.43300400097983183</v>
      </c>
      <c r="Q34" s="82">
        <f t="shared" si="4"/>
        <v>0.48809161482640945</v>
      </c>
      <c r="R34" s="83">
        <v>0.56785052323080265</v>
      </c>
      <c r="S34" s="84">
        <f t="shared" si="5"/>
        <v>1.0472765166879436</v>
      </c>
      <c r="T34" s="85">
        <f>分析係数表!F37</f>
        <v>0.6925184043828112</v>
      </c>
      <c r="U34" s="86">
        <f t="shared" si="6"/>
        <v>0.72525826228432333</v>
      </c>
      <c r="V34" s="87">
        <f>分析係数表!D37</f>
        <v>7.24191063174114E-2</v>
      </c>
      <c r="W34" s="167">
        <f t="shared" si="7"/>
        <v>0</v>
      </c>
      <c r="X34" s="76">
        <f>分析係数表!E37</f>
        <v>6.5998972778633799E-2</v>
      </c>
      <c r="Y34" s="166">
        <f t="shared" si="8"/>
        <v>0</v>
      </c>
    </row>
    <row r="35" spans="1:25" x14ac:dyDescent="0.2">
      <c r="A35" s="6" t="s">
        <v>23</v>
      </c>
      <c r="B35" s="5" t="s">
        <v>194</v>
      </c>
      <c r="C35" s="90"/>
      <c r="D35" s="107">
        <f>投入係数表!AL35</f>
        <v>2.6654411764705881E-2</v>
      </c>
      <c r="E35" s="110">
        <f t="shared" si="9"/>
        <v>2.6654411764705883</v>
      </c>
      <c r="F35" s="85">
        <f>分析係数表!C38</f>
        <v>7.9651941097724221E-2</v>
      </c>
      <c r="G35" s="110">
        <f t="shared" si="0"/>
        <v>0.21230756358768405</v>
      </c>
      <c r="H35" s="110">
        <v>0.23064724565012937</v>
      </c>
      <c r="I35" s="110">
        <f t="shared" si="1"/>
        <v>0.23064724565012937</v>
      </c>
      <c r="J35" s="85">
        <f>分析係数表!G38</f>
        <v>0.16009852216748768</v>
      </c>
      <c r="K35" s="111">
        <f t="shared" si="2"/>
        <v>3.6926283170587215E-2</v>
      </c>
      <c r="L35" s="79"/>
      <c r="M35" s="80"/>
      <c r="N35" s="81">
        <f>分析係数表!H38</f>
        <v>4.2106715633723583E-2</v>
      </c>
      <c r="O35" s="82">
        <f t="shared" si="3"/>
        <v>0.99525695083136367</v>
      </c>
      <c r="P35" s="76">
        <f>分析係数表!C38</f>
        <v>7.9651941097724221E-2</v>
      </c>
      <c r="Q35" s="82">
        <f t="shared" si="4"/>
        <v>7.9274148024720395E-2</v>
      </c>
      <c r="R35" s="83">
        <v>9.4726830148532129E-2</v>
      </c>
      <c r="S35" s="84">
        <f t="shared" si="5"/>
        <v>0.32537407579866151</v>
      </c>
      <c r="T35" s="85">
        <f>分析係数表!F38</f>
        <v>0.48891625615763545</v>
      </c>
      <c r="U35" s="86">
        <f t="shared" si="6"/>
        <v>0.15908067499023229</v>
      </c>
      <c r="V35" s="87">
        <f>分析係数表!D38</f>
        <v>6.1576354679802957E-2</v>
      </c>
      <c r="W35" s="167">
        <f t="shared" si="7"/>
        <v>0</v>
      </c>
      <c r="X35" s="76">
        <f>分析係数表!E38</f>
        <v>7.0197044334975367E-2</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1.8870116085003812E-2</v>
      </c>
      <c r="I36" s="110">
        <f t="shared" si="1"/>
        <v>1.8870116085003812E-2</v>
      </c>
      <c r="J36" s="85">
        <f>分析係数表!G39</f>
        <v>0.35152969406118778</v>
      </c>
      <c r="K36" s="111">
        <f t="shared" si="2"/>
        <v>6.6334061342604887E-3</v>
      </c>
      <c r="L36" s="79"/>
      <c r="M36" s="80"/>
      <c r="N36" s="81">
        <f>分析係数表!H39</f>
        <v>3.7892859796418753E-3</v>
      </c>
      <c r="O36" s="82">
        <f t="shared" si="3"/>
        <v>8.9565599053893843E-2</v>
      </c>
      <c r="P36" s="76">
        <f>分析係数表!C39</f>
        <v>1</v>
      </c>
      <c r="Q36" s="82">
        <f t="shared" si="4"/>
        <v>8.9565599053893843E-2</v>
      </c>
      <c r="R36" s="83">
        <v>0.11193490182985863</v>
      </c>
      <c r="S36" s="84">
        <f t="shared" si="5"/>
        <v>0.13080501791486243</v>
      </c>
      <c r="T36" s="85">
        <f>分析係数表!F39</f>
        <v>0.70235952809438107</v>
      </c>
      <c r="U36" s="86">
        <f t="shared" si="6"/>
        <v>9.1872150655059839E-2</v>
      </c>
      <c r="V36" s="87">
        <f>分析係数表!D39</f>
        <v>5.8888222355528895E-2</v>
      </c>
      <c r="W36" s="167">
        <f t="shared" si="7"/>
        <v>0</v>
      </c>
      <c r="X36" s="76">
        <f>分析係数表!E39</f>
        <v>7.4585082983403314E-2</v>
      </c>
      <c r="Y36" s="166">
        <f t="shared" si="8"/>
        <v>0</v>
      </c>
    </row>
    <row r="37" spans="1:25" x14ac:dyDescent="0.2">
      <c r="A37" s="6" t="s">
        <v>25</v>
      </c>
      <c r="B37" s="5" t="s">
        <v>40</v>
      </c>
      <c r="C37" s="90"/>
      <c r="D37" s="107">
        <f>投入係数表!AL37</f>
        <v>2.2977941176470588E-4</v>
      </c>
      <c r="E37" s="110">
        <f t="shared" si="9"/>
        <v>2.2977941176470586E-2</v>
      </c>
      <c r="F37" s="85">
        <f>分析係数表!C40</f>
        <v>0.95328673803415021</v>
      </c>
      <c r="G37" s="110">
        <f t="shared" si="0"/>
        <v>2.1904566590858231E-2</v>
      </c>
      <c r="H37" s="110">
        <v>2.7466729274435622E-2</v>
      </c>
      <c r="I37" s="110">
        <f t="shared" si="1"/>
        <v>2.7466729274435622E-2</v>
      </c>
      <c r="J37" s="85">
        <f>分析係数表!G40</f>
        <v>0.53898804366660891</v>
      </c>
      <c r="K37" s="111">
        <f t="shared" si="2"/>
        <v>1.4804238677548433E-2</v>
      </c>
      <c r="L37" s="79"/>
      <c r="M37" s="80"/>
      <c r="N37" s="81">
        <f>分析係数表!H40</f>
        <v>2.9093649496354006E-2</v>
      </c>
      <c r="O37" s="82">
        <f t="shared" si="3"/>
        <v>0.68767312887037257</v>
      </c>
      <c r="P37" s="76">
        <f>分析係数表!C40</f>
        <v>0.95328673803415021</v>
      </c>
      <c r="Q37" s="82">
        <f t="shared" si="4"/>
        <v>0.6555496738545753</v>
      </c>
      <c r="R37" s="83">
        <v>0.65895413683921678</v>
      </c>
      <c r="S37" s="84">
        <f t="shared" si="5"/>
        <v>0.68642086611365238</v>
      </c>
      <c r="T37" s="85">
        <f>分析係数表!F40</f>
        <v>0.73566106394039166</v>
      </c>
      <c r="U37" s="86">
        <f t="shared" si="6"/>
        <v>0.50497310467605461</v>
      </c>
      <c r="V37" s="87">
        <f>分析係数表!D40</f>
        <v>0.10041587246577716</v>
      </c>
      <c r="W37" s="167">
        <f t="shared" si="7"/>
        <v>0</v>
      </c>
      <c r="X37" s="76">
        <f>分析係数表!E40</f>
        <v>6.4460232195460057E-2</v>
      </c>
      <c r="Y37" s="166">
        <f t="shared" si="8"/>
        <v>0</v>
      </c>
    </row>
    <row r="38" spans="1:25" x14ac:dyDescent="0.2">
      <c r="A38" s="6" t="s">
        <v>26</v>
      </c>
      <c r="B38" s="5" t="s">
        <v>277</v>
      </c>
      <c r="C38" s="90"/>
      <c r="D38" s="107">
        <f>投入係数表!AL38</f>
        <v>0</v>
      </c>
      <c r="E38" s="110">
        <f t="shared" si="9"/>
        <v>0</v>
      </c>
      <c r="F38" s="85">
        <f>分析係数表!C41</f>
        <v>0.71785008836677411</v>
      </c>
      <c r="G38" s="110">
        <f t="shared" si="0"/>
        <v>0</v>
      </c>
      <c r="H38" s="110">
        <v>1.9235545851368992E-4</v>
      </c>
      <c r="I38" s="110">
        <f t="shared" si="1"/>
        <v>1.9235545851368992E-4</v>
      </c>
      <c r="J38" s="85">
        <f>分析係数表!G41</f>
        <v>0.45415256068573073</v>
      </c>
      <c r="K38" s="111">
        <f t="shared" si="2"/>
        <v>8.7358724045870121E-5</v>
      </c>
      <c r="L38" s="79"/>
      <c r="M38" s="80"/>
      <c r="N38" s="81">
        <f>分析係数表!H41</f>
        <v>4.9982486493371406E-2</v>
      </c>
      <c r="O38" s="82">
        <f t="shared" si="3"/>
        <v>1.1814129018061235</v>
      </c>
      <c r="P38" s="76">
        <f>分析係数表!C41</f>
        <v>0.71785008836677411</v>
      </c>
      <c r="Q38" s="82">
        <f t="shared" si="4"/>
        <v>0.84807735595917277</v>
      </c>
      <c r="R38" s="83">
        <v>0.86107378769526621</v>
      </c>
      <c r="S38" s="84">
        <f t="shared" si="5"/>
        <v>0.86126614315377992</v>
      </c>
      <c r="T38" s="85">
        <f>分析係数表!F41</f>
        <v>0.55751638694806593</v>
      </c>
      <c r="U38" s="86">
        <f t="shared" si="6"/>
        <v>0.48016998833179109</v>
      </c>
      <c r="V38" s="87">
        <f>分析係数表!D41</f>
        <v>0.16026795361233162</v>
      </c>
      <c r="W38" s="167">
        <f t="shared" si="7"/>
        <v>0</v>
      </c>
      <c r="X38" s="76">
        <f>分析係数表!E41</f>
        <v>0.15587409061442051</v>
      </c>
      <c r="Y38" s="166">
        <f t="shared" si="8"/>
        <v>0</v>
      </c>
    </row>
    <row r="39" spans="1:25" x14ac:dyDescent="0.2">
      <c r="A39" s="6" t="s">
        <v>51</v>
      </c>
      <c r="B39" s="5" t="s">
        <v>368</v>
      </c>
      <c r="C39" s="90"/>
      <c r="D39" s="107">
        <f>投入係数表!AL39</f>
        <v>1.6084558823529411E-3</v>
      </c>
      <c r="E39" s="110">
        <f t="shared" si="9"/>
        <v>0.1608455882352941</v>
      </c>
      <c r="F39" s="85">
        <f>分析係数表!C42</f>
        <v>0</v>
      </c>
      <c r="G39" s="110">
        <f>E39*F39</f>
        <v>0</v>
      </c>
      <c r="H39" s="110">
        <v>0</v>
      </c>
      <c r="I39" s="110">
        <f>C39+H39</f>
        <v>0</v>
      </c>
      <c r="J39" s="85">
        <f>分析係数表!G42</f>
        <v>0</v>
      </c>
      <c r="K39" s="111">
        <f>I39*J39</f>
        <v>0</v>
      </c>
      <c r="L39" s="79"/>
      <c r="M39" s="80"/>
      <c r="N39" s="81">
        <f>分析係数表!H42</f>
        <v>1.3405793255707812E-2</v>
      </c>
      <c r="O39" s="82">
        <f t="shared" si="3"/>
        <v>0.31686653110663282</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75">
        <f>最終需要_まとめ!C41</f>
        <v>100</v>
      </c>
      <c r="D40" s="107">
        <f>投入係数表!AL40</f>
        <v>0.11695772058823529</v>
      </c>
      <c r="E40" s="110">
        <f t="shared" si="9"/>
        <v>11.695772058823529</v>
      </c>
      <c r="F40" s="85">
        <f>分析係数表!C43</f>
        <v>0.24416011268928273</v>
      </c>
      <c r="G40" s="110">
        <f>E40*F40</f>
        <v>2.855641023870517</v>
      </c>
      <c r="H40" s="110">
        <v>3.0300245035738631</v>
      </c>
      <c r="I40" s="110">
        <f>C40+H40</f>
        <v>103.03002450357387</v>
      </c>
      <c r="J40" s="85">
        <f>分析係数表!G43</f>
        <v>0.34972426470588236</v>
      </c>
      <c r="K40" s="111">
        <f>I40*J40</f>
        <v>36.032099562141411</v>
      </c>
      <c r="L40" s="79"/>
      <c r="M40" s="80"/>
      <c r="N40" s="81">
        <f>分析係数表!H43</f>
        <v>3.6258265844416375E-2</v>
      </c>
      <c r="O40" s="82">
        <f t="shared" si="3"/>
        <v>0.85701984977059198</v>
      </c>
      <c r="P40" s="76">
        <f>分析係数表!C43</f>
        <v>0.24416011268928273</v>
      </c>
      <c r="Q40" s="82">
        <f>O40*P40</f>
        <v>0.20925006309693989</v>
      </c>
      <c r="R40" s="83">
        <v>0.32937195929064156</v>
      </c>
      <c r="S40" s="84">
        <f>I40+R40</f>
        <v>103.35939646286451</v>
      </c>
      <c r="T40" s="85">
        <f>分析係数表!F43</f>
        <v>0.55514705882352944</v>
      </c>
      <c r="U40" s="86">
        <f>S40*T40</f>
        <v>57.379664948134348</v>
      </c>
      <c r="V40" s="87">
        <f>分析係数表!D43</f>
        <v>0.23460477941176472</v>
      </c>
      <c r="W40" s="167">
        <f>ROUND(S40*V40,0)</f>
        <v>24</v>
      </c>
      <c r="X40" s="76">
        <f>分析係数表!E43</f>
        <v>0.17325367647058823</v>
      </c>
      <c r="Y40" s="166">
        <f>ROUND(S40*X40,0)</f>
        <v>18</v>
      </c>
    </row>
    <row r="41" spans="1:25" x14ac:dyDescent="0.2">
      <c r="A41" s="6" t="s">
        <v>341</v>
      </c>
      <c r="B41" s="5" t="s">
        <v>42</v>
      </c>
      <c r="C41" s="90"/>
      <c r="D41" s="107">
        <f>投入係数表!AL41</f>
        <v>9.1911764705882352E-4</v>
      </c>
      <c r="E41" s="110">
        <f t="shared" si="9"/>
        <v>9.1911764705882346E-2</v>
      </c>
      <c r="F41" s="85">
        <f>分析係数表!C44</f>
        <v>0.44352059925093634</v>
      </c>
      <c r="G41" s="110">
        <f>E41*F41</f>
        <v>4.0764760960564E-2</v>
      </c>
      <c r="H41" s="110">
        <v>4.3326361068218106E-2</v>
      </c>
      <c r="I41" s="110">
        <f>C41+H41</f>
        <v>4.3326361068218106E-2</v>
      </c>
      <c r="J41" s="85">
        <f>分析係数表!G44</f>
        <v>0.26743054804885957</v>
      </c>
      <c r="K41" s="111">
        <f>I41*J41</f>
        <v>1.1586792485436341E-2</v>
      </c>
      <c r="L41" s="79"/>
      <c r="M41" s="80"/>
      <c r="N41" s="81">
        <f>分析係数表!H44</f>
        <v>0.11044123422457623</v>
      </c>
      <c r="O41" s="82">
        <f t="shared" si="3"/>
        <v>2.6104483421730125</v>
      </c>
      <c r="P41" s="76">
        <f>分析係数表!C44</f>
        <v>0.44352059925093634</v>
      </c>
      <c r="Q41" s="82">
        <f>O41*P41</f>
        <v>1.1577876130341878</v>
      </c>
      <c r="R41" s="83">
        <v>1.1741773788260581</v>
      </c>
      <c r="S41" s="84">
        <f>I41+R41</f>
        <v>1.2175037398942763</v>
      </c>
      <c r="T41" s="85">
        <f>分析係数表!F44</f>
        <v>0.49983785536698733</v>
      </c>
      <c r="U41" s="86">
        <f>S41*T41</f>
        <v>0.6085544582500414</v>
      </c>
      <c r="V41" s="87">
        <f>分析係数表!D44</f>
        <v>0.31423629877851045</v>
      </c>
      <c r="W41" s="167">
        <f>ROUND(S41*V41,0)</f>
        <v>0</v>
      </c>
      <c r="X41" s="76">
        <f>分析係数表!E44</f>
        <v>0.23370446438222894</v>
      </c>
      <c r="Y41" s="166">
        <f>ROUND(S41*X41,0)</f>
        <v>0</v>
      </c>
    </row>
    <row r="42" spans="1:25" x14ac:dyDescent="0.2">
      <c r="A42" s="6" t="s">
        <v>342</v>
      </c>
      <c r="B42" s="5" t="s">
        <v>279</v>
      </c>
      <c r="C42" s="90"/>
      <c r="D42" s="107">
        <f>投入係数表!AL42</f>
        <v>2.5275735294117648E-3</v>
      </c>
      <c r="E42" s="110">
        <f t="shared" si="9"/>
        <v>0.25275735294117646</v>
      </c>
      <c r="F42" s="85">
        <f>分析係数表!C45</f>
        <v>1</v>
      </c>
      <c r="G42" s="110">
        <f>E42*F42</f>
        <v>0.25275735294117646</v>
      </c>
      <c r="H42" s="110">
        <v>0.27362412770798988</v>
      </c>
      <c r="I42" s="110">
        <f>C42+H42</f>
        <v>0.27362412770798988</v>
      </c>
      <c r="J42" s="85">
        <f>分析係数表!G45</f>
        <v>0</v>
      </c>
      <c r="K42" s="111">
        <f>I42*J42</f>
        <v>0</v>
      </c>
      <c r="L42" s="79"/>
      <c r="M42" s="80"/>
      <c r="N42" s="81">
        <f>分析係数表!H45</f>
        <v>0</v>
      </c>
      <c r="O42" s="82">
        <f t="shared" si="3"/>
        <v>0</v>
      </c>
      <c r="P42" s="76">
        <f>分析係数表!C45</f>
        <v>1</v>
      </c>
      <c r="Q42" s="82">
        <f>O42*P42</f>
        <v>0</v>
      </c>
      <c r="R42" s="83">
        <v>2.315516027395766E-2</v>
      </c>
      <c r="S42" s="84">
        <f>I42+R42</f>
        <v>0.29677928798194753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投入係数表!AL43</f>
        <v>4.3658088235294119E-3</v>
      </c>
      <c r="E43" s="110">
        <f t="shared" si="9"/>
        <v>0.43658088235294118</v>
      </c>
      <c r="F43" s="85">
        <f>分析係数表!C46</f>
        <v>0.20394173093401891</v>
      </c>
      <c r="G43" s="110">
        <f>E43*F43</f>
        <v>8.9037060839760096E-2</v>
      </c>
      <c r="H43" s="110">
        <v>9.934561115340243E-2</v>
      </c>
      <c r="I43" s="110">
        <f>C43+H43</f>
        <v>9.934561115340243E-2</v>
      </c>
      <c r="J43" s="85">
        <f>分析係数表!G46</f>
        <v>9.7765363128491621E-3</v>
      </c>
      <c r="K43" s="111">
        <f>I43*J43</f>
        <v>9.7125597496343157E-4</v>
      </c>
      <c r="L43" s="79"/>
      <c r="M43" s="80"/>
      <c r="N43" s="81">
        <f>分析係数表!H46</f>
        <v>2.207763259847367E-2</v>
      </c>
      <c r="O43" s="82">
        <f t="shared" si="3"/>
        <v>0.52183878440363918</v>
      </c>
      <c r="P43" s="76">
        <f>分析係数表!C46</f>
        <v>0.20394173093401891</v>
      </c>
      <c r="Q43" s="82">
        <f>O43*P43</f>
        <v>0.10642470495978248</v>
      </c>
      <c r="R43" s="83">
        <v>0.11776779990875579</v>
      </c>
      <c r="S43" s="84">
        <f>I43+R43</f>
        <v>0.2171134110621582</v>
      </c>
      <c r="T43" s="85">
        <f>分析係数表!F46</f>
        <v>0.31424581005586594</v>
      </c>
      <c r="U43" s="86">
        <f>S43*T43</f>
        <v>6.8226979733220103E-2</v>
      </c>
      <c r="V43" s="87">
        <f>分析係数表!D46</f>
        <v>6.9832402234636867E-3</v>
      </c>
      <c r="W43" s="167">
        <f>ROUND(S43*V43,0)</f>
        <v>0</v>
      </c>
      <c r="X43" s="76">
        <f>分析係数表!E46</f>
        <v>1.9553072625698324E-2</v>
      </c>
      <c r="Y43" s="166">
        <f>ROUND(S43*X43,0)</f>
        <v>0</v>
      </c>
    </row>
    <row r="44" spans="1:25" x14ac:dyDescent="0.2">
      <c r="A44" s="192">
        <v>40</v>
      </c>
      <c r="B44" s="14" t="s">
        <v>151</v>
      </c>
      <c r="C44" s="197">
        <f>SUM(C5:C43)</f>
        <v>100</v>
      </c>
      <c r="D44" s="108">
        <f>投入係数表!AL44</f>
        <v>0.43083639705882354</v>
      </c>
      <c r="E44" s="96">
        <f>SUM(E5:E43)</f>
        <v>43.083639705882348</v>
      </c>
      <c r="F44" s="98">
        <f>分析係数表!C47</f>
        <v>0.3565882023489878</v>
      </c>
      <c r="G44" s="96">
        <f>SUM(G5:G43)</f>
        <v>9.3370544342988033</v>
      </c>
      <c r="H44" s="96">
        <f>SUM(H5:H43)</f>
        <v>10.59224204311168</v>
      </c>
      <c r="I44" s="96">
        <f>SUM(I5:I43)</f>
        <v>110.59224204311168</v>
      </c>
      <c r="J44" s="98">
        <f>分析係数表!G47</f>
        <v>0.20702938758024061</v>
      </c>
      <c r="K44" s="112">
        <f>SUM(K5:K43)</f>
        <v>37.677795763779365</v>
      </c>
      <c r="L44" s="94">
        <f>最終需要_まとめ!$L$33</f>
        <v>0.62733333333333341</v>
      </c>
      <c r="M44" s="91">
        <f>K44*L44</f>
        <v>23.636537209144258</v>
      </c>
      <c r="N44" s="95">
        <f>分析係数表!H47</f>
        <v>1</v>
      </c>
      <c r="O44" s="96">
        <f>SUM(O5:O43)</f>
        <v>23.636537209144254</v>
      </c>
      <c r="P44" s="92">
        <f>分析係数表!C47</f>
        <v>0.3565882023489878</v>
      </c>
      <c r="Q44" s="96">
        <f>SUM(Q5:Q43)</f>
        <v>9.9229085845766605</v>
      </c>
      <c r="R44" s="91">
        <f>SUM(R5:R43)</f>
        <v>10.97314525863211</v>
      </c>
      <c r="S44" s="97">
        <f>SUM(S5:S43)</f>
        <v>121.56538730174381</v>
      </c>
      <c r="T44" s="98">
        <f>分析係数表!F47</f>
        <v>0.44699801687384694</v>
      </c>
      <c r="U44" s="99">
        <f>SUM(U5:U43)</f>
        <v>67.942673485105715</v>
      </c>
      <c r="V44" s="100">
        <f>分析係数表!D47</f>
        <v>7.3973369448801493E-2</v>
      </c>
      <c r="W44" s="164">
        <f>SUM(W5:W43)</f>
        <v>25</v>
      </c>
      <c r="X44" s="92">
        <f>分析係数表!E47</f>
        <v>5.841930334920295E-2</v>
      </c>
      <c r="Y44" s="165">
        <f>SUM(Y5:Y43)</f>
        <v>18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345</v>
      </c>
      <c r="S2" s="3" t="s">
        <v>153</v>
      </c>
      <c r="U2" s="64" t="s">
        <v>210</v>
      </c>
      <c r="W2" s="3" t="s">
        <v>130</v>
      </c>
      <c r="Y2" s="3" t="s">
        <v>154</v>
      </c>
    </row>
    <row r="3" spans="1:25" ht="44" x14ac:dyDescent="0.2">
      <c r="B3" s="65"/>
      <c r="C3" s="66" t="s">
        <v>228</v>
      </c>
      <c r="D3" s="66" t="s">
        <v>347</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1.8592584585450222E-2</v>
      </c>
      <c r="E5" s="110">
        <f>$C$41*D5</f>
        <v>1.8592584585450223</v>
      </c>
      <c r="F5" s="85">
        <f>分析係数表!C8</f>
        <v>0.65037929495760816</v>
      </c>
      <c r="G5" s="110">
        <f t="shared" ref="G5:G38" si="0">E5*F5</f>
        <v>1.209223205412481</v>
      </c>
      <c r="H5" s="110">
        <f t="array" ref="H5:H43">MMULT(逆行列係数!C5:AO43,'37'!G5:G43)</f>
        <v>1.4738028053547705</v>
      </c>
      <c r="I5" s="110">
        <f t="shared" ref="I5:I38" si="1">C5+H5</f>
        <v>1.4738028053547705</v>
      </c>
      <c r="J5" s="85">
        <f>分析係数表!G8</f>
        <v>0.11973575557390587</v>
      </c>
      <c r="K5" s="111">
        <f t="shared" ref="K5:K38" si="2">I5*J5</f>
        <v>0.17646689246609557</v>
      </c>
      <c r="L5" s="79" t="s">
        <v>178</v>
      </c>
      <c r="M5" s="80" t="s">
        <v>178</v>
      </c>
      <c r="N5" s="81">
        <f>分析係数表!H8</f>
        <v>1.170751382505599E-2</v>
      </c>
      <c r="O5" s="82">
        <f t="shared" ref="O5:O43" si="3">$M$44*N5</f>
        <v>0.22583956907867922</v>
      </c>
      <c r="P5" s="76">
        <f>分析係数表!C8</f>
        <v>0.65037929495760816</v>
      </c>
      <c r="Q5" s="82">
        <f t="shared" ref="Q5:Q38" si="4">O5*P5</f>
        <v>0.14688137971092144</v>
      </c>
      <c r="R5" s="83">
        <f t="array" ref="R5:R43">MMULT(逆行列係数!C5:AO43,'37'!Q5:Q43)</f>
        <v>0.19374883904581569</v>
      </c>
      <c r="S5" s="84">
        <f t="shared" ref="S5:S38" si="5">I5+R5</f>
        <v>1.6675516444005862</v>
      </c>
      <c r="T5" s="85">
        <f>分析係数表!F8</f>
        <v>0.45169281585466559</v>
      </c>
      <c r="U5" s="86">
        <f t="shared" ref="U5:U38" si="6">S5*T5</f>
        <v>0.75322109784237878</v>
      </c>
      <c r="V5" s="87">
        <f>分析係数表!D8</f>
        <v>0.495458298926507</v>
      </c>
      <c r="W5" s="88">
        <f t="shared" ref="W5:W38" si="7">ROUND(S5*V5,0)</f>
        <v>1</v>
      </c>
      <c r="X5" s="76">
        <f>分析係数表!E8</f>
        <v>0.32782824112303882</v>
      </c>
      <c r="Y5" s="89">
        <f t="shared" ref="Y5:Y38" si="8">ROUND(S5*X5,0)</f>
        <v>1</v>
      </c>
    </row>
    <row r="6" spans="1:25" x14ac:dyDescent="0.2">
      <c r="A6" s="6" t="s">
        <v>220</v>
      </c>
      <c r="B6" s="5" t="s">
        <v>266</v>
      </c>
      <c r="C6" s="90"/>
      <c r="D6" s="107">
        <f>投入係数表!AM6</f>
        <v>1.1890606420927466E-3</v>
      </c>
      <c r="E6" s="110">
        <f t="shared" ref="E6:E43" si="9">$C$41*D6</f>
        <v>0.11890606420927466</v>
      </c>
      <c r="F6" s="85">
        <f>分析係数表!C9</f>
        <v>0.72894736842105257</v>
      </c>
      <c r="G6" s="110">
        <f t="shared" si="0"/>
        <v>8.6676262594655468E-2</v>
      </c>
      <c r="H6" s="110">
        <v>0.10129511299305209</v>
      </c>
      <c r="I6" s="110">
        <f t="shared" si="1"/>
        <v>0.10129511299305209</v>
      </c>
      <c r="J6" s="85">
        <f>分析係数表!G9</f>
        <v>0.24749163879598662</v>
      </c>
      <c r="K6" s="111">
        <f t="shared" si="2"/>
        <v>2.5069693516675099E-2</v>
      </c>
      <c r="L6" s="79"/>
      <c r="M6" s="80"/>
      <c r="N6" s="81">
        <f>分析係数表!H9</f>
        <v>6.0501204716971121E-4</v>
      </c>
      <c r="O6" s="82">
        <f t="shared" si="3"/>
        <v>1.1670766489106723E-2</v>
      </c>
      <c r="P6" s="76">
        <f>分析係数表!C9</f>
        <v>0.72894736842105257</v>
      </c>
      <c r="Q6" s="82">
        <f t="shared" si="4"/>
        <v>8.5073745196909533E-3</v>
      </c>
      <c r="R6" s="83">
        <v>1.0859338142664994E-2</v>
      </c>
      <c r="S6" s="84">
        <f t="shared" si="5"/>
        <v>0.11215445113571709</v>
      </c>
      <c r="T6" s="85">
        <f>分析係数表!F9</f>
        <v>0.67892976588628762</v>
      </c>
      <c r="U6" s="86">
        <f t="shared" si="6"/>
        <v>7.6144995252677483E-2</v>
      </c>
      <c r="V6" s="87">
        <f>分析係数表!D9</f>
        <v>0.15384615384615385</v>
      </c>
      <c r="W6" s="88">
        <f t="shared" si="7"/>
        <v>0</v>
      </c>
      <c r="X6" s="76">
        <f>分析係数表!E9</f>
        <v>1.6722408026755852E-2</v>
      </c>
      <c r="Y6" s="89">
        <f t="shared" si="8"/>
        <v>0</v>
      </c>
    </row>
    <row r="7" spans="1:25" x14ac:dyDescent="0.2">
      <c r="A7" s="6" t="s">
        <v>221</v>
      </c>
      <c r="B7" s="5" t="s">
        <v>267</v>
      </c>
      <c r="C7" s="90"/>
      <c r="D7" s="107">
        <f>投入係数表!AM7</f>
        <v>3.9995676143119666E-3</v>
      </c>
      <c r="E7" s="110">
        <f t="shared" si="9"/>
        <v>0.39995676143119668</v>
      </c>
      <c r="F7" s="85">
        <f>分析係数表!C10</f>
        <v>1.0504201680672232E-2</v>
      </c>
      <c r="G7" s="110">
        <f t="shared" si="0"/>
        <v>4.2012264856217986E-3</v>
      </c>
      <c r="H7" s="110">
        <v>4.5174842520228986E-3</v>
      </c>
      <c r="I7" s="110">
        <f t="shared" si="1"/>
        <v>4.5174842520228986E-3</v>
      </c>
      <c r="J7" s="85">
        <f>分析係数表!G10</f>
        <v>0.2857142857142857</v>
      </c>
      <c r="K7" s="111">
        <f t="shared" si="2"/>
        <v>1.2907097862922567E-3</v>
      </c>
      <c r="L7" s="79"/>
      <c r="M7" s="80"/>
      <c r="N7" s="81">
        <f>分析係数表!H10</f>
        <v>1.1887956014562746E-3</v>
      </c>
      <c r="O7" s="82">
        <f t="shared" si="3"/>
        <v>2.2932032399648299E-2</v>
      </c>
      <c r="P7" s="76">
        <f>分析係数表!C10</f>
        <v>1.0504201680672232E-2</v>
      </c>
      <c r="Q7" s="82">
        <f t="shared" si="4"/>
        <v>2.4088269327361572E-4</v>
      </c>
      <c r="R7" s="83">
        <v>3.2332298227598101E-4</v>
      </c>
      <c r="S7" s="84">
        <f t="shared" si="5"/>
        <v>4.8408072342988797E-3</v>
      </c>
      <c r="T7" s="85">
        <f>分析係数表!F10</f>
        <v>0.5714285714285714</v>
      </c>
      <c r="U7" s="86">
        <f t="shared" si="6"/>
        <v>2.7661755624565024E-3</v>
      </c>
      <c r="V7" s="87">
        <f>分析係数表!D10</f>
        <v>0</v>
      </c>
      <c r="W7" s="88">
        <f t="shared" si="7"/>
        <v>0</v>
      </c>
      <c r="X7" s="76">
        <f>分析係数表!E10</f>
        <v>0</v>
      </c>
      <c r="Y7" s="89">
        <f t="shared" si="8"/>
        <v>0</v>
      </c>
    </row>
    <row r="8" spans="1:25" x14ac:dyDescent="0.2">
      <c r="A8" s="6" t="s">
        <v>222</v>
      </c>
      <c r="B8" s="5" t="s">
        <v>27</v>
      </c>
      <c r="C8" s="90"/>
      <c r="D8" s="107">
        <f>投入係数表!AM8</f>
        <v>0</v>
      </c>
      <c r="E8" s="110">
        <f t="shared" si="9"/>
        <v>0</v>
      </c>
      <c r="F8" s="85">
        <f>分析係数表!C11</f>
        <v>1.4320902789711765E-3</v>
      </c>
      <c r="G8" s="110">
        <f t="shared" si="0"/>
        <v>0</v>
      </c>
      <c r="H8" s="110">
        <v>9.3730271011555901E-4</v>
      </c>
      <c r="I8" s="110">
        <f t="shared" si="1"/>
        <v>9.3730271011555901E-4</v>
      </c>
      <c r="J8" s="85">
        <f>分析係数表!G11</f>
        <v>0.36842105263157893</v>
      </c>
      <c r="K8" s="111">
        <f t="shared" si="2"/>
        <v>3.4532205109520593E-4</v>
      </c>
      <c r="L8" s="79"/>
      <c r="M8" s="80"/>
      <c r="N8" s="81">
        <f>分析係数表!H11</f>
        <v>-2.1228492883147762E-5</v>
      </c>
      <c r="O8" s="82">
        <f t="shared" si="3"/>
        <v>-4.0950057856514819E-4</v>
      </c>
      <c r="P8" s="76">
        <f>分析係数表!C11</f>
        <v>1.4320902789711765E-3</v>
      </c>
      <c r="Q8" s="82">
        <f t="shared" si="4"/>
        <v>-5.8644179779622125E-7</v>
      </c>
      <c r="R8" s="83">
        <v>1.3648808267377856E-4</v>
      </c>
      <c r="S8" s="84">
        <f t="shared" si="5"/>
        <v>1.0737907927893375E-3</v>
      </c>
      <c r="T8" s="85">
        <f>分析係数表!F11</f>
        <v>0.57894736842105265</v>
      </c>
      <c r="U8" s="86">
        <f t="shared" si="6"/>
        <v>6.2166835372014272E-4</v>
      </c>
      <c r="V8" s="87">
        <f>分析係数表!D11</f>
        <v>2.6315789473684209E-2</v>
      </c>
      <c r="W8" s="88">
        <f t="shared" si="7"/>
        <v>0</v>
      </c>
      <c r="X8" s="76">
        <f>分析係数表!E11</f>
        <v>0</v>
      </c>
      <c r="Y8" s="89">
        <f t="shared" si="8"/>
        <v>0</v>
      </c>
    </row>
    <row r="9" spans="1:25" x14ac:dyDescent="0.2">
      <c r="A9" s="6" t="s">
        <v>223</v>
      </c>
      <c r="B9" s="5" t="s">
        <v>191</v>
      </c>
      <c r="C9" s="90"/>
      <c r="D9" s="107">
        <f>投入係数表!AM9</f>
        <v>0.14387633769322236</v>
      </c>
      <c r="E9" s="110">
        <f t="shared" si="9"/>
        <v>14.387633769322235</v>
      </c>
      <c r="F9" s="85">
        <f>分析係数表!C12</f>
        <v>8.2314002014678422E-2</v>
      </c>
      <c r="G9" s="110">
        <f t="shared" si="0"/>
        <v>1.1843037150744458</v>
      </c>
      <c r="H9" s="110">
        <v>1.2273037316445274</v>
      </c>
      <c r="I9" s="110">
        <f t="shared" si="1"/>
        <v>1.2273037316445274</v>
      </c>
      <c r="J9" s="85">
        <f>分析係数表!G12</f>
        <v>0.12801312223648553</v>
      </c>
      <c r="K9" s="111">
        <f t="shared" si="2"/>
        <v>0.15711098262030573</v>
      </c>
      <c r="L9" s="79"/>
      <c r="M9" s="80"/>
      <c r="N9" s="81">
        <f>分析係数表!H12</f>
        <v>9.0942863511405014E-2</v>
      </c>
      <c r="O9" s="82">
        <f t="shared" si="3"/>
        <v>1.7543004785730949</v>
      </c>
      <c r="P9" s="76">
        <f>分析係数表!C12</f>
        <v>8.2314002014678422E-2</v>
      </c>
      <c r="Q9" s="82">
        <f t="shared" si="4"/>
        <v>0.14440349312761705</v>
      </c>
      <c r="R9" s="83">
        <v>0.16088384445726828</v>
      </c>
      <c r="S9" s="84">
        <f t="shared" si="5"/>
        <v>1.3881875761017957</v>
      </c>
      <c r="T9" s="85">
        <f>分析係数表!F12</f>
        <v>0.39723291969761804</v>
      </c>
      <c r="U9" s="86">
        <f t="shared" si="6"/>
        <v>0.55143380394287567</v>
      </c>
      <c r="V9" s="87">
        <f>分析係数表!D12</f>
        <v>4.0436456996148909E-2</v>
      </c>
      <c r="W9" s="88">
        <f t="shared" si="7"/>
        <v>0</v>
      </c>
      <c r="X9" s="76">
        <f>分析係数表!E12</f>
        <v>4.0507773498787619E-2</v>
      </c>
      <c r="Y9" s="89">
        <f t="shared" si="8"/>
        <v>0</v>
      </c>
    </row>
    <row r="10" spans="1:25" x14ac:dyDescent="0.2">
      <c r="A10" s="6" t="s">
        <v>224</v>
      </c>
      <c r="B10" s="5" t="s">
        <v>28</v>
      </c>
      <c r="C10" s="90"/>
      <c r="D10" s="107">
        <f>投入係数表!AM10</f>
        <v>3.5671819262782403E-3</v>
      </c>
      <c r="E10" s="110">
        <f t="shared" si="9"/>
        <v>0.356718192627824</v>
      </c>
      <c r="F10" s="85">
        <f>分析係数表!C13</f>
        <v>0</v>
      </c>
      <c r="G10" s="110">
        <f t="shared" si="0"/>
        <v>0</v>
      </c>
      <c r="H10" s="110">
        <v>0</v>
      </c>
      <c r="I10" s="110">
        <f t="shared" si="1"/>
        <v>0</v>
      </c>
      <c r="J10" s="85">
        <f>分析係数表!G13</f>
        <v>0.2445</v>
      </c>
      <c r="K10" s="111">
        <f t="shared" si="2"/>
        <v>0</v>
      </c>
      <c r="L10" s="79"/>
      <c r="M10" s="80"/>
      <c r="N10" s="81">
        <f>分析係数表!H13</f>
        <v>1.389404859202021E-2</v>
      </c>
      <c r="O10" s="82">
        <f t="shared" si="3"/>
        <v>0.26801812867088948</v>
      </c>
      <c r="P10" s="76">
        <f>分析係数表!C13</f>
        <v>0</v>
      </c>
      <c r="Q10" s="82">
        <f t="shared" si="4"/>
        <v>0</v>
      </c>
      <c r="R10" s="83">
        <v>0</v>
      </c>
      <c r="S10" s="84">
        <f t="shared" si="5"/>
        <v>0</v>
      </c>
      <c r="T10" s="85">
        <f>分析係数表!F13</f>
        <v>0.38300000000000001</v>
      </c>
      <c r="U10" s="86">
        <f t="shared" si="6"/>
        <v>0</v>
      </c>
      <c r="V10" s="87">
        <f>分析係数表!D13</f>
        <v>4.5499999999999999E-2</v>
      </c>
      <c r="W10" s="88">
        <f t="shared" si="7"/>
        <v>0</v>
      </c>
      <c r="X10" s="76">
        <f>分析係数表!E13</f>
        <v>0.02</v>
      </c>
      <c r="Y10" s="89">
        <f t="shared" si="8"/>
        <v>0</v>
      </c>
    </row>
    <row r="11" spans="1:25" x14ac:dyDescent="0.2">
      <c r="A11" s="6" t="s">
        <v>225</v>
      </c>
      <c r="B11" s="5" t="s">
        <v>268</v>
      </c>
      <c r="C11" s="90"/>
      <c r="D11" s="107">
        <f>投入係数表!AM11</f>
        <v>5.5129175224300072E-3</v>
      </c>
      <c r="E11" s="110">
        <f t="shared" si="9"/>
        <v>0.55129175224300075</v>
      </c>
      <c r="F11" s="85">
        <f>分析係数表!C14</f>
        <v>0.20214395099540583</v>
      </c>
      <c r="G11" s="110">
        <f t="shared" si="0"/>
        <v>0.11144029294958056</v>
      </c>
      <c r="H11" s="110">
        <v>0.18604992661897912</v>
      </c>
      <c r="I11" s="110">
        <f t="shared" si="1"/>
        <v>0.18604992661897912</v>
      </c>
      <c r="J11" s="85">
        <f>分析係数表!G14</f>
        <v>0.19479400103430444</v>
      </c>
      <c r="K11" s="111">
        <f t="shared" si="2"/>
        <v>3.6241409598249688E-2</v>
      </c>
      <c r="L11" s="79"/>
      <c r="M11" s="80"/>
      <c r="N11" s="81">
        <f>分析係数表!H14</f>
        <v>1.146338615689979E-3</v>
      </c>
      <c r="O11" s="82">
        <f t="shared" si="3"/>
        <v>2.2113031242518E-2</v>
      </c>
      <c r="P11" s="76">
        <f>分析係数表!C14</f>
        <v>0.20214395099540583</v>
      </c>
      <c r="Q11" s="82">
        <f t="shared" si="4"/>
        <v>4.4700155038474368E-3</v>
      </c>
      <c r="R11" s="83">
        <v>1.8959071060067362E-2</v>
      </c>
      <c r="S11" s="84">
        <f t="shared" si="5"/>
        <v>0.20500899767904648</v>
      </c>
      <c r="T11" s="85">
        <f>分析係数表!F14</f>
        <v>0.33787278055507669</v>
      </c>
      <c r="U11" s="86">
        <f t="shared" si="6"/>
        <v>6.9266960084628695E-2</v>
      </c>
      <c r="V11" s="87">
        <f>分析係数表!D14</f>
        <v>4.5164626788484742E-2</v>
      </c>
      <c r="W11" s="88">
        <f t="shared" si="7"/>
        <v>0</v>
      </c>
      <c r="X11" s="76">
        <f>分析係数表!E14</f>
        <v>4.2234097569384586E-2</v>
      </c>
      <c r="Y11" s="89">
        <f t="shared" si="8"/>
        <v>0</v>
      </c>
    </row>
    <row r="12" spans="1:25" x14ac:dyDescent="0.2">
      <c r="A12" s="6" t="s">
        <v>226</v>
      </c>
      <c r="B12" s="5" t="s">
        <v>29</v>
      </c>
      <c r="C12" s="90"/>
      <c r="D12" s="107">
        <f>投入係数表!AM12</f>
        <v>7.8910388066155013E-3</v>
      </c>
      <c r="E12" s="110">
        <f t="shared" si="9"/>
        <v>0.78910388066155013</v>
      </c>
      <c r="F12" s="85">
        <f>分析係数表!C15</f>
        <v>0</v>
      </c>
      <c r="G12" s="110">
        <f t="shared" si="0"/>
        <v>0</v>
      </c>
      <c r="H12" s="110">
        <v>0</v>
      </c>
      <c r="I12" s="110">
        <f t="shared" si="1"/>
        <v>0</v>
      </c>
      <c r="J12" s="85">
        <f>分析係数表!G15</f>
        <v>9.5608299438809663E-2</v>
      </c>
      <c r="K12" s="111">
        <f t="shared" si="2"/>
        <v>0</v>
      </c>
      <c r="L12" s="79"/>
      <c r="M12" s="80"/>
      <c r="N12" s="81">
        <f>分析係数表!H15</f>
        <v>8.4064831817265134E-3</v>
      </c>
      <c r="O12" s="82">
        <f t="shared" si="3"/>
        <v>0.16216222911179867</v>
      </c>
      <c r="P12" s="76">
        <f>分析係数表!C15</f>
        <v>0</v>
      </c>
      <c r="Q12" s="82">
        <f t="shared" si="4"/>
        <v>0</v>
      </c>
      <c r="R12" s="83">
        <v>0</v>
      </c>
      <c r="S12" s="84">
        <f t="shared" si="5"/>
        <v>0</v>
      </c>
      <c r="T12" s="85">
        <f>分析係数表!F15</f>
        <v>0.30378074104583913</v>
      </c>
      <c r="U12" s="86">
        <f t="shared" si="6"/>
        <v>0</v>
      </c>
      <c r="V12" s="87">
        <f>分析係数表!D15</f>
        <v>8.4435977964269163E-3</v>
      </c>
      <c r="W12" s="88">
        <f t="shared" si="7"/>
        <v>0</v>
      </c>
      <c r="X12" s="76">
        <f>分析係数表!E15</f>
        <v>7.8086117832809896E-3</v>
      </c>
      <c r="Y12" s="89">
        <f t="shared" si="8"/>
        <v>0</v>
      </c>
    </row>
    <row r="13" spans="1:25" x14ac:dyDescent="0.2">
      <c r="A13" s="6" t="s">
        <v>227</v>
      </c>
      <c r="B13" s="5" t="s">
        <v>30</v>
      </c>
      <c r="C13" s="90"/>
      <c r="D13" s="107">
        <f>投入係数表!AM13</f>
        <v>5.2967246784131443E-3</v>
      </c>
      <c r="E13" s="110">
        <f t="shared" si="9"/>
        <v>0.52967246784131439</v>
      </c>
      <c r="F13" s="85">
        <f>分析係数表!C16</f>
        <v>5.244101845363236E-2</v>
      </c>
      <c r="G13" s="110">
        <f t="shared" si="0"/>
        <v>2.7776563660447361E-2</v>
      </c>
      <c r="H13" s="110">
        <v>3.5807117518584543E-2</v>
      </c>
      <c r="I13" s="110">
        <f t="shared" si="1"/>
        <v>3.5807117518584543E-2</v>
      </c>
      <c r="J13" s="85">
        <f>分析係数表!G16</f>
        <v>3.3400809716599193E-2</v>
      </c>
      <c r="K13" s="111">
        <f t="shared" si="2"/>
        <v>1.1959867187381478E-3</v>
      </c>
      <c r="L13" s="79"/>
      <c r="M13" s="80"/>
      <c r="N13" s="81">
        <f>分析係数表!H16</f>
        <v>1.6473310477322662E-2</v>
      </c>
      <c r="O13" s="82">
        <f t="shared" si="3"/>
        <v>0.31777244896655499</v>
      </c>
      <c r="P13" s="76">
        <f>分析係数表!C16</f>
        <v>5.244101845363236E-2</v>
      </c>
      <c r="Q13" s="82">
        <f t="shared" si="4"/>
        <v>1.6664310860311057E-2</v>
      </c>
      <c r="R13" s="83">
        <v>1.8736478398017665E-2</v>
      </c>
      <c r="S13" s="84">
        <f t="shared" si="5"/>
        <v>5.4543595916602211E-2</v>
      </c>
      <c r="T13" s="85">
        <f>分析係数表!F16</f>
        <v>0.2874493927125506</v>
      </c>
      <c r="U13" s="86">
        <f t="shared" si="6"/>
        <v>1.5678523522586061E-2</v>
      </c>
      <c r="V13" s="87">
        <f>分析係数表!D16</f>
        <v>0</v>
      </c>
      <c r="W13" s="88">
        <f t="shared" si="7"/>
        <v>0</v>
      </c>
      <c r="X13" s="76">
        <f>分析係数表!E16</f>
        <v>0</v>
      </c>
      <c r="Y13" s="89">
        <f t="shared" si="8"/>
        <v>0</v>
      </c>
    </row>
    <row r="14" spans="1:25" x14ac:dyDescent="0.2">
      <c r="A14" s="6" t="s">
        <v>2</v>
      </c>
      <c r="B14" s="5" t="s">
        <v>365</v>
      </c>
      <c r="C14" s="90"/>
      <c r="D14" s="107">
        <f>投入係数表!AM14</f>
        <v>2.918603394227651E-3</v>
      </c>
      <c r="E14" s="110">
        <f t="shared" si="9"/>
        <v>0.29186033942276512</v>
      </c>
      <c r="F14" s="85">
        <f>分析係数表!C17</f>
        <v>0.30047739399045215</v>
      </c>
      <c r="G14" s="110">
        <f t="shared" si="0"/>
        <v>8.7697434198921287E-2</v>
      </c>
      <c r="H14" s="110">
        <v>0.16568492322101799</v>
      </c>
      <c r="I14" s="110">
        <f t="shared" si="1"/>
        <v>0.16568492322101799</v>
      </c>
      <c r="J14" s="85">
        <f>分析係数表!G17</f>
        <v>0.21582733812949639</v>
      </c>
      <c r="K14" s="111">
        <f t="shared" si="2"/>
        <v>3.5759335946982301E-2</v>
      </c>
      <c r="L14" s="79"/>
      <c r="M14" s="80"/>
      <c r="N14" s="81">
        <f>分析係数表!H17</f>
        <v>2.8021610605755043E-3</v>
      </c>
      <c r="O14" s="82">
        <f t="shared" si="3"/>
        <v>5.4054076370599557E-2</v>
      </c>
      <c r="P14" s="76">
        <f>分析係数表!C17</f>
        <v>0.30047739399045215</v>
      </c>
      <c r="Q14" s="82">
        <f t="shared" si="4"/>
        <v>1.6242028002398632E-2</v>
      </c>
      <c r="R14" s="83">
        <v>3.3913622387229038E-2</v>
      </c>
      <c r="S14" s="84">
        <f t="shared" si="5"/>
        <v>0.19959854560824702</v>
      </c>
      <c r="T14" s="85">
        <f>分析係数表!F17</f>
        <v>0.33413269384492406</v>
      </c>
      <c r="U14" s="86">
        <f t="shared" si="6"/>
        <v>6.669239973161252E-2</v>
      </c>
      <c r="V14" s="87">
        <f>分析係数表!D17</f>
        <v>3.6407237846086765E-2</v>
      </c>
      <c r="W14" s="88">
        <f t="shared" si="7"/>
        <v>0</v>
      </c>
      <c r="X14" s="76">
        <f>分析係数表!E17</f>
        <v>3.7279267495094831E-2</v>
      </c>
      <c r="Y14" s="89">
        <f t="shared" si="8"/>
        <v>0</v>
      </c>
    </row>
    <row r="15" spans="1:25" x14ac:dyDescent="0.2">
      <c r="A15" s="6" t="s">
        <v>3</v>
      </c>
      <c r="B15" s="5" t="s">
        <v>31</v>
      </c>
      <c r="C15" s="90"/>
      <c r="D15" s="107">
        <f>投入係数表!AM15</f>
        <v>1.2971570641011783E-3</v>
      </c>
      <c r="E15" s="110">
        <f t="shared" si="9"/>
        <v>0.12971570641011784</v>
      </c>
      <c r="F15" s="85">
        <f>分析係数表!C18</f>
        <v>0.17062500000000003</v>
      </c>
      <c r="G15" s="110">
        <f t="shared" si="0"/>
        <v>2.2132742406226362E-2</v>
      </c>
      <c r="H15" s="110">
        <v>2.9988305298577142E-2</v>
      </c>
      <c r="I15" s="110">
        <f t="shared" si="1"/>
        <v>2.9988305298577142E-2</v>
      </c>
      <c r="J15" s="85">
        <f>分析係数表!G18</f>
        <v>0.21515892420537897</v>
      </c>
      <c r="K15" s="111">
        <f t="shared" si="2"/>
        <v>6.4522515067843237E-3</v>
      </c>
      <c r="L15" s="79"/>
      <c r="M15" s="80"/>
      <c r="N15" s="81">
        <f>分析係数表!H18</f>
        <v>4.4579835054610296E-4</v>
      </c>
      <c r="O15" s="82">
        <f t="shared" si="3"/>
        <v>8.5995121498681111E-3</v>
      </c>
      <c r="P15" s="76">
        <f>分析係数表!C18</f>
        <v>0.17062500000000003</v>
      </c>
      <c r="Q15" s="82">
        <f t="shared" si="4"/>
        <v>1.4672917605712467E-3</v>
      </c>
      <c r="R15" s="83">
        <v>3.5435751289083516E-3</v>
      </c>
      <c r="S15" s="84">
        <f t="shared" si="5"/>
        <v>3.3531880427485491E-2</v>
      </c>
      <c r="T15" s="85">
        <f>分析係数表!F18</f>
        <v>0.45904645476772615</v>
      </c>
      <c r="U15" s="86">
        <f t="shared" si="6"/>
        <v>1.539269083193252E-2</v>
      </c>
      <c r="V15" s="87">
        <f>分析係数表!D18</f>
        <v>0.12530562347188265</v>
      </c>
      <c r="W15" s="88">
        <f t="shared" si="7"/>
        <v>0</v>
      </c>
      <c r="X15" s="76">
        <f>分析係数表!E18</f>
        <v>6.0513447432762837E-2</v>
      </c>
      <c r="Y15" s="89">
        <f t="shared" si="8"/>
        <v>0</v>
      </c>
    </row>
    <row r="16" spans="1:25" x14ac:dyDescent="0.2">
      <c r="A16" s="6" t="s">
        <v>4</v>
      </c>
      <c r="B16" s="5" t="s">
        <v>32</v>
      </c>
      <c r="C16" s="90"/>
      <c r="D16" s="107">
        <f>投入係数表!AM16</f>
        <v>0</v>
      </c>
      <c r="E16" s="110">
        <f t="shared" si="9"/>
        <v>0</v>
      </c>
      <c r="F16" s="85">
        <f>分析係数表!C19</f>
        <v>0.1185035016586804</v>
      </c>
      <c r="G16" s="110">
        <f t="shared" si="0"/>
        <v>0</v>
      </c>
      <c r="H16" s="110">
        <v>4.9611754745014815E-3</v>
      </c>
      <c r="I16" s="110">
        <f t="shared" si="1"/>
        <v>4.9611754745014815E-3</v>
      </c>
      <c r="J16" s="85">
        <f>分析係数表!G19</f>
        <v>5.7564057564057566E-2</v>
      </c>
      <c r="K16" s="111">
        <f t="shared" si="2"/>
        <v>2.8558539059959389E-4</v>
      </c>
      <c r="L16" s="79"/>
      <c r="M16" s="80"/>
      <c r="N16" s="81">
        <f>分析係数表!H19</f>
        <v>-1.1675671085731269E-4</v>
      </c>
      <c r="O16" s="82">
        <f t="shared" si="3"/>
        <v>-2.252253182108315E-3</v>
      </c>
      <c r="P16" s="76">
        <f>分析係数表!C19</f>
        <v>0.1185035016586804</v>
      </c>
      <c r="Q16" s="82">
        <f t="shared" si="4"/>
        <v>-2.6689988870174091E-4</v>
      </c>
      <c r="R16" s="83">
        <v>1.5787142933428745E-3</v>
      </c>
      <c r="S16" s="84">
        <f t="shared" si="5"/>
        <v>6.5398897678443559E-3</v>
      </c>
      <c r="T16" s="85">
        <f>分析係数表!F19</f>
        <v>0.24008424008424009</v>
      </c>
      <c r="U16" s="86">
        <f t="shared" si="6"/>
        <v>1.5701244651476094E-3</v>
      </c>
      <c r="V16" s="87">
        <f>分析係数表!D19</f>
        <v>1.9656019656019656E-2</v>
      </c>
      <c r="W16" s="88">
        <f t="shared" si="7"/>
        <v>0</v>
      </c>
      <c r="X16" s="76">
        <f>分析係数表!E19</f>
        <v>2.141102141102141E-2</v>
      </c>
      <c r="Y16" s="89">
        <f t="shared" si="8"/>
        <v>0</v>
      </c>
    </row>
    <row r="17" spans="1:25" x14ac:dyDescent="0.2">
      <c r="A17" s="6" t="s">
        <v>5</v>
      </c>
      <c r="B17" s="5" t="s">
        <v>33</v>
      </c>
      <c r="C17" s="90"/>
      <c r="D17" s="107">
        <f>投入係数表!AM17</f>
        <v>4.323856880337261E-4</v>
      </c>
      <c r="E17" s="110">
        <f t="shared" si="9"/>
        <v>4.323856880337261E-2</v>
      </c>
      <c r="F17" s="85">
        <f>分析係数表!C20</f>
        <v>0.1515527950310559</v>
      </c>
      <c r="G17" s="110">
        <f t="shared" si="0"/>
        <v>6.5529259552937367E-3</v>
      </c>
      <c r="H17" s="110">
        <v>1.0280020711482317E-2</v>
      </c>
      <c r="I17" s="110">
        <f t="shared" si="1"/>
        <v>1.0280020711482317E-2</v>
      </c>
      <c r="J17" s="85">
        <f>分析係数表!G20</f>
        <v>0.10025273799494525</v>
      </c>
      <c r="K17" s="111">
        <f t="shared" si="2"/>
        <v>1.0306002229708473E-3</v>
      </c>
      <c r="L17" s="79"/>
      <c r="M17" s="80"/>
      <c r="N17" s="81">
        <f>分析係数表!H20</f>
        <v>5.5194081496184183E-4</v>
      </c>
      <c r="O17" s="82">
        <f t="shared" si="3"/>
        <v>1.0647015042693853E-2</v>
      </c>
      <c r="P17" s="76">
        <f>分析係数表!C20</f>
        <v>0.1515527950310559</v>
      </c>
      <c r="Q17" s="82">
        <f t="shared" si="4"/>
        <v>1.6135848884579504E-3</v>
      </c>
      <c r="R17" s="83">
        <v>4.1130720813105639E-3</v>
      </c>
      <c r="S17" s="84">
        <f t="shared" si="5"/>
        <v>1.439309279279288E-2</v>
      </c>
      <c r="T17" s="85">
        <f>分析係数表!F20</f>
        <v>0.22325189553496208</v>
      </c>
      <c r="U17" s="86">
        <f t="shared" si="6"/>
        <v>3.2132852486016117E-3</v>
      </c>
      <c r="V17" s="87">
        <f>分析係数表!D20</f>
        <v>3.7910699241786015E-3</v>
      </c>
      <c r="W17" s="88">
        <f t="shared" si="7"/>
        <v>0</v>
      </c>
      <c r="X17" s="76">
        <f>分析係数表!E20</f>
        <v>3.3698399326032012E-3</v>
      </c>
      <c r="Y17" s="89">
        <f t="shared" si="8"/>
        <v>0</v>
      </c>
    </row>
    <row r="18" spans="1:25" x14ac:dyDescent="0.2">
      <c r="A18" s="6" t="s">
        <v>6</v>
      </c>
      <c r="B18" s="5" t="s">
        <v>34</v>
      </c>
      <c r="C18" s="90"/>
      <c r="D18" s="107">
        <f>投入係数表!AM18</f>
        <v>2.4862177061939252E-3</v>
      </c>
      <c r="E18" s="110">
        <f t="shared" si="9"/>
        <v>0.2486217706193925</v>
      </c>
      <c r="F18" s="85">
        <f>分析係数表!C21</f>
        <v>0.26288951841359776</v>
      </c>
      <c r="G18" s="110">
        <f t="shared" si="0"/>
        <v>6.5360057545268066E-2</v>
      </c>
      <c r="H18" s="110">
        <v>8.9280343609462437E-2</v>
      </c>
      <c r="I18" s="110">
        <f t="shared" si="1"/>
        <v>8.9280343609462437E-2</v>
      </c>
      <c r="J18" s="85">
        <f>分析係数表!G21</f>
        <v>0.28500292911540714</v>
      </c>
      <c r="K18" s="111">
        <f t="shared" si="2"/>
        <v>2.5445159441126818E-2</v>
      </c>
      <c r="L18" s="79"/>
      <c r="M18" s="80"/>
      <c r="N18" s="81">
        <f>分析係数表!H21</f>
        <v>9.1282519397535371E-4</v>
      </c>
      <c r="O18" s="82">
        <f t="shared" si="3"/>
        <v>1.7608524878301373E-2</v>
      </c>
      <c r="P18" s="76">
        <f>分析係数表!C21</f>
        <v>0.26288951841359776</v>
      </c>
      <c r="Q18" s="82">
        <f t="shared" si="4"/>
        <v>4.6290966252305029E-3</v>
      </c>
      <c r="R18" s="83">
        <v>1.1021579973331905E-2</v>
      </c>
      <c r="S18" s="84">
        <f t="shared" si="5"/>
        <v>0.10030192358279434</v>
      </c>
      <c r="T18" s="85">
        <f>分析係数表!F21</f>
        <v>0.4257469244288225</v>
      </c>
      <c r="U18" s="86">
        <f t="shared" si="6"/>
        <v>4.270323547966947E-2</v>
      </c>
      <c r="V18" s="87">
        <f>分析係数表!D21</f>
        <v>5.0673696543643822E-2</v>
      </c>
      <c r="W18" s="88">
        <f t="shared" si="7"/>
        <v>0</v>
      </c>
      <c r="X18" s="76">
        <f>分析係数表!E21</f>
        <v>4.5987111892208554E-2</v>
      </c>
      <c r="Y18" s="89">
        <f t="shared" si="8"/>
        <v>0</v>
      </c>
    </row>
    <row r="19" spans="1:25" x14ac:dyDescent="0.2">
      <c r="A19" s="6" t="s">
        <v>7</v>
      </c>
      <c r="B19" s="5" t="s">
        <v>269</v>
      </c>
      <c r="C19" s="90"/>
      <c r="D19" s="107">
        <f>投入係数表!AM19</f>
        <v>0</v>
      </c>
      <c r="E19" s="110">
        <f t="shared" si="9"/>
        <v>0</v>
      </c>
      <c r="F19" s="85">
        <f>分析係数表!C22</f>
        <v>7.7430972388955577E-2</v>
      </c>
      <c r="G19" s="110">
        <f t="shared" si="0"/>
        <v>0</v>
      </c>
      <c r="H19" s="110">
        <v>2.6361279445289436E-3</v>
      </c>
      <c r="I19" s="110">
        <f t="shared" si="1"/>
        <v>2.6361279445289436E-3</v>
      </c>
      <c r="J19" s="85">
        <f>分析係数表!G22</f>
        <v>0.1947935368043088</v>
      </c>
      <c r="K19" s="111">
        <f t="shared" si="2"/>
        <v>5.1350068578346567E-4</v>
      </c>
      <c r="L19" s="79"/>
      <c r="M19" s="80"/>
      <c r="N19" s="81">
        <f>分析係数表!H22</f>
        <v>4.2456985766295524E-5</v>
      </c>
      <c r="O19" s="82">
        <f t="shared" si="3"/>
        <v>8.1900115713029638E-4</v>
      </c>
      <c r="P19" s="76">
        <f>分析係数表!C22</f>
        <v>7.7430972388955577E-2</v>
      </c>
      <c r="Q19" s="82">
        <f t="shared" si="4"/>
        <v>6.3416055984278645E-5</v>
      </c>
      <c r="R19" s="83">
        <v>8.0135290078756267E-4</v>
      </c>
      <c r="S19" s="84">
        <f t="shared" si="5"/>
        <v>3.4374808453165062E-3</v>
      </c>
      <c r="T19" s="85">
        <f>分析係数表!F22</f>
        <v>0.41382405745062839</v>
      </c>
      <c r="U19" s="86">
        <f t="shared" si="6"/>
        <v>1.4225122708176924E-3</v>
      </c>
      <c r="V19" s="87">
        <f>分析係数表!D22</f>
        <v>5.3261520047875523E-2</v>
      </c>
      <c r="W19" s="88">
        <f t="shared" si="7"/>
        <v>0</v>
      </c>
      <c r="X19" s="76">
        <f>分析係数表!E22</f>
        <v>5.6852184320766011E-2</v>
      </c>
      <c r="Y19" s="89">
        <f t="shared" si="8"/>
        <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0.21568627450980393</v>
      </c>
      <c r="K20" s="111">
        <f t="shared" si="2"/>
        <v>0</v>
      </c>
      <c r="L20" s="79"/>
      <c r="M20" s="80"/>
      <c r="N20" s="81">
        <f>分析係数表!H23</f>
        <v>2.1228492883147762E-5</v>
      </c>
      <c r="O20" s="82">
        <f t="shared" si="3"/>
        <v>4.0950057856514819E-4</v>
      </c>
      <c r="P20" s="76">
        <f>分析係数表!C23</f>
        <v>0</v>
      </c>
      <c r="Q20" s="82">
        <f t="shared" si="4"/>
        <v>0</v>
      </c>
      <c r="R20" s="83">
        <v>0</v>
      </c>
      <c r="S20" s="84">
        <f t="shared" si="5"/>
        <v>0</v>
      </c>
      <c r="T20" s="85">
        <f>分析係数表!F23</f>
        <v>0.44102792632204396</v>
      </c>
      <c r="U20" s="86">
        <f t="shared" si="6"/>
        <v>0</v>
      </c>
      <c r="V20" s="87">
        <f>分析係数表!D23</f>
        <v>2.3469994058229353E-2</v>
      </c>
      <c r="W20" s="88">
        <f t="shared" si="7"/>
        <v>0</v>
      </c>
      <c r="X20" s="76">
        <f>分析係数表!E23</f>
        <v>2.3024361259655377E-2</v>
      </c>
      <c r="Y20" s="89">
        <f t="shared" si="8"/>
        <v>0</v>
      </c>
    </row>
    <row r="21" spans="1:25" x14ac:dyDescent="0.2">
      <c r="A21" s="6" t="s">
        <v>9</v>
      </c>
      <c r="B21" s="5" t="s">
        <v>271</v>
      </c>
      <c r="C21" s="90"/>
      <c r="D21" s="107">
        <f>投入係数表!AM21</f>
        <v>5.4048211004215758E-4</v>
      </c>
      <c r="E21" s="110">
        <f t="shared" si="9"/>
        <v>5.4048211004215758E-2</v>
      </c>
      <c r="F21" s="85">
        <f>分析係数表!C24</f>
        <v>0.63487099296325256</v>
      </c>
      <c r="G21" s="110">
        <f t="shared" si="0"/>
        <v>3.431364138813385E-2</v>
      </c>
      <c r="H21" s="110">
        <v>4.9295078049217407E-2</v>
      </c>
      <c r="I21" s="110">
        <f t="shared" si="1"/>
        <v>4.9295078049217407E-2</v>
      </c>
      <c r="J21" s="85">
        <f>分析係数表!G24</f>
        <v>0.20715350223546944</v>
      </c>
      <c r="K21" s="111">
        <f t="shared" si="2"/>
        <v>1.0211648060866198E-2</v>
      </c>
      <c r="L21" s="79"/>
      <c r="M21" s="80"/>
      <c r="N21" s="81">
        <f>分析係数表!H24</f>
        <v>3.5027013257193804E-4</v>
      </c>
      <c r="O21" s="82">
        <f t="shared" si="3"/>
        <v>6.7567595463249447E-3</v>
      </c>
      <c r="P21" s="76">
        <f>分析係数表!C24</f>
        <v>0.63487099296325256</v>
      </c>
      <c r="Q21" s="82">
        <f t="shared" si="4"/>
        <v>4.2896706423892535E-3</v>
      </c>
      <c r="R21" s="83">
        <v>1.4492124655430087E-2</v>
      </c>
      <c r="S21" s="84">
        <f t="shared" si="5"/>
        <v>6.3787202704647494E-2</v>
      </c>
      <c r="T21" s="85">
        <f>分析係数表!F24</f>
        <v>0.39046199701937406</v>
      </c>
      <c r="U21" s="86">
        <f t="shared" si="6"/>
        <v>2.490647855233628E-2</v>
      </c>
      <c r="V21" s="87">
        <f>分析係数表!D24</f>
        <v>8.1222056631892692E-2</v>
      </c>
      <c r="W21" s="88">
        <f t="shared" si="7"/>
        <v>0</v>
      </c>
      <c r="X21" s="76">
        <f>分析係数表!E24</f>
        <v>8.3457526080476907E-2</v>
      </c>
      <c r="Y21" s="89">
        <f t="shared" si="8"/>
        <v>0</v>
      </c>
    </row>
    <row r="22" spans="1:25" x14ac:dyDescent="0.2">
      <c r="A22" s="6" t="s">
        <v>10</v>
      </c>
      <c r="B22" s="5" t="s">
        <v>272</v>
      </c>
      <c r="C22" s="90"/>
      <c r="D22" s="107">
        <f>投入係数表!AM22</f>
        <v>0</v>
      </c>
      <c r="E22" s="110">
        <f t="shared" si="9"/>
        <v>0</v>
      </c>
      <c r="F22" s="85">
        <f>分析係数表!C25</f>
        <v>2.5195482189400487E-2</v>
      </c>
      <c r="G22" s="110">
        <f t="shared" si="0"/>
        <v>0</v>
      </c>
      <c r="H22" s="110">
        <v>1.1344995967495647E-3</v>
      </c>
      <c r="I22" s="110">
        <f t="shared" si="1"/>
        <v>1.1344995967495647E-3</v>
      </c>
      <c r="J22" s="85">
        <f>分析係数表!G25</f>
        <v>0.19667590027700832</v>
      </c>
      <c r="K22" s="111">
        <f t="shared" si="2"/>
        <v>2.2312872955462354E-4</v>
      </c>
      <c r="L22" s="79"/>
      <c r="M22" s="80"/>
      <c r="N22" s="81">
        <f>分析係数表!H25</f>
        <v>5.0948382919554624E-4</v>
      </c>
      <c r="O22" s="82">
        <f t="shared" si="3"/>
        <v>9.8280138855635565E-3</v>
      </c>
      <c r="P22" s="76">
        <f>分析係数表!C25</f>
        <v>2.5195482189400487E-2</v>
      </c>
      <c r="Q22" s="82">
        <f t="shared" si="4"/>
        <v>2.4762154881089729E-4</v>
      </c>
      <c r="R22" s="83">
        <v>1.0446803547494161E-3</v>
      </c>
      <c r="S22" s="84">
        <f t="shared" si="5"/>
        <v>2.179179951498981E-3</v>
      </c>
      <c r="T22" s="85">
        <f>分析係数表!F25</f>
        <v>0.34903047091412742</v>
      </c>
      <c r="U22" s="86">
        <f t="shared" si="6"/>
        <v>7.6060020467831472E-4</v>
      </c>
      <c r="V22" s="87">
        <f>分析係数表!D25</f>
        <v>0.22853185595567868</v>
      </c>
      <c r="W22" s="88">
        <f t="shared" si="7"/>
        <v>0</v>
      </c>
      <c r="X22" s="76">
        <f>分析係数表!E25</f>
        <v>0.2146814404432133</v>
      </c>
      <c r="Y22" s="89">
        <f t="shared" si="8"/>
        <v>0</v>
      </c>
    </row>
    <row r="23" spans="1:25" x14ac:dyDescent="0.2">
      <c r="A23" s="6" t="s">
        <v>11</v>
      </c>
      <c r="B23" s="5" t="s">
        <v>35</v>
      </c>
      <c r="C23" s="90"/>
      <c r="D23" s="107">
        <f>投入係数表!AM23</f>
        <v>1.0809642200843153E-4</v>
      </c>
      <c r="E23" s="110">
        <f t="shared" si="9"/>
        <v>1.0809642200843152E-2</v>
      </c>
      <c r="F23" s="85">
        <f>分析係数表!C26</f>
        <v>0.4930888575458392</v>
      </c>
      <c r="G23" s="110">
        <f t="shared" si="0"/>
        <v>5.3301141232930411E-3</v>
      </c>
      <c r="H23" s="110">
        <v>1.7173866065798276E-2</v>
      </c>
      <c r="I23" s="110">
        <f t="shared" si="1"/>
        <v>1.7173866065798276E-2</v>
      </c>
      <c r="J23" s="85">
        <f>分析係数表!G26</f>
        <v>0.19639217284957194</v>
      </c>
      <c r="K23" s="111">
        <f t="shared" si="2"/>
        <v>3.3728128728896531E-3</v>
      </c>
      <c r="L23" s="79"/>
      <c r="M23" s="80"/>
      <c r="N23" s="81">
        <f>分析係数表!H26</f>
        <v>1.0815917123963785E-2</v>
      </c>
      <c r="O23" s="82">
        <f t="shared" si="3"/>
        <v>0.208640544778943</v>
      </c>
      <c r="P23" s="76">
        <f>分析係数表!C26</f>
        <v>0.4930888575458392</v>
      </c>
      <c r="Q23" s="82">
        <f t="shared" si="4"/>
        <v>0.10287832786279051</v>
      </c>
      <c r="R23" s="83">
        <v>0.11370674733811569</v>
      </c>
      <c r="S23" s="84">
        <f t="shared" si="5"/>
        <v>0.13088061340391396</v>
      </c>
      <c r="T23" s="85">
        <f>分析係数表!F26</f>
        <v>0.33499796167957602</v>
      </c>
      <c r="U23" s="86">
        <f t="shared" si="6"/>
        <v>4.3844738713683773E-2</v>
      </c>
      <c r="V23" s="87">
        <f>分析係数表!D26</f>
        <v>2.4561761108846312E-2</v>
      </c>
      <c r="W23" s="88">
        <f t="shared" si="7"/>
        <v>0</v>
      </c>
      <c r="X23" s="76">
        <f>分析係数表!E26</f>
        <v>2.6498165511618425E-2</v>
      </c>
      <c r="Y23" s="89">
        <f t="shared" si="8"/>
        <v>0</v>
      </c>
    </row>
    <row r="24" spans="1:25" x14ac:dyDescent="0.2">
      <c r="A24" s="6" t="s">
        <v>12</v>
      </c>
      <c r="B24" s="5" t="s">
        <v>366</v>
      </c>
      <c r="C24" s="90"/>
      <c r="D24" s="107">
        <f>投入係数表!AM24</f>
        <v>1.0809642200843153E-4</v>
      </c>
      <c r="E24" s="110">
        <f t="shared" si="9"/>
        <v>1.0809642200843152E-2</v>
      </c>
      <c r="F24" s="85">
        <f>分析係数表!C27</f>
        <v>2.3319615912208547E-2</v>
      </c>
      <c r="G24" s="110">
        <f t="shared" si="0"/>
        <v>2.5207670427206298E-4</v>
      </c>
      <c r="H24" s="110">
        <v>3.2269573122881384E-4</v>
      </c>
      <c r="I24" s="110">
        <f t="shared" si="1"/>
        <v>3.2269573122881384E-4</v>
      </c>
      <c r="J24" s="85">
        <f>分析係数表!G27</f>
        <v>0.17692307692307693</v>
      </c>
      <c r="K24" s="111">
        <f t="shared" si="2"/>
        <v>5.7092321678943988E-5</v>
      </c>
      <c r="L24" s="79"/>
      <c r="M24" s="80"/>
      <c r="N24" s="81">
        <f>分析係数表!H27</f>
        <v>1.0773460138197489E-2</v>
      </c>
      <c r="O24" s="82">
        <f t="shared" si="3"/>
        <v>0.20782154362181271</v>
      </c>
      <c r="P24" s="76">
        <f>分析係数表!C27</f>
        <v>2.3319615912208547E-2</v>
      </c>
      <c r="Q24" s="82">
        <f t="shared" si="4"/>
        <v>4.8463185755429662E-3</v>
      </c>
      <c r="R24" s="83">
        <v>4.8841289427451542E-3</v>
      </c>
      <c r="S24" s="84">
        <f t="shared" si="5"/>
        <v>5.2068246739739683E-3</v>
      </c>
      <c r="T24" s="85">
        <f>分析係数表!F27</f>
        <v>0.33076923076923076</v>
      </c>
      <c r="U24" s="86">
        <f t="shared" si="6"/>
        <v>1.7222573921606202E-3</v>
      </c>
      <c r="V24" s="87">
        <f>分析係数表!D27</f>
        <v>1.5384615384615385</v>
      </c>
      <c r="W24" s="88">
        <f t="shared" si="7"/>
        <v>0</v>
      </c>
      <c r="X24" s="76">
        <f>分析係数表!E27</f>
        <v>1.823076923076923</v>
      </c>
      <c r="Y24" s="89">
        <f t="shared" si="8"/>
        <v>0</v>
      </c>
    </row>
    <row r="25" spans="1:25" x14ac:dyDescent="0.2">
      <c r="A25" s="6" t="s">
        <v>13</v>
      </c>
      <c r="B25" s="5" t="s">
        <v>192</v>
      </c>
      <c r="C25" s="90"/>
      <c r="D25" s="107">
        <f>投入係数表!AM25</f>
        <v>0</v>
      </c>
      <c r="E25" s="110">
        <f t="shared" si="9"/>
        <v>0</v>
      </c>
      <c r="F25" s="85">
        <f>分析係数表!C28</f>
        <v>0.14672910458351074</v>
      </c>
      <c r="G25" s="110">
        <f t="shared" si="0"/>
        <v>0</v>
      </c>
      <c r="H25" s="110">
        <v>1.6558601638205467E-2</v>
      </c>
      <c r="I25" s="110">
        <f t="shared" si="1"/>
        <v>1.6558601638205467E-2</v>
      </c>
      <c r="J25" s="85">
        <f>分析係数表!G28</f>
        <v>0.12492997198879552</v>
      </c>
      <c r="K25" s="111">
        <f t="shared" si="2"/>
        <v>2.0686656388346327E-3</v>
      </c>
      <c r="L25" s="79"/>
      <c r="M25" s="80"/>
      <c r="N25" s="81">
        <f>分析係数表!H28</f>
        <v>2.0262596456964536E-2</v>
      </c>
      <c r="O25" s="82">
        <f t="shared" si="3"/>
        <v>0.3908683022404339</v>
      </c>
      <c r="P25" s="76">
        <f>分析係数表!C28</f>
        <v>0.14672910458351074</v>
      </c>
      <c r="Q25" s="82">
        <f t="shared" si="4"/>
        <v>5.7351755997815911E-2</v>
      </c>
      <c r="R25" s="83">
        <v>6.6498913249801408E-2</v>
      </c>
      <c r="S25" s="84">
        <f t="shared" si="5"/>
        <v>8.3057514888006875E-2</v>
      </c>
      <c r="T25" s="85">
        <f>分析係数表!F28</f>
        <v>0.21372549019607842</v>
      </c>
      <c r="U25" s="86">
        <f t="shared" si="6"/>
        <v>1.7751508083907352E-2</v>
      </c>
      <c r="V25" s="87">
        <f>分析係数表!D28</f>
        <v>3.4733893557422971E-2</v>
      </c>
      <c r="W25" s="88">
        <f t="shared" si="7"/>
        <v>0</v>
      </c>
      <c r="X25" s="76">
        <f>分析係数表!E28</f>
        <v>3.4173669467787111E-2</v>
      </c>
      <c r="Y25" s="89">
        <f t="shared" si="8"/>
        <v>0</v>
      </c>
    </row>
    <row r="26" spans="1:25" x14ac:dyDescent="0.2">
      <c r="A26" s="6" t="s">
        <v>14</v>
      </c>
      <c r="B26" s="5" t="s">
        <v>50</v>
      </c>
      <c r="C26" s="90"/>
      <c r="D26" s="107">
        <f>投入係数表!AM26</f>
        <v>5.4048211004215762E-3</v>
      </c>
      <c r="E26" s="110">
        <f t="shared" si="9"/>
        <v>0.54048211004215763</v>
      </c>
      <c r="F26" s="85">
        <f>分析係数表!C29</f>
        <v>0.36751332706177486</v>
      </c>
      <c r="G26" s="110">
        <f t="shared" si="0"/>
        <v>0.19863437847896168</v>
      </c>
      <c r="H26" s="110">
        <v>0.23743707013276572</v>
      </c>
      <c r="I26" s="110">
        <f t="shared" si="1"/>
        <v>0.23743707013276572</v>
      </c>
      <c r="J26" s="85">
        <f>分析係数表!G29</f>
        <v>0.26226333907056798</v>
      </c>
      <c r="K26" s="111">
        <f t="shared" si="2"/>
        <v>6.2271038832151765E-2</v>
      </c>
      <c r="L26" s="79"/>
      <c r="M26" s="80"/>
      <c r="N26" s="81">
        <f>分析係数表!H29</f>
        <v>9.6908070011569522E-3</v>
      </c>
      <c r="O26" s="82">
        <f t="shared" si="3"/>
        <v>0.18693701411499014</v>
      </c>
      <c r="P26" s="76">
        <f>分析係数表!C29</f>
        <v>0.36751332706177486</v>
      </c>
      <c r="Q26" s="82">
        <f t="shared" si="4"/>
        <v>6.8701844008393992E-2</v>
      </c>
      <c r="R26" s="83">
        <v>8.7120872885662975E-2</v>
      </c>
      <c r="S26" s="84">
        <f t="shared" si="5"/>
        <v>0.32455794301842866</v>
      </c>
      <c r="T26" s="85">
        <f>分析係数表!F29</f>
        <v>0.47117039586919107</v>
      </c>
      <c r="U26" s="86">
        <f t="shared" si="6"/>
        <v>0.15292209449448338</v>
      </c>
      <c r="V26" s="87">
        <f>分析係数表!D29</f>
        <v>9.2943201376936319E-2</v>
      </c>
      <c r="W26" s="88">
        <f t="shared" si="7"/>
        <v>0</v>
      </c>
      <c r="X26" s="76">
        <f>分析係数表!E29</f>
        <v>7.2289156626506021E-2</v>
      </c>
      <c r="Y26" s="89">
        <f t="shared" si="8"/>
        <v>0</v>
      </c>
    </row>
    <row r="27" spans="1:25" x14ac:dyDescent="0.2">
      <c r="A27" s="6" t="s">
        <v>15</v>
      </c>
      <c r="B27" s="5" t="s">
        <v>36</v>
      </c>
      <c r="C27" s="90"/>
      <c r="D27" s="107">
        <f>投入係数表!AM27</f>
        <v>2.1619284401686303E-3</v>
      </c>
      <c r="E27" s="110">
        <f t="shared" si="9"/>
        <v>0.21619284401686303</v>
      </c>
      <c r="F27" s="85">
        <f>分析係数表!C30</f>
        <v>1</v>
      </c>
      <c r="G27" s="110">
        <f t="shared" si="0"/>
        <v>0.21619284401686303</v>
      </c>
      <c r="H27" s="110">
        <v>0.32434889977492248</v>
      </c>
      <c r="I27" s="110">
        <f t="shared" si="1"/>
        <v>0.32434889977492248</v>
      </c>
      <c r="J27" s="85">
        <f>分析係数表!G30</f>
        <v>0.34487899988530796</v>
      </c>
      <c r="K27" s="111">
        <f t="shared" si="2"/>
        <v>0.11186112416827525</v>
      </c>
      <c r="L27" s="79"/>
      <c r="M27" s="80"/>
      <c r="N27" s="81">
        <f>分析係数表!H30</f>
        <v>0</v>
      </c>
      <c r="O27" s="82">
        <f t="shared" si="3"/>
        <v>0</v>
      </c>
      <c r="P27" s="76">
        <f>分析係数表!C30</f>
        <v>1</v>
      </c>
      <c r="Q27" s="82">
        <f t="shared" si="4"/>
        <v>0</v>
      </c>
      <c r="R27" s="83">
        <v>5.6501408953489381E-2</v>
      </c>
      <c r="S27" s="84">
        <f t="shared" si="5"/>
        <v>0.38085030872841186</v>
      </c>
      <c r="T27" s="85">
        <f>分析係数表!F30</f>
        <v>0.44087624727606378</v>
      </c>
      <c r="U27" s="86">
        <f t="shared" si="6"/>
        <v>0.16790785488611254</v>
      </c>
      <c r="V27" s="87">
        <f>分析係数表!D30</f>
        <v>0.11905034981075811</v>
      </c>
      <c r="W27" s="88">
        <f t="shared" si="7"/>
        <v>0</v>
      </c>
      <c r="X27" s="76">
        <f>分析係数表!E30</f>
        <v>6.6292005963986697E-2</v>
      </c>
      <c r="Y27" s="89">
        <f t="shared" si="8"/>
        <v>0</v>
      </c>
    </row>
    <row r="28" spans="1:25" x14ac:dyDescent="0.2">
      <c r="A28" s="6" t="s">
        <v>16</v>
      </c>
      <c r="B28" s="5" t="s">
        <v>193</v>
      </c>
      <c r="C28" s="90"/>
      <c r="D28" s="107">
        <f>投入係数表!AM28</f>
        <v>3.8266133390984759E-2</v>
      </c>
      <c r="E28" s="110">
        <f t="shared" si="9"/>
        <v>3.826613339098476</v>
      </c>
      <c r="F28" s="85">
        <f>分析係数表!C31</f>
        <v>0.30951028292239513</v>
      </c>
      <c r="G28" s="110">
        <f t="shared" si="0"/>
        <v>1.1843761772189805</v>
      </c>
      <c r="H28" s="110">
        <v>1.314170357780623</v>
      </c>
      <c r="I28" s="110">
        <f t="shared" si="1"/>
        <v>1.314170357780623</v>
      </c>
      <c r="J28" s="85">
        <f>分析係数表!G31</f>
        <v>7.0092194960809637E-2</v>
      </c>
      <c r="K28" s="111">
        <f t="shared" si="2"/>
        <v>9.2113084929276376E-2</v>
      </c>
      <c r="L28" s="79"/>
      <c r="M28" s="80"/>
      <c r="N28" s="81">
        <f>分析係数表!H31</f>
        <v>2.261895916699394E-2</v>
      </c>
      <c r="O28" s="82">
        <f t="shared" si="3"/>
        <v>0.43632286646116542</v>
      </c>
      <c r="P28" s="76">
        <f>分析係数表!C31</f>
        <v>0.30951028292239513</v>
      </c>
      <c r="Q28" s="82">
        <f t="shared" si="4"/>
        <v>0.13504641384390573</v>
      </c>
      <c r="R28" s="83">
        <v>0.17467592272857416</v>
      </c>
      <c r="S28" s="84">
        <f t="shared" si="5"/>
        <v>1.4888462805091971</v>
      </c>
      <c r="T28" s="85">
        <f>分析係数表!F31</f>
        <v>0.24334064086008589</v>
      </c>
      <c r="U28" s="86">
        <f t="shared" si="6"/>
        <v>0.36229680804126324</v>
      </c>
      <c r="V28" s="87">
        <f>分析係数表!D31</f>
        <v>5.1052584161686535E-4</v>
      </c>
      <c r="W28" s="88">
        <f t="shared" si="7"/>
        <v>0</v>
      </c>
      <c r="X28" s="76">
        <f>分析係数表!E31</f>
        <v>4.2043304603741857E-4</v>
      </c>
      <c r="Y28" s="89">
        <f t="shared" si="8"/>
        <v>0</v>
      </c>
    </row>
    <row r="29" spans="1:25" x14ac:dyDescent="0.2">
      <c r="A29" s="6" t="s">
        <v>17</v>
      </c>
      <c r="B29" s="5" t="s">
        <v>273</v>
      </c>
      <c r="C29" s="90"/>
      <c r="D29" s="107">
        <f>投入係数表!AM29</f>
        <v>9.8367744027672687E-3</v>
      </c>
      <c r="E29" s="110">
        <f t="shared" si="9"/>
        <v>0.98367744027672688</v>
      </c>
      <c r="F29" s="85">
        <f>分析係数表!C32</f>
        <v>0.85225718194254441</v>
      </c>
      <c r="G29" s="110">
        <f t="shared" si="0"/>
        <v>0.83834616319069877</v>
      </c>
      <c r="H29" s="110">
        <v>0.95199030698913811</v>
      </c>
      <c r="I29" s="110">
        <f t="shared" si="1"/>
        <v>0.95199030698913811</v>
      </c>
      <c r="J29" s="85">
        <f>分析係数表!G32</f>
        <v>0.14035087719298245</v>
      </c>
      <c r="K29" s="111">
        <f t="shared" si="2"/>
        <v>0.13361267466514218</v>
      </c>
      <c r="L29" s="79"/>
      <c r="M29" s="80"/>
      <c r="N29" s="81">
        <f>分析係数表!H32</f>
        <v>6.442847590035345E-3</v>
      </c>
      <c r="O29" s="82">
        <f t="shared" si="3"/>
        <v>0.12428342559452246</v>
      </c>
      <c r="P29" s="76">
        <f>分析係数表!C32</f>
        <v>0.85225718194254441</v>
      </c>
      <c r="Q29" s="82">
        <f t="shared" si="4"/>
        <v>0.10592144205935361</v>
      </c>
      <c r="R29" s="83">
        <v>0.13850659725615352</v>
      </c>
      <c r="S29" s="84">
        <f t="shared" si="5"/>
        <v>1.0904969042452917</v>
      </c>
      <c r="T29" s="85">
        <f>分析係数表!F32</f>
        <v>0.48405103668261562</v>
      </c>
      <c r="U29" s="86">
        <f t="shared" si="6"/>
        <v>0.52785615699911648</v>
      </c>
      <c r="V29" s="87">
        <f>分析係数表!D32</f>
        <v>2.1531100478468901E-2</v>
      </c>
      <c r="W29" s="88">
        <f t="shared" si="7"/>
        <v>0</v>
      </c>
      <c r="X29" s="76">
        <f>分析係数表!E32</f>
        <v>3.1897926634768738E-2</v>
      </c>
      <c r="Y29" s="89">
        <f t="shared" si="8"/>
        <v>0</v>
      </c>
    </row>
    <row r="30" spans="1:25" x14ac:dyDescent="0.2">
      <c r="A30" s="6" t="s">
        <v>18</v>
      </c>
      <c r="B30" s="5" t="s">
        <v>274</v>
      </c>
      <c r="C30" s="90"/>
      <c r="D30" s="107">
        <f>投入係数表!AM30</f>
        <v>1.8376391741433358E-2</v>
      </c>
      <c r="E30" s="110">
        <f t="shared" si="9"/>
        <v>1.8376391741433358</v>
      </c>
      <c r="F30" s="85">
        <f>分析係数表!C33</f>
        <v>1</v>
      </c>
      <c r="G30" s="110">
        <f t="shared" si="0"/>
        <v>1.8376391741433358</v>
      </c>
      <c r="H30" s="110">
        <v>1.8833127441984872</v>
      </c>
      <c r="I30" s="110">
        <f t="shared" si="1"/>
        <v>1.8833127441984872</v>
      </c>
      <c r="J30" s="85">
        <f>分析係数表!G33</f>
        <v>0.50645624103299858</v>
      </c>
      <c r="K30" s="111">
        <f t="shared" si="2"/>
        <v>0.95381549311630698</v>
      </c>
      <c r="L30" s="79"/>
      <c r="M30" s="80"/>
      <c r="N30" s="81">
        <f>分析係数表!H33</f>
        <v>9.552821797416492E-4</v>
      </c>
      <c r="O30" s="82">
        <f t="shared" si="3"/>
        <v>1.8427526035431668E-2</v>
      </c>
      <c r="P30" s="76">
        <f>分析係数表!C33</f>
        <v>1</v>
      </c>
      <c r="Q30" s="82">
        <f t="shared" si="4"/>
        <v>1.8427526035431668E-2</v>
      </c>
      <c r="R30" s="83">
        <v>5.5782707697361232E-2</v>
      </c>
      <c r="S30" s="84">
        <f t="shared" si="5"/>
        <v>1.9390954518958483</v>
      </c>
      <c r="T30" s="85">
        <f>分析係数表!F33</f>
        <v>0.6449067431850789</v>
      </c>
      <c r="U30" s="86">
        <f t="shared" si="6"/>
        <v>1.2505357326071505</v>
      </c>
      <c r="V30" s="87">
        <f>分析係数表!D33</f>
        <v>2.7259684361549498E-2</v>
      </c>
      <c r="W30" s="88">
        <f t="shared" si="7"/>
        <v>0</v>
      </c>
      <c r="X30" s="76">
        <f>分析係数表!E33</f>
        <v>2.4748923959827834E-2</v>
      </c>
      <c r="Y30" s="89">
        <f t="shared" si="8"/>
        <v>0</v>
      </c>
    </row>
    <row r="31" spans="1:25" x14ac:dyDescent="0.2">
      <c r="A31" s="6" t="s">
        <v>19</v>
      </c>
      <c r="B31" s="5" t="s">
        <v>275</v>
      </c>
      <c r="C31" s="90"/>
      <c r="D31" s="107">
        <f>投入係数表!AM31</f>
        <v>8.4099016322559728E-2</v>
      </c>
      <c r="E31" s="110">
        <f t="shared" si="9"/>
        <v>8.4099016322559734</v>
      </c>
      <c r="F31" s="85">
        <f>分析係数表!C34</f>
        <v>0.24772063858157056</v>
      </c>
      <c r="G31" s="110">
        <f t="shared" si="0"/>
        <v>2.0833062027506424</v>
      </c>
      <c r="H31" s="110">
        <v>2.2134996028541103</v>
      </c>
      <c r="I31" s="110">
        <f t="shared" si="1"/>
        <v>2.2134996028541103</v>
      </c>
      <c r="J31" s="85">
        <f>分析係数表!G34</f>
        <v>0.4248649605950589</v>
      </c>
      <c r="K31" s="111">
        <f t="shared" si="2"/>
        <v>0.94043842154379009</v>
      </c>
      <c r="L31" s="79"/>
      <c r="M31" s="80"/>
      <c r="N31" s="81">
        <f>分析係数表!H34</f>
        <v>0.15963826648127116</v>
      </c>
      <c r="O31" s="82">
        <f t="shared" si="3"/>
        <v>3.0794443508099145</v>
      </c>
      <c r="P31" s="76">
        <f>分析係数表!C34</f>
        <v>0.24772063858157056</v>
      </c>
      <c r="Q31" s="82">
        <f t="shared" si="4"/>
        <v>0.76284192105904203</v>
      </c>
      <c r="R31" s="83">
        <v>0.81928180106071125</v>
      </c>
      <c r="S31" s="84">
        <f t="shared" si="5"/>
        <v>3.0327814039148215</v>
      </c>
      <c r="T31" s="85">
        <f>分析係数表!F34</f>
        <v>0.69972549366864434</v>
      </c>
      <c r="U31" s="86">
        <f t="shared" si="6"/>
        <v>2.1221144650433827</v>
      </c>
      <c r="V31" s="87">
        <f>分析係数表!D34</f>
        <v>0.30222261577968651</v>
      </c>
      <c r="W31" s="88">
        <f t="shared" si="7"/>
        <v>1</v>
      </c>
      <c r="X31" s="76">
        <f>分析係数表!E34</f>
        <v>0.2069423536704153</v>
      </c>
      <c r="Y31" s="89">
        <f t="shared" si="8"/>
        <v>1</v>
      </c>
    </row>
    <row r="32" spans="1:25" x14ac:dyDescent="0.2">
      <c r="A32" s="6" t="s">
        <v>20</v>
      </c>
      <c r="B32" s="5" t="s">
        <v>37</v>
      </c>
      <c r="C32" s="90"/>
      <c r="D32" s="107">
        <f>投入係数表!AM32</f>
        <v>6.3776888984974599E-3</v>
      </c>
      <c r="E32" s="110">
        <f t="shared" si="9"/>
        <v>0.637768889849746</v>
      </c>
      <c r="F32" s="85">
        <f>分析係数表!C35</f>
        <v>0.40037672666387614</v>
      </c>
      <c r="G32" s="110">
        <f t="shared" si="0"/>
        <v>0.2553478204860955</v>
      </c>
      <c r="H32" s="110">
        <v>0.37245057629844885</v>
      </c>
      <c r="I32" s="110">
        <f t="shared" si="1"/>
        <v>0.37245057629844885</v>
      </c>
      <c r="J32" s="85">
        <f>分析係数表!G35</f>
        <v>0.31413869149718204</v>
      </c>
      <c r="K32" s="111">
        <f t="shared" si="2"/>
        <v>0.11700113668576609</v>
      </c>
      <c r="L32" s="79"/>
      <c r="M32" s="80"/>
      <c r="N32" s="81">
        <f>分析係数表!H35</f>
        <v>6.0278305541698066E-2</v>
      </c>
      <c r="O32" s="82">
        <f t="shared" si="3"/>
        <v>1.1627768928357383</v>
      </c>
      <c r="P32" s="76">
        <f>分析係数表!C35</f>
        <v>0.40037672666387614</v>
      </c>
      <c r="Q32" s="82">
        <f t="shared" si="4"/>
        <v>0.46554880619396555</v>
      </c>
      <c r="R32" s="83">
        <v>0.59719756709803606</v>
      </c>
      <c r="S32" s="84">
        <f t="shared" si="5"/>
        <v>0.96964814339648497</v>
      </c>
      <c r="T32" s="85">
        <f>分析係数表!F35</f>
        <v>0.64444988973290862</v>
      </c>
      <c r="U32" s="86">
        <f t="shared" si="6"/>
        <v>0.62488963909158435</v>
      </c>
      <c r="V32" s="87">
        <f>分析係数表!D35</f>
        <v>6.3219799068855678E-2</v>
      </c>
      <c r="W32" s="88">
        <f t="shared" si="7"/>
        <v>0</v>
      </c>
      <c r="X32" s="76">
        <f>分析係数表!E35</f>
        <v>5.6848811565792697E-2</v>
      </c>
      <c r="Y32" s="89">
        <f t="shared" si="8"/>
        <v>0</v>
      </c>
    </row>
    <row r="33" spans="1:25" x14ac:dyDescent="0.2">
      <c r="A33" s="6" t="s">
        <v>21</v>
      </c>
      <c r="B33" s="5" t="s">
        <v>38</v>
      </c>
      <c r="C33" s="90"/>
      <c r="D33" s="107">
        <f>投入係数表!AM33</f>
        <v>1.0917738622851584E-2</v>
      </c>
      <c r="E33" s="110">
        <f t="shared" si="9"/>
        <v>1.0917738622851585</v>
      </c>
      <c r="F33" s="85">
        <f>分析係数表!C36</f>
        <v>0.81884274474653918</v>
      </c>
      <c r="G33" s="110">
        <f t="shared" si="0"/>
        <v>0.89399110603610921</v>
      </c>
      <c r="H33" s="110">
        <v>0.99890076638631298</v>
      </c>
      <c r="I33" s="110">
        <f t="shared" si="1"/>
        <v>0.99890076638631298</v>
      </c>
      <c r="J33" s="85">
        <f>分析係数表!G36</f>
        <v>1.667576253714147E-2</v>
      </c>
      <c r="K33" s="111">
        <f t="shared" si="2"/>
        <v>1.6657431978426781E-2</v>
      </c>
      <c r="L33" s="79"/>
      <c r="M33" s="80"/>
      <c r="N33" s="81">
        <f>分析係数表!H36</f>
        <v>0.19381614002313904</v>
      </c>
      <c r="O33" s="82">
        <f t="shared" si="3"/>
        <v>3.7387402822998026</v>
      </c>
      <c r="P33" s="76">
        <f>分析係数表!C36</f>
        <v>0.81884274474653918</v>
      </c>
      <c r="Q33" s="82">
        <f t="shared" si="4"/>
        <v>3.061440354652821</v>
      </c>
      <c r="R33" s="83">
        <v>3.1523504195145948</v>
      </c>
      <c r="S33" s="84">
        <f t="shared" si="5"/>
        <v>4.1512511859009074</v>
      </c>
      <c r="T33" s="85">
        <f>分析係数表!F36</f>
        <v>0.88527075374446673</v>
      </c>
      <c r="U33" s="86">
        <f t="shared" si="6"/>
        <v>3.6749812663251076</v>
      </c>
      <c r="V33" s="87">
        <f>分析係数表!D36</f>
        <v>8.9745922018070468E-3</v>
      </c>
      <c r="W33" s="88">
        <f t="shared" si="7"/>
        <v>0</v>
      </c>
      <c r="X33" s="76">
        <f>分析係数表!E36</f>
        <v>2.2436480504517617E-3</v>
      </c>
      <c r="Y33" s="89">
        <f t="shared" si="8"/>
        <v>0</v>
      </c>
    </row>
    <row r="34" spans="1:25" x14ac:dyDescent="0.2">
      <c r="A34" s="6" t="s">
        <v>22</v>
      </c>
      <c r="B34" s="5" t="s">
        <v>378</v>
      </c>
      <c r="C34" s="90"/>
      <c r="D34" s="107">
        <f>投入係数表!AM34</f>
        <v>2.5078369905956112E-2</v>
      </c>
      <c r="E34" s="110">
        <f t="shared" si="9"/>
        <v>2.507836990595611</v>
      </c>
      <c r="F34" s="85">
        <f>分析係数表!C37</f>
        <v>0.43300400097983183</v>
      </c>
      <c r="G34" s="110">
        <f t="shared" si="0"/>
        <v>1.0859034507331204</v>
      </c>
      <c r="H34" s="110">
        <v>1.2890963960477004</v>
      </c>
      <c r="I34" s="110">
        <f t="shared" si="1"/>
        <v>1.2890963960477004</v>
      </c>
      <c r="J34" s="85">
        <f>分析係数表!G37</f>
        <v>0.37467899332306109</v>
      </c>
      <c r="K34" s="111">
        <f t="shared" si="2"/>
        <v>0.48299733996753846</v>
      </c>
      <c r="L34" s="79"/>
      <c r="M34" s="80"/>
      <c r="N34" s="81">
        <f>分析係数表!H37</f>
        <v>4.7689809261991442E-2</v>
      </c>
      <c r="O34" s="82">
        <f t="shared" si="3"/>
        <v>0.91994304974660535</v>
      </c>
      <c r="P34" s="76">
        <f>分析係数表!C37</f>
        <v>0.43300400097983183</v>
      </c>
      <c r="Q34" s="82">
        <f t="shared" si="4"/>
        <v>0.3983390212138686</v>
      </c>
      <c r="R34" s="83">
        <v>0.4634314844765125</v>
      </c>
      <c r="S34" s="84">
        <f t="shared" si="5"/>
        <v>1.7525278805242128</v>
      </c>
      <c r="T34" s="85">
        <f>分析係数表!F37</f>
        <v>0.6925184043828112</v>
      </c>
      <c r="U34" s="86">
        <f t="shared" si="6"/>
        <v>1.2136578114570178</v>
      </c>
      <c r="V34" s="87">
        <f>分析係数表!D37</f>
        <v>7.24191063174114E-2</v>
      </c>
      <c r="W34" s="88">
        <f t="shared" si="7"/>
        <v>0</v>
      </c>
      <c r="X34" s="76">
        <f>分析係数表!E37</f>
        <v>6.5998972778633799E-2</v>
      </c>
      <c r="Y34" s="89">
        <f t="shared" si="8"/>
        <v>0</v>
      </c>
    </row>
    <row r="35" spans="1:25" x14ac:dyDescent="0.2">
      <c r="A35" s="6" t="s">
        <v>23</v>
      </c>
      <c r="B35" s="5" t="s">
        <v>194</v>
      </c>
      <c r="C35" s="90"/>
      <c r="D35" s="107">
        <f>投入係数表!AM35</f>
        <v>2.0322127337585125E-2</v>
      </c>
      <c r="E35" s="110">
        <f t="shared" si="9"/>
        <v>2.0322127337585125</v>
      </c>
      <c r="F35" s="85">
        <f>分析係数表!C38</f>
        <v>7.9651941097724221E-2</v>
      </c>
      <c r="G35" s="110">
        <f t="shared" si="0"/>
        <v>0.16186968896737816</v>
      </c>
      <c r="H35" s="110">
        <v>0.18524942186932855</v>
      </c>
      <c r="I35" s="110">
        <f t="shared" si="1"/>
        <v>0.18524942186932855</v>
      </c>
      <c r="J35" s="85">
        <f>分析係数表!G38</f>
        <v>0.16009852216748768</v>
      </c>
      <c r="K35" s="111">
        <f t="shared" si="2"/>
        <v>2.9658158673660975E-2</v>
      </c>
      <c r="L35" s="79"/>
      <c r="M35" s="80"/>
      <c r="N35" s="81">
        <f>分析係数表!H38</f>
        <v>4.2106715633723583E-2</v>
      </c>
      <c r="O35" s="82">
        <f t="shared" si="3"/>
        <v>0.81224439758397138</v>
      </c>
      <c r="P35" s="76">
        <f>分析係数表!C38</f>
        <v>7.9651941097724221E-2</v>
      </c>
      <c r="Q35" s="82">
        <f t="shared" si="4"/>
        <v>6.4696842913314984E-2</v>
      </c>
      <c r="R35" s="83">
        <v>7.7308012794849196E-2</v>
      </c>
      <c r="S35" s="84">
        <f t="shared" si="5"/>
        <v>0.26255743466417775</v>
      </c>
      <c r="T35" s="85">
        <f>分析係数表!F38</f>
        <v>0.48891625615763545</v>
      </c>
      <c r="U35" s="86">
        <f t="shared" si="6"/>
        <v>0.12836859798236278</v>
      </c>
      <c r="V35" s="87">
        <f>分析係数表!D38</f>
        <v>6.1576354679802957E-2</v>
      </c>
      <c r="W35" s="88">
        <f t="shared" si="7"/>
        <v>0</v>
      </c>
      <c r="X35" s="76">
        <f>分析係数表!E38</f>
        <v>7.0197044334975367E-2</v>
      </c>
      <c r="Y35" s="89">
        <f t="shared" si="8"/>
        <v>0</v>
      </c>
    </row>
    <row r="36" spans="1:25" x14ac:dyDescent="0.2">
      <c r="A36" s="6" t="s">
        <v>24</v>
      </c>
      <c r="B36" s="5" t="s">
        <v>39</v>
      </c>
      <c r="C36" s="90"/>
      <c r="D36" s="107">
        <f>投入係数表!AM36</f>
        <v>0</v>
      </c>
      <c r="E36" s="110">
        <f t="shared" si="9"/>
        <v>0</v>
      </c>
      <c r="F36" s="85">
        <f>分析係数表!C39</f>
        <v>1</v>
      </c>
      <c r="G36" s="110">
        <f t="shared" si="0"/>
        <v>0</v>
      </c>
      <c r="H36" s="110">
        <v>2.3104560174706412E-2</v>
      </c>
      <c r="I36" s="110">
        <f t="shared" si="1"/>
        <v>2.3104560174706412E-2</v>
      </c>
      <c r="J36" s="85">
        <f>分析係数表!G39</f>
        <v>0.35152969406118778</v>
      </c>
      <c r="K36" s="111">
        <f t="shared" si="2"/>
        <v>8.1219389696328484E-3</v>
      </c>
      <c r="L36" s="79"/>
      <c r="M36" s="80"/>
      <c r="N36" s="81">
        <f>分析係数表!H39</f>
        <v>3.7892859796418753E-3</v>
      </c>
      <c r="O36" s="82">
        <f t="shared" si="3"/>
        <v>7.309585327387895E-2</v>
      </c>
      <c r="P36" s="76">
        <f>分析係数表!C39</f>
        <v>1</v>
      </c>
      <c r="Q36" s="82">
        <f t="shared" si="4"/>
        <v>7.309585327387895E-2</v>
      </c>
      <c r="R36" s="83">
        <v>9.1351782903367748E-2</v>
      </c>
      <c r="S36" s="84">
        <f t="shared" si="5"/>
        <v>0.11445634307807416</v>
      </c>
      <c r="T36" s="85">
        <f>分析係数表!F39</f>
        <v>0.70235952809438107</v>
      </c>
      <c r="U36" s="86">
        <f t="shared" si="6"/>
        <v>8.0389503111724742E-2</v>
      </c>
      <c r="V36" s="87">
        <f>分析係数表!D39</f>
        <v>5.8888222355528895E-2</v>
      </c>
      <c r="W36" s="88">
        <f t="shared" si="7"/>
        <v>0</v>
      </c>
      <c r="X36" s="76">
        <f>分析係数表!E39</f>
        <v>7.4585082983403314E-2</v>
      </c>
      <c r="Y36" s="89">
        <f t="shared" si="8"/>
        <v>0</v>
      </c>
    </row>
    <row r="37" spans="1:25" x14ac:dyDescent="0.2">
      <c r="A37" s="6" t="s">
        <v>25</v>
      </c>
      <c r="B37" s="5" t="s">
        <v>40</v>
      </c>
      <c r="C37" s="90"/>
      <c r="D37" s="107">
        <f>投入係数表!AM37</f>
        <v>1.0809642200843153E-4</v>
      </c>
      <c r="E37" s="110">
        <f t="shared" si="9"/>
        <v>1.0809642200843152E-2</v>
      </c>
      <c r="F37" s="85">
        <f>分析係数表!C40</f>
        <v>0.95328673803415021</v>
      </c>
      <c r="G37" s="110">
        <f t="shared" si="0"/>
        <v>1.0304688552958061E-2</v>
      </c>
      <c r="H37" s="110">
        <v>1.7331726807715685E-2</v>
      </c>
      <c r="I37" s="110">
        <f t="shared" si="1"/>
        <v>1.7331726807715685E-2</v>
      </c>
      <c r="J37" s="85">
        <f>分析係数表!G40</f>
        <v>0.53898804366660891</v>
      </c>
      <c r="K37" s="111">
        <f t="shared" si="2"/>
        <v>9.3415935254547982E-3</v>
      </c>
      <c r="L37" s="79"/>
      <c r="M37" s="80"/>
      <c r="N37" s="81">
        <f>分析係数表!H40</f>
        <v>2.9093649496354006E-2</v>
      </c>
      <c r="O37" s="82">
        <f t="shared" si="3"/>
        <v>0.56122054292353563</v>
      </c>
      <c r="P37" s="76">
        <f>分析係数表!C40</f>
        <v>0.95328673803415021</v>
      </c>
      <c r="Q37" s="82">
        <f t="shared" si="4"/>
        <v>0.53500410068133208</v>
      </c>
      <c r="R37" s="83">
        <v>0.53778253491758354</v>
      </c>
      <c r="S37" s="84">
        <f t="shared" si="5"/>
        <v>0.55511426172529921</v>
      </c>
      <c r="T37" s="85">
        <f>分析係数表!F40</f>
        <v>0.73566106394039166</v>
      </c>
      <c r="U37" s="86">
        <f t="shared" si="6"/>
        <v>0.40837594838931868</v>
      </c>
      <c r="V37" s="87">
        <f>分析係数表!D40</f>
        <v>0.10041587246577716</v>
      </c>
      <c r="W37" s="88">
        <f t="shared" si="7"/>
        <v>0</v>
      </c>
      <c r="X37" s="76">
        <f>分析係数表!E40</f>
        <v>6.4460232195460057E-2</v>
      </c>
      <c r="Y37" s="89">
        <f t="shared" si="8"/>
        <v>0</v>
      </c>
    </row>
    <row r="38" spans="1:25" x14ac:dyDescent="0.2">
      <c r="A38" s="6" t="s">
        <v>26</v>
      </c>
      <c r="B38" s="5" t="s">
        <v>277</v>
      </c>
      <c r="C38" s="90"/>
      <c r="D38" s="107">
        <f>投入係数表!AM38</f>
        <v>0</v>
      </c>
      <c r="E38" s="110">
        <f t="shared" si="9"/>
        <v>0</v>
      </c>
      <c r="F38" s="85">
        <f>分析係数表!C41</f>
        <v>0.71785008836677411</v>
      </c>
      <c r="G38" s="110">
        <f t="shared" si="0"/>
        <v>0</v>
      </c>
      <c r="H38" s="110">
        <v>8.9699334962056786E-4</v>
      </c>
      <c r="I38" s="110">
        <f t="shared" si="1"/>
        <v>8.9699334962056786E-4</v>
      </c>
      <c r="J38" s="85">
        <f>分析係数表!G41</f>
        <v>0.45415256068573073</v>
      </c>
      <c r="K38" s="111">
        <f t="shared" si="2"/>
        <v>4.0737182664825182E-4</v>
      </c>
      <c r="L38" s="79"/>
      <c r="M38" s="80"/>
      <c r="N38" s="81">
        <f>分析係数表!H41</f>
        <v>4.9982486493371406E-2</v>
      </c>
      <c r="O38" s="82">
        <f t="shared" si="3"/>
        <v>0.96416911223164148</v>
      </c>
      <c r="P38" s="76">
        <f>分析係数表!C41</f>
        <v>0.71785008836677411</v>
      </c>
      <c r="Q38" s="82">
        <f t="shared" si="4"/>
        <v>0.69212888241599801</v>
      </c>
      <c r="R38" s="83">
        <v>0.70273546884315774</v>
      </c>
      <c r="S38" s="84">
        <f t="shared" si="5"/>
        <v>0.70363246219277831</v>
      </c>
      <c r="T38" s="85">
        <f>分析係数表!F41</f>
        <v>0.55751638694806593</v>
      </c>
      <c r="U38" s="86">
        <f t="shared" si="6"/>
        <v>0.39228662806108938</v>
      </c>
      <c r="V38" s="87">
        <f>分析係数表!D41</f>
        <v>0.16026795361233162</v>
      </c>
      <c r="W38" s="88">
        <f t="shared" si="7"/>
        <v>0</v>
      </c>
      <c r="X38" s="76">
        <f>分析係数表!E41</f>
        <v>0.15587409061442051</v>
      </c>
      <c r="Y38" s="89">
        <f t="shared" si="8"/>
        <v>0</v>
      </c>
    </row>
    <row r="39" spans="1:25" x14ac:dyDescent="0.2">
      <c r="A39" s="6" t="s">
        <v>51</v>
      </c>
      <c r="B39" s="5" t="s">
        <v>368</v>
      </c>
      <c r="C39" s="90"/>
      <c r="D39" s="107">
        <f>投入係数表!AM39</f>
        <v>2.4862177061939252E-3</v>
      </c>
      <c r="E39" s="110">
        <f t="shared" si="9"/>
        <v>0.2486217706193925</v>
      </c>
      <c r="F39" s="85">
        <f>分析係数表!C42</f>
        <v>0</v>
      </c>
      <c r="G39" s="110">
        <f>E39*F39</f>
        <v>0</v>
      </c>
      <c r="H39" s="110">
        <v>0</v>
      </c>
      <c r="I39" s="110">
        <f>C39+H39</f>
        <v>0</v>
      </c>
      <c r="J39" s="85">
        <f>分析係数表!G42</f>
        <v>0</v>
      </c>
      <c r="K39" s="111">
        <f>I39*J39</f>
        <v>0</v>
      </c>
      <c r="L39" s="79"/>
      <c r="M39" s="80"/>
      <c r="N39" s="81">
        <f>分析係数表!H42</f>
        <v>1.3405793255707812E-2</v>
      </c>
      <c r="O39" s="82">
        <f t="shared" si="3"/>
        <v>0.25859961536389109</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107">
        <f>投入係数表!AM40</f>
        <v>3.3077505134580049E-2</v>
      </c>
      <c r="E40" s="110">
        <f t="shared" si="9"/>
        <v>3.307750513458005</v>
      </c>
      <c r="F40" s="85">
        <f>分析係数表!C43</f>
        <v>0.24416011268928273</v>
      </c>
      <c r="G40" s="110">
        <f>E40*F40</f>
        <v>0.80762073811393931</v>
      </c>
      <c r="H40" s="110">
        <v>1.0297595469594318</v>
      </c>
      <c r="I40" s="110">
        <f>C40+H40</f>
        <v>1.0297595469594318</v>
      </c>
      <c r="J40" s="85">
        <f>分析係数表!G43</f>
        <v>0.34972426470588236</v>
      </c>
      <c r="K40" s="111">
        <f>I40*J40</f>
        <v>0.36013190038424986</v>
      </c>
      <c r="L40" s="79"/>
      <c r="M40" s="80"/>
      <c r="N40" s="81">
        <f>分析係数表!H43</f>
        <v>3.6258265844416375E-2</v>
      </c>
      <c r="O40" s="82">
        <f t="shared" si="3"/>
        <v>0.69942698818927307</v>
      </c>
      <c r="P40" s="76">
        <f>分析係数表!C43</f>
        <v>0.24416011268928273</v>
      </c>
      <c r="Q40" s="82">
        <f>O40*P40</f>
        <v>0.17077217225421853</v>
      </c>
      <c r="R40" s="83">
        <v>0.26880548629336815</v>
      </c>
      <c r="S40" s="84">
        <f>I40+R40</f>
        <v>1.2985650332528</v>
      </c>
      <c r="T40" s="85">
        <f>分析係数表!F43</f>
        <v>0.55514705882352944</v>
      </c>
      <c r="U40" s="86">
        <f>S40*T40</f>
        <v>0.72089455890137066</v>
      </c>
      <c r="V40" s="87">
        <f>分析係数表!D43</f>
        <v>0.23460477941176472</v>
      </c>
      <c r="W40" s="88">
        <f>ROUND(S40*V40,0)</f>
        <v>0</v>
      </c>
      <c r="X40" s="76">
        <f>分析係数表!E43</f>
        <v>0.17325367647058823</v>
      </c>
      <c r="Y40" s="89">
        <f>ROUND(S40*X40,0)</f>
        <v>0</v>
      </c>
    </row>
    <row r="41" spans="1:25" x14ac:dyDescent="0.2">
      <c r="A41" s="6" t="s">
        <v>341</v>
      </c>
      <c r="B41" s="5" t="s">
        <v>42</v>
      </c>
      <c r="C41" s="201">
        <f>最終需要_まとめ!C42</f>
        <v>100</v>
      </c>
      <c r="D41" s="107">
        <f>投入係数表!AM41</f>
        <v>1.6971138255323748E-2</v>
      </c>
      <c r="E41" s="110">
        <f t="shared" si="9"/>
        <v>1.6971138255323748</v>
      </c>
      <c r="F41" s="85">
        <f>分析係数表!C44</f>
        <v>0.44352059925093634</v>
      </c>
      <c r="G41" s="110">
        <f>E41*F41</f>
        <v>0.75270494089716788</v>
      </c>
      <c r="H41" s="110">
        <v>0.76136050824857082</v>
      </c>
      <c r="I41" s="110">
        <f>C41+H41</f>
        <v>100.76136050824857</v>
      </c>
      <c r="J41" s="85">
        <f>分析係数表!G44</f>
        <v>0.26743054804885957</v>
      </c>
      <c r="K41" s="111">
        <f>I41*J41</f>
        <v>26.946665862869633</v>
      </c>
      <c r="L41" s="79"/>
      <c r="M41" s="80"/>
      <c r="N41" s="81">
        <f>分析係数表!H44</f>
        <v>0.11044123422457623</v>
      </c>
      <c r="O41" s="82">
        <f t="shared" si="3"/>
        <v>2.1304267599851836</v>
      </c>
      <c r="P41" s="76">
        <f>分析係数表!C44</f>
        <v>0.44352059925093634</v>
      </c>
      <c r="Q41" s="82">
        <f>O41*P41</f>
        <v>0.94488815324885933</v>
      </c>
      <c r="R41" s="83">
        <v>0.95826409142345825</v>
      </c>
      <c r="S41" s="84">
        <f>I41+R41</f>
        <v>101.71962459967203</v>
      </c>
      <c r="T41" s="85">
        <f>分析係数表!F44</f>
        <v>0.49983785536698733</v>
      </c>
      <c r="U41" s="86">
        <f>S41*T41</f>
        <v>50.843319008635113</v>
      </c>
      <c r="V41" s="87">
        <f>分析係数表!D44</f>
        <v>0.31423629877851045</v>
      </c>
      <c r="W41" s="88">
        <f>ROUND(S41*V41,0)</f>
        <v>32</v>
      </c>
      <c r="X41" s="76">
        <f>分析係数表!E44</f>
        <v>0.23370446438222894</v>
      </c>
      <c r="Y41" s="89">
        <f>ROUND(S41*X41,0)</f>
        <v>24</v>
      </c>
    </row>
    <row r="42" spans="1:25" x14ac:dyDescent="0.2">
      <c r="A42" s="6" t="s">
        <v>342</v>
      </c>
      <c r="B42" s="5" t="s">
        <v>279</v>
      </c>
      <c r="C42" s="90"/>
      <c r="D42" s="107">
        <f>投入係数表!AM42</f>
        <v>2.8105069722192196E-3</v>
      </c>
      <c r="E42" s="110">
        <f t="shared" si="9"/>
        <v>0.28105069722192194</v>
      </c>
      <c r="F42" s="85">
        <f>分析係数表!C45</f>
        <v>1</v>
      </c>
      <c r="G42" s="110">
        <f>E42*F42</f>
        <v>0.28105069722192194</v>
      </c>
      <c r="H42" s="110">
        <v>0.3161856136717478</v>
      </c>
      <c r="I42" s="110">
        <f>C42+H42</f>
        <v>0.3161856136717478</v>
      </c>
      <c r="J42" s="85">
        <f>分析係数表!G45</f>
        <v>0</v>
      </c>
      <c r="K42" s="111">
        <f>I42*J42</f>
        <v>0</v>
      </c>
      <c r="L42" s="79"/>
      <c r="M42" s="80"/>
      <c r="N42" s="81">
        <f>分析係数表!H45</f>
        <v>0</v>
      </c>
      <c r="O42" s="82">
        <f t="shared" si="3"/>
        <v>0</v>
      </c>
      <c r="P42" s="76">
        <f>分析係数表!C45</f>
        <v>1</v>
      </c>
      <c r="Q42" s="82">
        <f>O42*P42</f>
        <v>0</v>
      </c>
      <c r="R42" s="83">
        <v>1.8897279935568934E-2</v>
      </c>
      <c r="S42" s="84">
        <f>I42+R42</f>
        <v>0.33508289360731675</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投入係数表!AM43</f>
        <v>4.6481461463625555E-3</v>
      </c>
      <c r="E43" s="110">
        <f t="shared" si="9"/>
        <v>0.46481461463625556</v>
      </c>
      <c r="F43" s="85">
        <f>分析係数表!C46</f>
        <v>0.20394173093401891</v>
      </c>
      <c r="G43" s="110">
        <f>E43*F43</f>
        <v>9.4795097072346915E-2</v>
      </c>
      <c r="H43" s="110">
        <v>0.12163871386095436</v>
      </c>
      <c r="I43" s="110">
        <f>C43+H43</f>
        <v>0.12163871386095436</v>
      </c>
      <c r="J43" s="85">
        <f>分析係数表!G46</f>
        <v>9.7765363128491621E-3</v>
      </c>
      <c r="K43" s="111">
        <f>I43*J43</f>
        <v>1.189205303109889E-3</v>
      </c>
      <c r="L43" s="79"/>
      <c r="M43" s="80"/>
      <c r="N43" s="81">
        <f>分析係数表!H46</f>
        <v>2.207763259847367E-2</v>
      </c>
      <c r="O43" s="82">
        <f t="shared" si="3"/>
        <v>0.4258806017077541</v>
      </c>
      <c r="P43" s="76">
        <f>分析係数表!C46</f>
        <v>0.20394173093401891</v>
      </c>
      <c r="Q43" s="82">
        <f>O43*P43</f>
        <v>8.6854827083500855E-2</v>
      </c>
      <c r="R43" s="83">
        <v>9.6112100108191045E-2</v>
      </c>
      <c r="S43" s="84">
        <f>I43+R43</f>
        <v>0.21775081396914542</v>
      </c>
      <c r="T43" s="85">
        <f>分析係数表!F46</f>
        <v>0.31424581005586594</v>
      </c>
      <c r="U43" s="86">
        <f>S43*T43</f>
        <v>6.8427280926058265E-2</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108">
        <f>投入係数表!AM44</f>
        <v>0.47875905307534322</v>
      </c>
      <c r="E44" s="96">
        <f>SUM(E5:E43)</f>
        <v>47.875905307534318</v>
      </c>
      <c r="F44" s="98">
        <f>分析係数表!C47</f>
        <v>0.3565882023489878</v>
      </c>
      <c r="G44" s="96">
        <f>SUM(G5:G43)</f>
        <v>13.547343426379159</v>
      </c>
      <c r="H44" s="96">
        <f>SUM(H5:H43)</f>
        <v>15.457762923837405</v>
      </c>
      <c r="I44" s="96">
        <f>SUM(I5:I43)</f>
        <v>115.45776292383742</v>
      </c>
      <c r="J44" s="98">
        <f>分析係数表!G47</f>
        <v>0.20702938758024061</v>
      </c>
      <c r="K44" s="112">
        <f>SUM(K5:K43)</f>
        <v>30.749424555014585</v>
      </c>
      <c r="L44" s="94">
        <f>最終需要_まとめ!$L$33</f>
        <v>0.62733333333333341</v>
      </c>
      <c r="M44" s="91">
        <f>K44*L44</f>
        <v>19.290139004179153</v>
      </c>
      <c r="N44" s="95">
        <f>分析係数表!H47</f>
        <v>1</v>
      </c>
      <c r="O44" s="96">
        <f>SUM(O5:O43)</f>
        <v>19.290139004179153</v>
      </c>
      <c r="P44" s="92">
        <f>分析係数表!C47</f>
        <v>0.3565882023489878</v>
      </c>
      <c r="Q44" s="96">
        <f>SUM(Q5:Q43)</f>
        <v>8.0982372429830392</v>
      </c>
      <c r="R44" s="91">
        <f>SUM(R5:R43)</f>
        <v>8.9553514323651768</v>
      </c>
      <c r="S44" s="97">
        <f>SUM(S5:S43)</f>
        <v>124.4131143562026</v>
      </c>
      <c r="T44" s="98">
        <f>分析係数表!F47</f>
        <v>0.44699801687384694</v>
      </c>
      <c r="U44" s="99">
        <f>SUM(U5:U43)</f>
        <v>64.428336410488129</v>
      </c>
      <c r="V44" s="100">
        <f>分析係数表!D47</f>
        <v>7.3973369448801493E-2</v>
      </c>
      <c r="W44" s="101">
        <f>SUM(W5:W43)</f>
        <v>34</v>
      </c>
      <c r="X44" s="92">
        <f>分析係数表!E47</f>
        <v>5.841930334920295E-2</v>
      </c>
      <c r="Y44" s="102">
        <f>SUM(Y5:Y43)</f>
        <v>26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283</v>
      </c>
      <c r="S2" s="3" t="s">
        <v>153</v>
      </c>
      <c r="U2" s="64" t="s">
        <v>210</v>
      </c>
      <c r="W2" s="3" t="s">
        <v>130</v>
      </c>
      <c r="Y2" s="3" t="s">
        <v>154</v>
      </c>
    </row>
    <row r="3" spans="1:25" ht="44" x14ac:dyDescent="0.2">
      <c r="B3" s="65"/>
      <c r="C3" s="66" t="s">
        <v>228</v>
      </c>
      <c r="D3" s="66" t="s">
        <v>319</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0.65037929495760816</v>
      </c>
      <c r="G5" s="110">
        <f t="shared" ref="G5:G38" si="0">E5*F5</f>
        <v>0</v>
      </c>
      <c r="H5" s="110">
        <f t="array" ref="H5:H43">MMULT(逆行列係数!C5:AO43,'38'!G5:G43)</f>
        <v>2.2099053891456295E-2</v>
      </c>
      <c r="I5" s="110">
        <f t="shared" ref="I5:I38" si="1">C5+H5</f>
        <v>2.2099053891456295E-2</v>
      </c>
      <c r="J5" s="85">
        <f>分析係数表!G8</f>
        <v>0.11973575557390587</v>
      </c>
      <c r="K5" s="111">
        <f t="shared" ref="K5:K38" si="2">I5*J5</f>
        <v>2.6460469151619844E-3</v>
      </c>
      <c r="L5" s="79" t="s">
        <v>178</v>
      </c>
      <c r="M5" s="80" t="s">
        <v>178</v>
      </c>
      <c r="N5" s="81">
        <f>分析係数表!H8</f>
        <v>1.170751382505599E-2</v>
      </c>
      <c r="O5" s="82">
        <f t="shared" ref="O5:O43" si="3">$M$44*N5</f>
        <v>4.6255914472884588E-2</v>
      </c>
      <c r="P5" s="76">
        <f>分析係数表!C8</f>
        <v>0.65037929495760816</v>
      </c>
      <c r="Q5" s="82">
        <f t="shared" ref="Q5:Q38" si="4">O5*P5</f>
        <v>3.0083889042494101E-2</v>
      </c>
      <c r="R5" s="83">
        <f t="array" ref="R5:R43">MMULT(逆行列係数!C5:AO43,'38'!Q5:Q43)</f>
        <v>3.9683168740911365E-2</v>
      </c>
      <c r="S5" s="84">
        <f t="shared" ref="S5:S38" si="5">I5+R5</f>
        <v>6.1782222632367656E-2</v>
      </c>
      <c r="T5" s="85">
        <f>分析係数表!F8</f>
        <v>0.45169281585466559</v>
      </c>
      <c r="U5" s="86">
        <f t="shared" ref="U5:U38" si="6">S5*T5</f>
        <v>2.7906586110573995E-2</v>
      </c>
      <c r="V5" s="87">
        <f>分析係数表!D8</f>
        <v>0.495458298926507</v>
      </c>
      <c r="W5" s="88">
        <f t="shared" ref="W5:W38" si="7">ROUND(S5*V5,0)</f>
        <v>0</v>
      </c>
      <c r="X5" s="76">
        <f>分析係数表!E8</f>
        <v>0.32782824112303882</v>
      </c>
      <c r="Y5" s="89">
        <f t="shared" ref="Y5:Y38" si="8">ROUND(S5*X5,0)</f>
        <v>0</v>
      </c>
    </row>
    <row r="6" spans="1:25" x14ac:dyDescent="0.2">
      <c r="A6" s="6" t="s">
        <v>220</v>
      </c>
      <c r="B6" s="5" t="s">
        <v>266</v>
      </c>
      <c r="C6" s="90"/>
      <c r="D6" s="107">
        <f>投入係数表!AN6</f>
        <v>0</v>
      </c>
      <c r="E6" s="110">
        <f t="shared" ref="E6:E43" si="9">$C$42*D6</f>
        <v>0</v>
      </c>
      <c r="F6" s="85">
        <f>分析係数表!C9</f>
        <v>0.72894736842105257</v>
      </c>
      <c r="G6" s="110">
        <f t="shared" si="0"/>
        <v>0</v>
      </c>
      <c r="H6" s="110">
        <v>0.23164457979687078</v>
      </c>
      <c r="I6" s="110">
        <f t="shared" si="1"/>
        <v>0.23164457979687078</v>
      </c>
      <c r="J6" s="85">
        <f>分析係数表!G9</f>
        <v>0.24749163879598662</v>
      </c>
      <c r="K6" s="111">
        <f t="shared" si="2"/>
        <v>5.7330096672135247E-2</v>
      </c>
      <c r="L6" s="79"/>
      <c r="M6" s="80"/>
      <c r="N6" s="81">
        <f>分析係数表!H9</f>
        <v>6.0501204716971121E-4</v>
      </c>
      <c r="O6" s="82">
        <f t="shared" si="3"/>
        <v>2.390378173122776E-3</v>
      </c>
      <c r="P6" s="76">
        <f>分析係数表!C9</f>
        <v>0.72894736842105257</v>
      </c>
      <c r="Q6" s="82">
        <f t="shared" si="4"/>
        <v>1.7424598788289708E-3</v>
      </c>
      <c r="R6" s="83">
        <v>2.2241833811870596E-3</v>
      </c>
      <c r="S6" s="84">
        <f t="shared" si="5"/>
        <v>0.23386876317805785</v>
      </c>
      <c r="T6" s="85">
        <f>分析係数表!F9</f>
        <v>0.67892976588628762</v>
      </c>
      <c r="U6" s="86">
        <f t="shared" si="6"/>
        <v>0.15878046463259446</v>
      </c>
      <c r="V6" s="87">
        <f>分析係数表!D9</f>
        <v>0.15384615384615385</v>
      </c>
      <c r="W6" s="88">
        <f t="shared" si="7"/>
        <v>0</v>
      </c>
      <c r="X6" s="76">
        <f>分析係数表!E9</f>
        <v>1.6722408026755852E-2</v>
      </c>
      <c r="Y6" s="89">
        <f t="shared" si="8"/>
        <v>0</v>
      </c>
    </row>
    <row r="7" spans="1:25" x14ac:dyDescent="0.2">
      <c r="A7" s="6" t="s">
        <v>221</v>
      </c>
      <c r="B7" s="5" t="s">
        <v>267</v>
      </c>
      <c r="C7" s="90"/>
      <c r="D7" s="107">
        <f>投入係数表!AN7</f>
        <v>0</v>
      </c>
      <c r="E7" s="110">
        <f t="shared" si="9"/>
        <v>0</v>
      </c>
      <c r="F7" s="85">
        <f>分析係数表!C10</f>
        <v>1.0504201680672232E-2</v>
      </c>
      <c r="G7" s="110">
        <f t="shared" si="0"/>
        <v>0</v>
      </c>
      <c r="H7" s="110">
        <v>3.0176741102574251E-5</v>
      </c>
      <c r="I7" s="110">
        <f t="shared" si="1"/>
        <v>3.0176741102574251E-5</v>
      </c>
      <c r="J7" s="85">
        <f>分析係数表!G10</f>
        <v>0.2857142857142857</v>
      </c>
      <c r="K7" s="111">
        <f t="shared" si="2"/>
        <v>8.621926029306929E-6</v>
      </c>
      <c r="L7" s="79"/>
      <c r="M7" s="80"/>
      <c r="N7" s="81">
        <f>分析係数表!H10</f>
        <v>1.1887956014562746E-3</v>
      </c>
      <c r="O7" s="82">
        <f t="shared" si="3"/>
        <v>4.6968834278903662E-3</v>
      </c>
      <c r="P7" s="76">
        <f>分析係数表!C10</f>
        <v>1.0504201680672232E-2</v>
      </c>
      <c r="Q7" s="82">
        <f t="shared" si="4"/>
        <v>4.9337010797167534E-5</v>
      </c>
      <c r="R7" s="83">
        <v>6.6222231455221407E-5</v>
      </c>
      <c r="S7" s="84">
        <f t="shared" si="5"/>
        <v>9.6398972557795658E-5</v>
      </c>
      <c r="T7" s="85">
        <f>分析係数表!F10</f>
        <v>0.5714285714285714</v>
      </c>
      <c r="U7" s="86">
        <f t="shared" si="6"/>
        <v>5.5085127175883233E-5</v>
      </c>
      <c r="V7" s="87">
        <f>分析係数表!D10</f>
        <v>0</v>
      </c>
      <c r="W7" s="88">
        <f t="shared" si="7"/>
        <v>0</v>
      </c>
      <c r="X7" s="76">
        <f>分析係数表!E10</f>
        <v>0</v>
      </c>
      <c r="Y7" s="89">
        <f t="shared" si="8"/>
        <v>0</v>
      </c>
    </row>
    <row r="8" spans="1:25" x14ac:dyDescent="0.2">
      <c r="A8" s="6" t="s">
        <v>222</v>
      </c>
      <c r="B8" s="5" t="s">
        <v>27</v>
      </c>
      <c r="C8" s="90"/>
      <c r="D8" s="107">
        <f>投入係数表!AN8</f>
        <v>0</v>
      </c>
      <c r="E8" s="110">
        <f t="shared" si="9"/>
        <v>0</v>
      </c>
      <c r="F8" s="85">
        <f>分析係数表!C11</f>
        <v>1.4320902789711765E-3</v>
      </c>
      <c r="G8" s="110">
        <f t="shared" si="0"/>
        <v>0</v>
      </c>
      <c r="H8" s="110">
        <v>2.3349283723167187E-4</v>
      </c>
      <c r="I8" s="110">
        <f t="shared" si="1"/>
        <v>2.3349283723167187E-4</v>
      </c>
      <c r="J8" s="85">
        <f>分析係数表!G11</f>
        <v>0.36842105263157893</v>
      </c>
      <c r="K8" s="111">
        <f t="shared" si="2"/>
        <v>8.6023676874826479E-5</v>
      </c>
      <c r="L8" s="79"/>
      <c r="M8" s="80"/>
      <c r="N8" s="81">
        <f>分析係数表!H11</f>
        <v>-2.1228492883147762E-5</v>
      </c>
      <c r="O8" s="82">
        <f t="shared" si="3"/>
        <v>-8.3872918355185123E-5</v>
      </c>
      <c r="P8" s="76">
        <f>分析係数表!C11</f>
        <v>1.4320902789711765E-3</v>
      </c>
      <c r="Q8" s="82">
        <f t="shared" si="4"/>
        <v>-1.2011359104540378E-7</v>
      </c>
      <c r="R8" s="83">
        <v>2.795515907368214E-5</v>
      </c>
      <c r="S8" s="84">
        <f t="shared" si="5"/>
        <v>2.6144799630535402E-4</v>
      </c>
      <c r="T8" s="85">
        <f>分析係数表!F11</f>
        <v>0.57894736842105265</v>
      </c>
      <c r="U8" s="86">
        <f t="shared" si="6"/>
        <v>1.5136462943994181E-4</v>
      </c>
      <c r="V8" s="87">
        <f>分析係数表!D11</f>
        <v>2.6315789473684209E-2</v>
      </c>
      <c r="W8" s="88">
        <f t="shared" si="7"/>
        <v>0</v>
      </c>
      <c r="X8" s="76">
        <f>分析係数表!E11</f>
        <v>0</v>
      </c>
      <c r="Y8" s="89">
        <f t="shared" si="8"/>
        <v>0</v>
      </c>
    </row>
    <row r="9" spans="1:25" x14ac:dyDescent="0.2">
      <c r="A9" s="6" t="s">
        <v>223</v>
      </c>
      <c r="B9" s="5" t="s">
        <v>191</v>
      </c>
      <c r="C9" s="90"/>
      <c r="D9" s="107">
        <f>投入係数表!AN9</f>
        <v>0</v>
      </c>
      <c r="E9" s="110">
        <f t="shared" si="9"/>
        <v>0</v>
      </c>
      <c r="F9" s="85">
        <f>分析係数表!C12</f>
        <v>8.2314002014678422E-2</v>
      </c>
      <c r="G9" s="110">
        <f t="shared" si="0"/>
        <v>0</v>
      </c>
      <c r="H9" s="110">
        <v>2.186865694609717E-3</v>
      </c>
      <c r="I9" s="110">
        <f t="shared" si="1"/>
        <v>2.186865694609717E-3</v>
      </c>
      <c r="J9" s="85">
        <f>分析係数表!G12</f>
        <v>0.12801312223648553</v>
      </c>
      <c r="K9" s="111">
        <f t="shared" si="2"/>
        <v>2.7994750547885057E-4</v>
      </c>
      <c r="L9" s="79"/>
      <c r="M9" s="80"/>
      <c r="N9" s="81">
        <f>分析係数表!H12</f>
        <v>9.0942863511405014E-2</v>
      </c>
      <c r="O9" s="82">
        <f t="shared" si="3"/>
        <v>0.35931158223361304</v>
      </c>
      <c r="P9" s="76">
        <f>分析係数表!C12</f>
        <v>8.2314002014678422E-2</v>
      </c>
      <c r="Q9" s="82">
        <f t="shared" si="4"/>
        <v>2.9576374303874914E-2</v>
      </c>
      <c r="R9" s="83">
        <v>3.2951840014765733E-2</v>
      </c>
      <c r="S9" s="84">
        <f t="shared" si="5"/>
        <v>3.5138705709375453E-2</v>
      </c>
      <c r="T9" s="85">
        <f>分析係数表!F12</f>
        <v>0.39723291969761804</v>
      </c>
      <c r="U9" s="86">
        <f t="shared" si="6"/>
        <v>1.3958250663330571E-2</v>
      </c>
      <c r="V9" s="87">
        <f>分析係数表!D12</f>
        <v>4.0436456996148909E-2</v>
      </c>
      <c r="W9" s="88">
        <f t="shared" si="7"/>
        <v>0</v>
      </c>
      <c r="X9" s="76">
        <f>分析係数表!E12</f>
        <v>4.0507773498787619E-2</v>
      </c>
      <c r="Y9" s="89">
        <f t="shared" si="8"/>
        <v>0</v>
      </c>
    </row>
    <row r="10" spans="1:25" x14ac:dyDescent="0.2">
      <c r="A10" s="6" t="s">
        <v>224</v>
      </c>
      <c r="B10" s="5" t="s">
        <v>28</v>
      </c>
      <c r="C10" s="90"/>
      <c r="D10" s="107">
        <f>投入係数表!AN10</f>
        <v>8.0912863070539423E-2</v>
      </c>
      <c r="E10" s="110">
        <f t="shared" si="9"/>
        <v>8.0912863070539416</v>
      </c>
      <c r="F10" s="85">
        <f>分析係数表!C13</f>
        <v>0</v>
      </c>
      <c r="G10" s="110">
        <f t="shared" si="0"/>
        <v>0</v>
      </c>
      <c r="H10" s="110">
        <v>0</v>
      </c>
      <c r="I10" s="110">
        <f t="shared" si="1"/>
        <v>0</v>
      </c>
      <c r="J10" s="85">
        <f>分析係数表!G13</f>
        <v>0.2445</v>
      </c>
      <c r="K10" s="111">
        <f t="shared" si="2"/>
        <v>0</v>
      </c>
      <c r="L10" s="79"/>
      <c r="M10" s="80"/>
      <c r="N10" s="81">
        <f>分析係数表!H13</f>
        <v>1.389404859202021E-2</v>
      </c>
      <c r="O10" s="82">
        <f t="shared" si="3"/>
        <v>5.4894825063468655E-2</v>
      </c>
      <c r="P10" s="76">
        <f>分析係数表!C13</f>
        <v>0</v>
      </c>
      <c r="Q10" s="82">
        <f t="shared" si="4"/>
        <v>0</v>
      </c>
      <c r="R10" s="83">
        <v>0</v>
      </c>
      <c r="S10" s="84">
        <f t="shared" si="5"/>
        <v>0</v>
      </c>
      <c r="T10" s="85">
        <f>分析係数表!F13</f>
        <v>0.38300000000000001</v>
      </c>
      <c r="U10" s="86">
        <f t="shared" si="6"/>
        <v>0</v>
      </c>
      <c r="V10" s="87">
        <f>分析係数表!D13</f>
        <v>4.5499999999999999E-2</v>
      </c>
      <c r="W10" s="88">
        <f t="shared" si="7"/>
        <v>0</v>
      </c>
      <c r="X10" s="76">
        <f>分析係数表!E13</f>
        <v>0.02</v>
      </c>
      <c r="Y10" s="89">
        <f t="shared" si="8"/>
        <v>0</v>
      </c>
    </row>
    <row r="11" spans="1:25" x14ac:dyDescent="0.2">
      <c r="A11" s="6" t="s">
        <v>225</v>
      </c>
      <c r="B11" s="5" t="s">
        <v>268</v>
      </c>
      <c r="C11" s="90"/>
      <c r="D11" s="107">
        <f>投入係数表!AN11</f>
        <v>0.49792531120331951</v>
      </c>
      <c r="E11" s="110">
        <f t="shared" si="9"/>
        <v>49.792531120331951</v>
      </c>
      <c r="F11" s="85">
        <f>分析係数表!C14</f>
        <v>0.20214395099540583</v>
      </c>
      <c r="G11" s="110">
        <f t="shared" si="0"/>
        <v>10.065258970725601</v>
      </c>
      <c r="H11" s="110">
        <v>10.664179482732543</v>
      </c>
      <c r="I11" s="110">
        <f t="shared" si="1"/>
        <v>10.664179482732543</v>
      </c>
      <c r="J11" s="85">
        <f>分析係数表!G14</f>
        <v>0.19479400103430444</v>
      </c>
      <c r="K11" s="111">
        <f t="shared" si="2"/>
        <v>2.0773181891894112</v>
      </c>
      <c r="L11" s="79"/>
      <c r="M11" s="80"/>
      <c r="N11" s="81">
        <f>分析係数表!H14</f>
        <v>1.146338615689979E-3</v>
      </c>
      <c r="O11" s="82">
        <f t="shared" si="3"/>
        <v>4.5291375911799955E-3</v>
      </c>
      <c r="P11" s="76">
        <f>分析係数表!C14</f>
        <v>0.20214395099540583</v>
      </c>
      <c r="Q11" s="82">
        <f t="shared" si="4"/>
        <v>9.1553776728293945E-4</v>
      </c>
      <c r="R11" s="83">
        <v>3.8831510926869246E-3</v>
      </c>
      <c r="S11" s="84">
        <f t="shared" si="5"/>
        <v>10.66806263382523</v>
      </c>
      <c r="T11" s="85">
        <f>分析係数表!F14</f>
        <v>0.33787278055507669</v>
      </c>
      <c r="U11" s="86">
        <f t="shared" si="6"/>
        <v>3.6044479852262454</v>
      </c>
      <c r="V11" s="87">
        <f>分析係数表!D14</f>
        <v>4.5164626788484742E-2</v>
      </c>
      <c r="W11" s="88">
        <f t="shared" si="7"/>
        <v>0</v>
      </c>
      <c r="X11" s="76">
        <f>分析係数表!E14</f>
        <v>4.2234097569384586E-2</v>
      </c>
      <c r="Y11" s="89">
        <f t="shared" si="8"/>
        <v>0</v>
      </c>
    </row>
    <row r="12" spans="1:25" x14ac:dyDescent="0.2">
      <c r="A12" s="6" t="s">
        <v>226</v>
      </c>
      <c r="B12" s="5" t="s">
        <v>29</v>
      </c>
      <c r="C12" s="90"/>
      <c r="D12" s="107">
        <f>投入係数表!AN12</f>
        <v>6.0165975103734441E-2</v>
      </c>
      <c r="E12" s="110">
        <f t="shared" si="9"/>
        <v>6.0165975103734439</v>
      </c>
      <c r="F12" s="85">
        <f>分析係数表!C15</f>
        <v>0</v>
      </c>
      <c r="G12" s="110">
        <f t="shared" si="0"/>
        <v>0</v>
      </c>
      <c r="H12" s="110">
        <v>0</v>
      </c>
      <c r="I12" s="110">
        <f t="shared" si="1"/>
        <v>0</v>
      </c>
      <c r="J12" s="85">
        <f>分析係数表!G15</f>
        <v>9.5608299438809663E-2</v>
      </c>
      <c r="K12" s="111">
        <f t="shared" si="2"/>
        <v>0</v>
      </c>
      <c r="L12" s="79"/>
      <c r="M12" s="80"/>
      <c r="N12" s="81">
        <f>分析係数表!H15</f>
        <v>8.4064831817265134E-3</v>
      </c>
      <c r="O12" s="82">
        <f t="shared" si="3"/>
        <v>3.3213675668653304E-2</v>
      </c>
      <c r="P12" s="76">
        <f>分析係数表!C15</f>
        <v>0</v>
      </c>
      <c r="Q12" s="82">
        <f t="shared" si="4"/>
        <v>0</v>
      </c>
      <c r="R12" s="83">
        <v>0</v>
      </c>
      <c r="S12" s="84">
        <f t="shared" si="5"/>
        <v>0</v>
      </c>
      <c r="T12" s="85">
        <f>分析係数表!F15</f>
        <v>0.30378074104583913</v>
      </c>
      <c r="U12" s="86">
        <f t="shared" si="6"/>
        <v>0</v>
      </c>
      <c r="V12" s="87">
        <f>分析係数表!D15</f>
        <v>8.4435977964269163E-3</v>
      </c>
      <c r="W12" s="88">
        <f t="shared" si="7"/>
        <v>0</v>
      </c>
      <c r="X12" s="76">
        <f>分析係数表!E15</f>
        <v>7.8086117832809896E-3</v>
      </c>
      <c r="Y12" s="89">
        <f t="shared" si="8"/>
        <v>0</v>
      </c>
    </row>
    <row r="13" spans="1:25" x14ac:dyDescent="0.2">
      <c r="A13" s="6" t="s">
        <v>227</v>
      </c>
      <c r="B13" s="5" t="s">
        <v>30</v>
      </c>
      <c r="C13" s="90"/>
      <c r="D13" s="107">
        <f>投入係数表!AN13</f>
        <v>0</v>
      </c>
      <c r="E13" s="110">
        <f t="shared" si="9"/>
        <v>0</v>
      </c>
      <c r="F13" s="85">
        <f>分析係数表!C16</f>
        <v>5.244101845363236E-2</v>
      </c>
      <c r="G13" s="110">
        <f t="shared" si="0"/>
        <v>0</v>
      </c>
      <c r="H13" s="110">
        <v>8.3704447029105625E-3</v>
      </c>
      <c r="I13" s="110">
        <f t="shared" si="1"/>
        <v>8.3704447029105625E-3</v>
      </c>
      <c r="J13" s="85">
        <f>分析係数表!G16</f>
        <v>3.3400809716599193E-2</v>
      </c>
      <c r="K13" s="111">
        <f t="shared" si="2"/>
        <v>2.7957963076523135E-4</v>
      </c>
      <c r="L13" s="79"/>
      <c r="M13" s="80"/>
      <c r="N13" s="81">
        <f>分析係数表!H16</f>
        <v>1.6473310477322662E-2</v>
      </c>
      <c r="O13" s="82">
        <f t="shared" si="3"/>
        <v>6.5085384643623651E-2</v>
      </c>
      <c r="P13" s="76">
        <f>分析係数表!C16</f>
        <v>5.244101845363236E-2</v>
      </c>
      <c r="Q13" s="82">
        <f t="shared" si="4"/>
        <v>3.4131438571580281E-3</v>
      </c>
      <c r="R13" s="83">
        <v>3.8375602018609015E-3</v>
      </c>
      <c r="S13" s="84">
        <f t="shared" si="5"/>
        <v>1.2208004904771464E-2</v>
      </c>
      <c r="T13" s="85">
        <f>分析係数表!F16</f>
        <v>0.2874493927125506</v>
      </c>
      <c r="U13" s="86">
        <f t="shared" si="6"/>
        <v>3.5091835961083965E-3</v>
      </c>
      <c r="V13" s="87">
        <f>分析係数表!D16</f>
        <v>0</v>
      </c>
      <c r="W13" s="88">
        <f t="shared" si="7"/>
        <v>0</v>
      </c>
      <c r="X13" s="76">
        <f>分析係数表!E16</f>
        <v>0</v>
      </c>
      <c r="Y13" s="89">
        <f t="shared" si="8"/>
        <v>0</v>
      </c>
    </row>
    <row r="14" spans="1:25" x14ac:dyDescent="0.2">
      <c r="A14" s="6" t="s">
        <v>2</v>
      </c>
      <c r="B14" s="5" t="s">
        <v>365</v>
      </c>
      <c r="C14" s="90"/>
      <c r="D14" s="107">
        <f>投入係数表!AN14</f>
        <v>0.14522821576763487</v>
      </c>
      <c r="E14" s="110">
        <f t="shared" si="9"/>
        <v>14.522821576763487</v>
      </c>
      <c r="F14" s="85">
        <f>分析係数表!C17</f>
        <v>0.30047739399045215</v>
      </c>
      <c r="G14" s="110">
        <f t="shared" si="0"/>
        <v>4.3637795807742021</v>
      </c>
      <c r="H14" s="110">
        <v>4.8433395316384846</v>
      </c>
      <c r="I14" s="110">
        <f t="shared" si="1"/>
        <v>4.8433395316384846</v>
      </c>
      <c r="J14" s="85">
        <f>分析係数表!G17</f>
        <v>0.21582733812949639</v>
      </c>
      <c r="K14" s="111">
        <f t="shared" si="2"/>
        <v>1.0453250787708959</v>
      </c>
      <c r="L14" s="79"/>
      <c r="M14" s="80"/>
      <c r="N14" s="81">
        <f>分析係数表!H17</f>
        <v>2.8021610605755043E-3</v>
      </c>
      <c r="O14" s="82">
        <f t="shared" si="3"/>
        <v>1.1071225222884434E-2</v>
      </c>
      <c r="P14" s="76">
        <f>分析係数表!C17</f>
        <v>0.30047739399045215</v>
      </c>
      <c r="Q14" s="82">
        <f t="shared" si="4"/>
        <v>3.3266529032536774E-3</v>
      </c>
      <c r="R14" s="83">
        <v>6.9461061363558316E-3</v>
      </c>
      <c r="S14" s="84">
        <f t="shared" si="5"/>
        <v>4.8502856377748405</v>
      </c>
      <c r="T14" s="85">
        <f>分析係数表!F17</f>
        <v>0.33413269384492406</v>
      </c>
      <c r="U14" s="86">
        <f t="shared" si="6"/>
        <v>1.620639006067053</v>
      </c>
      <c r="V14" s="87">
        <f>分析係数表!D17</f>
        <v>3.6407237846086765E-2</v>
      </c>
      <c r="W14" s="88">
        <f t="shared" si="7"/>
        <v>0</v>
      </c>
      <c r="X14" s="76">
        <f>分析係数表!E17</f>
        <v>3.7279267495094831E-2</v>
      </c>
      <c r="Y14" s="89">
        <f t="shared" si="8"/>
        <v>0</v>
      </c>
    </row>
    <row r="15" spans="1:25" x14ac:dyDescent="0.2">
      <c r="A15" s="6" t="s">
        <v>3</v>
      </c>
      <c r="B15" s="5" t="s">
        <v>31</v>
      </c>
      <c r="C15" s="90"/>
      <c r="D15" s="107">
        <f>投入係数表!AN15</f>
        <v>4.1493775933609959E-3</v>
      </c>
      <c r="E15" s="110">
        <f t="shared" si="9"/>
        <v>0.41493775933609961</v>
      </c>
      <c r="F15" s="85">
        <f>分析係数表!C18</f>
        <v>0.17062500000000003</v>
      </c>
      <c r="G15" s="110">
        <f t="shared" si="0"/>
        <v>7.0798755186722004E-2</v>
      </c>
      <c r="H15" s="110">
        <v>9.4265061930840957E-2</v>
      </c>
      <c r="I15" s="110">
        <f t="shared" si="1"/>
        <v>9.4265061930840957E-2</v>
      </c>
      <c r="J15" s="85">
        <f>分析係数表!G18</f>
        <v>0.21515892420537897</v>
      </c>
      <c r="K15" s="111">
        <f t="shared" si="2"/>
        <v>2.0281969315193164E-2</v>
      </c>
      <c r="L15" s="79"/>
      <c r="M15" s="80"/>
      <c r="N15" s="81">
        <f>分析係数表!H18</f>
        <v>4.4579835054610296E-4</v>
      </c>
      <c r="O15" s="82">
        <f t="shared" si="3"/>
        <v>1.7613312854588873E-3</v>
      </c>
      <c r="P15" s="76">
        <f>分析係数表!C18</f>
        <v>0.17062500000000003</v>
      </c>
      <c r="Q15" s="82">
        <f t="shared" si="4"/>
        <v>3.0052715058142269E-4</v>
      </c>
      <c r="R15" s="83">
        <v>7.2578648976221426E-4</v>
      </c>
      <c r="S15" s="84">
        <f t="shared" si="5"/>
        <v>9.4990848420603166E-2</v>
      </c>
      <c r="T15" s="85">
        <f>分析係数表!F18</f>
        <v>0.45904645476772615</v>
      </c>
      <c r="U15" s="86">
        <f t="shared" si="6"/>
        <v>4.360521220285634E-2</v>
      </c>
      <c r="V15" s="87">
        <f>分析係数表!D18</f>
        <v>0.12530562347188265</v>
      </c>
      <c r="W15" s="88">
        <f t="shared" si="7"/>
        <v>0</v>
      </c>
      <c r="X15" s="76">
        <f>分析係数表!E18</f>
        <v>6.0513447432762837E-2</v>
      </c>
      <c r="Y15" s="89">
        <f t="shared" si="8"/>
        <v>0</v>
      </c>
    </row>
    <row r="16" spans="1:25" x14ac:dyDescent="0.2">
      <c r="A16" s="6" t="s">
        <v>4</v>
      </c>
      <c r="B16" s="5" t="s">
        <v>32</v>
      </c>
      <c r="C16" s="90"/>
      <c r="D16" s="107">
        <f>投入係数表!AN16</f>
        <v>0</v>
      </c>
      <c r="E16" s="110">
        <f t="shared" si="9"/>
        <v>0</v>
      </c>
      <c r="F16" s="85">
        <f>分析係数表!C19</f>
        <v>0.1185035016586804</v>
      </c>
      <c r="G16" s="110">
        <f t="shared" si="0"/>
        <v>0</v>
      </c>
      <c r="H16" s="110">
        <v>4.3570772140789776E-2</v>
      </c>
      <c r="I16" s="110">
        <f t="shared" si="1"/>
        <v>4.3570772140789776E-2</v>
      </c>
      <c r="J16" s="85">
        <f>分析係数表!G19</f>
        <v>5.7564057564057566E-2</v>
      </c>
      <c r="K16" s="111">
        <f t="shared" si="2"/>
        <v>2.5081104356228586E-3</v>
      </c>
      <c r="L16" s="79"/>
      <c r="M16" s="80"/>
      <c r="N16" s="81">
        <f>分析係数表!H19</f>
        <v>-1.1675671085731269E-4</v>
      </c>
      <c r="O16" s="82">
        <f t="shared" si="3"/>
        <v>-4.6130105095351816E-4</v>
      </c>
      <c r="P16" s="76">
        <f>分析係数表!C19</f>
        <v>0.1185035016586804</v>
      </c>
      <c r="Q16" s="82">
        <f t="shared" si="4"/>
        <v>-5.4665789856821251E-5</v>
      </c>
      <c r="R16" s="83">
        <v>3.2334844433106239E-4</v>
      </c>
      <c r="S16" s="84">
        <f t="shared" si="5"/>
        <v>4.3894120585120835E-2</v>
      </c>
      <c r="T16" s="85">
        <f>分析係数表!F19</f>
        <v>0.24008424008424009</v>
      </c>
      <c r="U16" s="86">
        <f t="shared" si="6"/>
        <v>1.0538286584844736E-2</v>
      </c>
      <c r="V16" s="87">
        <f>分析係数表!D19</f>
        <v>1.9656019656019656E-2</v>
      </c>
      <c r="W16" s="88">
        <f t="shared" si="7"/>
        <v>0</v>
      </c>
      <c r="X16" s="76">
        <f>分析係数表!E19</f>
        <v>2.141102141102141E-2</v>
      </c>
      <c r="Y16" s="89">
        <f t="shared" si="8"/>
        <v>0</v>
      </c>
    </row>
    <row r="17" spans="1:25" x14ac:dyDescent="0.2">
      <c r="A17" s="6" t="s">
        <v>5</v>
      </c>
      <c r="B17" s="5" t="s">
        <v>33</v>
      </c>
      <c r="C17" s="90"/>
      <c r="D17" s="107">
        <f>投入係数表!AN17</f>
        <v>0</v>
      </c>
      <c r="E17" s="110">
        <f t="shared" si="9"/>
        <v>0</v>
      </c>
      <c r="F17" s="85">
        <f>分析係数表!C20</f>
        <v>0.1515527950310559</v>
      </c>
      <c r="G17" s="110">
        <f t="shared" si="0"/>
        <v>0</v>
      </c>
      <c r="H17" s="110">
        <v>2.2676451709945204E-2</v>
      </c>
      <c r="I17" s="110">
        <f t="shared" si="1"/>
        <v>2.2676451709945204E-2</v>
      </c>
      <c r="J17" s="85">
        <f>分析係数表!G20</f>
        <v>0.10025273799494525</v>
      </c>
      <c r="K17" s="111">
        <f t="shared" si="2"/>
        <v>2.2733763719321644E-3</v>
      </c>
      <c r="L17" s="79"/>
      <c r="M17" s="80"/>
      <c r="N17" s="81">
        <f>分析係数表!H20</f>
        <v>5.5194081496184183E-4</v>
      </c>
      <c r="O17" s="82">
        <f t="shared" si="3"/>
        <v>2.1806958772348133E-3</v>
      </c>
      <c r="P17" s="76">
        <f>分析係数表!C20</f>
        <v>0.1515527950310559</v>
      </c>
      <c r="Q17" s="82">
        <f t="shared" si="4"/>
        <v>3.3049055530763632E-4</v>
      </c>
      <c r="R17" s="83">
        <v>8.4242947854558283E-4</v>
      </c>
      <c r="S17" s="84">
        <f t="shared" si="5"/>
        <v>2.3518881188490787E-2</v>
      </c>
      <c r="T17" s="85">
        <f>分析係数表!F20</f>
        <v>0.22325189553496208</v>
      </c>
      <c r="U17" s="86">
        <f t="shared" si="6"/>
        <v>5.2506348061921301E-3</v>
      </c>
      <c r="V17" s="87">
        <f>分析係数表!D20</f>
        <v>3.7910699241786015E-3</v>
      </c>
      <c r="W17" s="88">
        <f t="shared" si="7"/>
        <v>0</v>
      </c>
      <c r="X17" s="76">
        <f>分析係数表!E20</f>
        <v>3.3698399326032012E-3</v>
      </c>
      <c r="Y17" s="89">
        <f t="shared" si="8"/>
        <v>0</v>
      </c>
    </row>
    <row r="18" spans="1:25" x14ac:dyDescent="0.2">
      <c r="A18" s="6" t="s">
        <v>6</v>
      </c>
      <c r="B18" s="5" t="s">
        <v>34</v>
      </c>
      <c r="C18" s="90"/>
      <c r="D18" s="107">
        <f>投入係数表!AN18</f>
        <v>0</v>
      </c>
      <c r="E18" s="110">
        <f t="shared" si="9"/>
        <v>0</v>
      </c>
      <c r="F18" s="85">
        <f>分析係数表!C21</f>
        <v>0.26288951841359776</v>
      </c>
      <c r="G18" s="110">
        <f t="shared" si="0"/>
        <v>0</v>
      </c>
      <c r="H18" s="110">
        <v>0.10512558785897363</v>
      </c>
      <c r="I18" s="110">
        <f t="shared" si="1"/>
        <v>0.10512558785897363</v>
      </c>
      <c r="J18" s="85">
        <f>分析係数表!G21</f>
        <v>0.28500292911540714</v>
      </c>
      <c r="K18" s="111">
        <f t="shared" si="2"/>
        <v>2.9961100464786568E-2</v>
      </c>
      <c r="L18" s="79"/>
      <c r="M18" s="80"/>
      <c r="N18" s="81">
        <f>分析係数表!H21</f>
        <v>9.1282519397535371E-4</v>
      </c>
      <c r="O18" s="82">
        <f t="shared" si="3"/>
        <v>3.6065354892729599E-3</v>
      </c>
      <c r="P18" s="76">
        <f>分析係数表!C21</f>
        <v>0.26288951841359776</v>
      </c>
      <c r="Q18" s="82">
        <f t="shared" si="4"/>
        <v>9.4812037791651763E-4</v>
      </c>
      <c r="R18" s="83">
        <v>2.2574133606537592E-3</v>
      </c>
      <c r="S18" s="84">
        <f t="shared" si="5"/>
        <v>0.10738300121962739</v>
      </c>
      <c r="T18" s="85">
        <f>分析係数表!F21</f>
        <v>0.4257469244288225</v>
      </c>
      <c r="U18" s="86">
        <f t="shared" si="6"/>
        <v>4.5717982505192857E-2</v>
      </c>
      <c r="V18" s="87">
        <f>分析係数表!D21</f>
        <v>5.0673696543643822E-2</v>
      </c>
      <c r="W18" s="88">
        <f t="shared" si="7"/>
        <v>0</v>
      </c>
      <c r="X18" s="76">
        <f>分析係数表!E21</f>
        <v>4.5987111892208554E-2</v>
      </c>
      <c r="Y18" s="89">
        <f t="shared" si="8"/>
        <v>0</v>
      </c>
    </row>
    <row r="19" spans="1:25" x14ac:dyDescent="0.2">
      <c r="A19" s="6" t="s">
        <v>7</v>
      </c>
      <c r="B19" s="5" t="s">
        <v>269</v>
      </c>
      <c r="C19" s="90"/>
      <c r="D19" s="107">
        <f>投入係数表!AN19</f>
        <v>0</v>
      </c>
      <c r="E19" s="110">
        <f t="shared" si="9"/>
        <v>0</v>
      </c>
      <c r="F19" s="85">
        <f>分析係数表!C22</f>
        <v>7.7430972388955577E-2</v>
      </c>
      <c r="G19" s="110">
        <f t="shared" si="0"/>
        <v>0</v>
      </c>
      <c r="H19" s="110">
        <v>4.5262913307217382E-3</v>
      </c>
      <c r="I19" s="110">
        <f t="shared" si="1"/>
        <v>4.5262913307217382E-3</v>
      </c>
      <c r="J19" s="85">
        <f>分析係数表!G22</f>
        <v>0.1947935368043088</v>
      </c>
      <c r="K19" s="111">
        <f t="shared" si="2"/>
        <v>8.8169229691796873E-4</v>
      </c>
      <c r="L19" s="79"/>
      <c r="M19" s="80"/>
      <c r="N19" s="81">
        <f>分析係数表!H22</f>
        <v>4.2456985766295524E-5</v>
      </c>
      <c r="O19" s="82">
        <f t="shared" si="3"/>
        <v>1.6774583671037025E-4</v>
      </c>
      <c r="P19" s="76">
        <f>分析係数表!C22</f>
        <v>7.7430972388955577E-2</v>
      </c>
      <c r="Q19" s="82">
        <f t="shared" si="4"/>
        <v>1.2988723250682929E-5</v>
      </c>
      <c r="R19" s="83">
        <v>1.6413116351862042E-4</v>
      </c>
      <c r="S19" s="84">
        <f t="shared" si="5"/>
        <v>4.6904224942403584E-3</v>
      </c>
      <c r="T19" s="85">
        <f>分析係数表!F22</f>
        <v>0.41382405745062839</v>
      </c>
      <c r="U19" s="86">
        <f t="shared" si="6"/>
        <v>1.9410096677242418E-3</v>
      </c>
      <c r="V19" s="87">
        <f>分析係数表!D22</f>
        <v>5.3261520047875523E-2</v>
      </c>
      <c r="W19" s="88">
        <f t="shared" si="7"/>
        <v>0</v>
      </c>
      <c r="X19" s="76">
        <f>分析係数表!E22</f>
        <v>5.6852184320766011E-2</v>
      </c>
      <c r="Y19" s="89">
        <f t="shared" si="8"/>
        <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0.21568627450980393</v>
      </c>
      <c r="K20" s="111">
        <f t="shared" si="2"/>
        <v>0</v>
      </c>
      <c r="L20" s="79"/>
      <c r="M20" s="80"/>
      <c r="N20" s="81">
        <f>分析係数表!H23</f>
        <v>2.1228492883147762E-5</v>
      </c>
      <c r="O20" s="82">
        <f t="shared" si="3"/>
        <v>8.3872918355185123E-5</v>
      </c>
      <c r="P20" s="76">
        <f>分析係数表!C23</f>
        <v>0</v>
      </c>
      <c r="Q20" s="82">
        <f t="shared" si="4"/>
        <v>0</v>
      </c>
      <c r="R20" s="83">
        <v>0</v>
      </c>
      <c r="S20" s="84">
        <f t="shared" si="5"/>
        <v>0</v>
      </c>
      <c r="T20" s="85">
        <f>分析係数表!F23</f>
        <v>0.44102792632204396</v>
      </c>
      <c r="U20" s="86">
        <f t="shared" si="6"/>
        <v>0</v>
      </c>
      <c r="V20" s="87">
        <f>分析係数表!D23</f>
        <v>2.3469994058229353E-2</v>
      </c>
      <c r="W20" s="88">
        <f t="shared" si="7"/>
        <v>0</v>
      </c>
      <c r="X20" s="76">
        <f>分析係数表!E23</f>
        <v>2.3024361259655377E-2</v>
      </c>
      <c r="Y20" s="89">
        <f t="shared" si="8"/>
        <v>0</v>
      </c>
    </row>
    <row r="21" spans="1:25" x14ac:dyDescent="0.2">
      <c r="A21" s="6" t="s">
        <v>9</v>
      </c>
      <c r="B21" s="5" t="s">
        <v>271</v>
      </c>
      <c r="C21" s="90"/>
      <c r="D21" s="107">
        <f>投入係数表!AN21</f>
        <v>1.6597510373443983E-2</v>
      </c>
      <c r="E21" s="110">
        <f t="shared" si="9"/>
        <v>1.6597510373443984</v>
      </c>
      <c r="F21" s="85">
        <f>分析係数表!C24</f>
        <v>0.63487099296325256</v>
      </c>
      <c r="G21" s="110">
        <f t="shared" si="0"/>
        <v>1.0537277891506267</v>
      </c>
      <c r="H21" s="110">
        <v>1.1209695853086012</v>
      </c>
      <c r="I21" s="110">
        <f t="shared" si="1"/>
        <v>1.1209695853086012</v>
      </c>
      <c r="J21" s="85">
        <f>分析係数表!G24</f>
        <v>0.20715350223546944</v>
      </c>
      <c r="K21" s="111">
        <f t="shared" si="2"/>
        <v>0.23221277549611857</v>
      </c>
      <c r="L21" s="79"/>
      <c r="M21" s="80"/>
      <c r="N21" s="81">
        <f>分析係数表!H24</f>
        <v>3.5027013257193804E-4</v>
      </c>
      <c r="O21" s="82">
        <f t="shared" si="3"/>
        <v>1.3839031528605542E-3</v>
      </c>
      <c r="P21" s="76">
        <f>分析係数表!C24</f>
        <v>0.63487099296325256</v>
      </c>
      <c r="Q21" s="82">
        <f t="shared" si="4"/>
        <v>8.7859996882155595E-4</v>
      </c>
      <c r="R21" s="83">
        <v>2.9682419308833222E-3</v>
      </c>
      <c r="S21" s="84">
        <f t="shared" si="5"/>
        <v>1.1239378272394847</v>
      </c>
      <c r="T21" s="85">
        <f>分析係数表!F24</f>
        <v>0.39046199701937406</v>
      </c>
      <c r="U21" s="86">
        <f t="shared" si="6"/>
        <v>0.4388550085495454</v>
      </c>
      <c r="V21" s="87">
        <f>分析係数表!D24</f>
        <v>8.1222056631892692E-2</v>
      </c>
      <c r="W21" s="88">
        <f t="shared" si="7"/>
        <v>0</v>
      </c>
      <c r="X21" s="76">
        <f>分析係数表!E24</f>
        <v>8.3457526080476907E-2</v>
      </c>
      <c r="Y21" s="89">
        <f t="shared" si="8"/>
        <v>0</v>
      </c>
    </row>
    <row r="22" spans="1:25" x14ac:dyDescent="0.2">
      <c r="A22" s="6" t="s">
        <v>10</v>
      </c>
      <c r="B22" s="5" t="s">
        <v>272</v>
      </c>
      <c r="C22" s="90"/>
      <c r="D22" s="107">
        <f>投入係数表!AN22</f>
        <v>1.0373443983402489E-2</v>
      </c>
      <c r="E22" s="110">
        <f t="shared" si="9"/>
        <v>1.0373443983402488</v>
      </c>
      <c r="F22" s="85">
        <f>分析係数表!C25</f>
        <v>2.5195482189400487E-2</v>
      </c>
      <c r="G22" s="110">
        <f t="shared" si="0"/>
        <v>2.6136392312656104E-2</v>
      </c>
      <c r="H22" s="110">
        <v>3.0688685709664095E-2</v>
      </c>
      <c r="I22" s="110">
        <f t="shared" si="1"/>
        <v>3.0688685709664095E-2</v>
      </c>
      <c r="J22" s="85">
        <f>分析係数表!G25</f>
        <v>0.19667590027700832</v>
      </c>
      <c r="K22" s="111">
        <f t="shared" si="2"/>
        <v>6.035724890266346E-3</v>
      </c>
      <c r="L22" s="79"/>
      <c r="M22" s="80"/>
      <c r="N22" s="81">
        <f>分析係数表!H25</f>
        <v>5.0948382919554624E-4</v>
      </c>
      <c r="O22" s="82">
        <f t="shared" si="3"/>
        <v>2.0129500405244426E-3</v>
      </c>
      <c r="P22" s="76">
        <f>分析係数表!C25</f>
        <v>2.5195482189400487E-2</v>
      </c>
      <c r="Q22" s="82">
        <f t="shared" si="4"/>
        <v>5.0717246894186582E-5</v>
      </c>
      <c r="R22" s="83">
        <v>2.139689042886759E-4</v>
      </c>
      <c r="S22" s="84">
        <f t="shared" si="5"/>
        <v>3.0902654613952772E-2</v>
      </c>
      <c r="T22" s="85">
        <f>分析係数表!F25</f>
        <v>0.34903047091412742</v>
      </c>
      <c r="U22" s="86">
        <f t="shared" si="6"/>
        <v>1.0785968092404568E-2</v>
      </c>
      <c r="V22" s="87">
        <f>分析係数表!D25</f>
        <v>0.22853185595567868</v>
      </c>
      <c r="W22" s="88">
        <f t="shared" si="7"/>
        <v>0</v>
      </c>
      <c r="X22" s="76">
        <f>分析係数表!E25</f>
        <v>0.2146814404432133</v>
      </c>
      <c r="Y22" s="89">
        <f t="shared" si="8"/>
        <v>0</v>
      </c>
    </row>
    <row r="23" spans="1:25" x14ac:dyDescent="0.2">
      <c r="A23" s="6" t="s">
        <v>11</v>
      </c>
      <c r="B23" s="5" t="s">
        <v>35</v>
      </c>
      <c r="C23" s="90"/>
      <c r="D23" s="107">
        <f>投入係数表!AN23</f>
        <v>0</v>
      </c>
      <c r="E23" s="110">
        <f t="shared" si="9"/>
        <v>0</v>
      </c>
      <c r="F23" s="85">
        <f>分析係数表!C26</f>
        <v>0.4930888575458392</v>
      </c>
      <c r="G23" s="110">
        <f t="shared" si="0"/>
        <v>0</v>
      </c>
      <c r="H23" s="110">
        <v>1.7838160301171045E-2</v>
      </c>
      <c r="I23" s="110">
        <f t="shared" si="1"/>
        <v>1.7838160301171045E-2</v>
      </c>
      <c r="J23" s="85">
        <f>分析係数表!G26</f>
        <v>0.19639217284957194</v>
      </c>
      <c r="K23" s="111">
        <f t="shared" si="2"/>
        <v>3.5032750611859562E-3</v>
      </c>
      <c r="L23" s="79"/>
      <c r="M23" s="80"/>
      <c r="N23" s="81">
        <f>分析係数表!H26</f>
        <v>1.0815917123963785E-2</v>
      </c>
      <c r="O23" s="82">
        <f t="shared" si="3"/>
        <v>4.2733251901966821E-2</v>
      </c>
      <c r="P23" s="76">
        <f>分析係数表!C26</f>
        <v>0.4930888575458392</v>
      </c>
      <c r="Q23" s="82">
        <f t="shared" si="4"/>
        <v>2.1071290359559378E-2</v>
      </c>
      <c r="R23" s="83">
        <v>2.3289141054061279E-2</v>
      </c>
      <c r="S23" s="84">
        <f t="shared" si="5"/>
        <v>4.1127301355232321E-2</v>
      </c>
      <c r="T23" s="85">
        <f>分析係数表!F26</f>
        <v>0.33499796167957602</v>
      </c>
      <c r="U23" s="86">
        <f t="shared" si="6"/>
        <v>1.3777562123384492E-2</v>
      </c>
      <c r="V23" s="87">
        <f>分析係数表!D26</f>
        <v>2.4561761108846312E-2</v>
      </c>
      <c r="W23" s="88">
        <f t="shared" si="7"/>
        <v>0</v>
      </c>
      <c r="X23" s="76">
        <f>分析係数表!E26</f>
        <v>2.6498165511618425E-2</v>
      </c>
      <c r="Y23" s="89">
        <f t="shared" si="8"/>
        <v>0</v>
      </c>
    </row>
    <row r="24" spans="1:25" x14ac:dyDescent="0.2">
      <c r="A24" s="6" t="s">
        <v>12</v>
      </c>
      <c r="B24" s="5" t="s">
        <v>366</v>
      </c>
      <c r="C24" s="90"/>
      <c r="D24" s="107">
        <f>投入係数表!AN24</f>
        <v>0</v>
      </c>
      <c r="E24" s="110">
        <f t="shared" si="9"/>
        <v>0</v>
      </c>
      <c r="F24" s="85">
        <f>分析係数表!C27</f>
        <v>2.3319615912208547E-2</v>
      </c>
      <c r="G24" s="110">
        <f t="shared" si="0"/>
        <v>0</v>
      </c>
      <c r="H24" s="110">
        <v>4.3725916215240943E-5</v>
      </c>
      <c r="I24" s="110">
        <f t="shared" si="1"/>
        <v>4.3725916215240943E-5</v>
      </c>
      <c r="J24" s="85">
        <f>分析係数表!G27</f>
        <v>0.17692307692307693</v>
      </c>
      <c r="K24" s="111">
        <f t="shared" si="2"/>
        <v>7.7361236380810898E-6</v>
      </c>
      <c r="L24" s="79"/>
      <c r="M24" s="80"/>
      <c r="N24" s="81">
        <f>分析係数表!H27</f>
        <v>1.0773460138197489E-2</v>
      </c>
      <c r="O24" s="82">
        <f t="shared" si="3"/>
        <v>4.2565506065256442E-2</v>
      </c>
      <c r="P24" s="76">
        <f>分析係数表!C27</f>
        <v>2.3319615912208547E-2</v>
      </c>
      <c r="Q24" s="82">
        <f t="shared" si="4"/>
        <v>9.9261125255056359E-4</v>
      </c>
      <c r="R24" s="83">
        <v>1.0003554805378357E-3</v>
      </c>
      <c r="S24" s="84">
        <f t="shared" si="5"/>
        <v>1.0440813967530767E-3</v>
      </c>
      <c r="T24" s="85">
        <f>分析係数表!F27</f>
        <v>0.33076923076923076</v>
      </c>
      <c r="U24" s="86">
        <f t="shared" si="6"/>
        <v>3.4535000046447917E-4</v>
      </c>
      <c r="V24" s="87">
        <f>分析係数表!D27</f>
        <v>1.5384615384615385</v>
      </c>
      <c r="W24" s="88">
        <f t="shared" si="7"/>
        <v>0</v>
      </c>
      <c r="X24" s="76">
        <f>分析係数表!E27</f>
        <v>1.823076923076923</v>
      </c>
      <c r="Y24" s="89">
        <f t="shared" si="8"/>
        <v>0</v>
      </c>
    </row>
    <row r="25" spans="1:25" x14ac:dyDescent="0.2">
      <c r="A25" s="6" t="s">
        <v>13</v>
      </c>
      <c r="B25" s="5" t="s">
        <v>192</v>
      </c>
      <c r="C25" s="90"/>
      <c r="D25" s="107">
        <f>投入係数表!AN25</f>
        <v>0</v>
      </c>
      <c r="E25" s="110">
        <f t="shared" si="9"/>
        <v>0</v>
      </c>
      <c r="F25" s="85">
        <f>分析係数表!C28</f>
        <v>0.14672910458351074</v>
      </c>
      <c r="G25" s="110">
        <f t="shared" si="0"/>
        <v>0</v>
      </c>
      <c r="H25" s="110">
        <v>1.5772098604617042E-2</v>
      </c>
      <c r="I25" s="110">
        <f t="shared" si="1"/>
        <v>1.5772098604617042E-2</v>
      </c>
      <c r="J25" s="85">
        <f>分析係数表!G28</f>
        <v>0.12492997198879552</v>
      </c>
      <c r="K25" s="111">
        <f t="shared" si="2"/>
        <v>1.970407836879328E-3</v>
      </c>
      <c r="L25" s="79"/>
      <c r="M25" s="80"/>
      <c r="N25" s="81">
        <f>分析係数表!H28</f>
        <v>2.0262596456964536E-2</v>
      </c>
      <c r="O25" s="82">
        <f t="shared" si="3"/>
        <v>8.0056700570024189E-2</v>
      </c>
      <c r="P25" s="76">
        <f>分析係数表!C28</f>
        <v>0.14672910458351074</v>
      </c>
      <c r="Q25" s="82">
        <f t="shared" si="4"/>
        <v>1.1746647990549882E-2</v>
      </c>
      <c r="R25" s="83">
        <v>1.362014662165319E-2</v>
      </c>
      <c r="S25" s="84">
        <f t="shared" si="5"/>
        <v>2.9392245226270233E-2</v>
      </c>
      <c r="T25" s="85">
        <f>分析係数表!F28</f>
        <v>0.21372549019607842</v>
      </c>
      <c r="U25" s="86">
        <f t="shared" si="6"/>
        <v>6.2818720189479517E-3</v>
      </c>
      <c r="V25" s="87">
        <f>分析係数表!D28</f>
        <v>3.4733893557422971E-2</v>
      </c>
      <c r="W25" s="88">
        <f t="shared" si="7"/>
        <v>0</v>
      </c>
      <c r="X25" s="76">
        <f>分析係数表!E28</f>
        <v>3.4173669467787111E-2</v>
      </c>
      <c r="Y25" s="89">
        <f t="shared" si="8"/>
        <v>0</v>
      </c>
    </row>
    <row r="26" spans="1:25" x14ac:dyDescent="0.2">
      <c r="A26" s="6" t="s">
        <v>14</v>
      </c>
      <c r="B26" s="5" t="s">
        <v>50</v>
      </c>
      <c r="C26" s="90"/>
      <c r="D26" s="107">
        <f>投入係数表!AN26</f>
        <v>2.2821576763485476E-2</v>
      </c>
      <c r="E26" s="110">
        <f t="shared" si="9"/>
        <v>2.2821576763485476</v>
      </c>
      <c r="F26" s="85">
        <f>分析係数表!C29</f>
        <v>0.36751332706177486</v>
      </c>
      <c r="G26" s="110">
        <f t="shared" si="0"/>
        <v>0.83872336051442387</v>
      </c>
      <c r="H26" s="110">
        <v>0.9325349084342448</v>
      </c>
      <c r="I26" s="110">
        <f t="shared" si="1"/>
        <v>0.9325349084342448</v>
      </c>
      <c r="J26" s="85">
        <f>分析係数表!G29</f>
        <v>0.26226333907056798</v>
      </c>
      <c r="K26" s="111">
        <f t="shared" si="2"/>
        <v>0.2445697188858314</v>
      </c>
      <c r="L26" s="79"/>
      <c r="M26" s="80"/>
      <c r="N26" s="81">
        <f>分析係数表!H29</f>
        <v>9.6908070011569522E-3</v>
      </c>
      <c r="O26" s="82">
        <f t="shared" si="3"/>
        <v>3.8287987229142E-2</v>
      </c>
      <c r="P26" s="76">
        <f>分析係数表!C29</f>
        <v>0.36751332706177486</v>
      </c>
      <c r="Q26" s="82">
        <f t="shared" si="4"/>
        <v>1.4071345573080722E-2</v>
      </c>
      <c r="R26" s="83">
        <v>1.7843886531674756E-2</v>
      </c>
      <c r="S26" s="84">
        <f t="shared" si="5"/>
        <v>0.95037879496591959</v>
      </c>
      <c r="T26" s="85">
        <f>分析係数表!F29</f>
        <v>0.47117039586919107</v>
      </c>
      <c r="U26" s="86">
        <f t="shared" si="6"/>
        <v>0.4477903530497771</v>
      </c>
      <c r="V26" s="87">
        <f>分析係数表!D29</f>
        <v>9.2943201376936319E-2</v>
      </c>
      <c r="W26" s="88">
        <f t="shared" si="7"/>
        <v>0</v>
      </c>
      <c r="X26" s="76">
        <f>分析係数表!E29</f>
        <v>7.2289156626506021E-2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9.6245456215851316E-2</v>
      </c>
      <c r="I27" s="110">
        <f t="shared" si="1"/>
        <v>9.6245456215851316E-2</v>
      </c>
      <c r="J27" s="85">
        <f>分析係数表!G30</f>
        <v>0.34487899988530796</v>
      </c>
      <c r="K27" s="111">
        <f t="shared" si="2"/>
        <v>3.3193036683227997E-2</v>
      </c>
      <c r="L27" s="79"/>
      <c r="M27" s="80"/>
      <c r="N27" s="81">
        <f>分析係数表!H30</f>
        <v>0</v>
      </c>
      <c r="O27" s="82">
        <f t="shared" si="3"/>
        <v>0</v>
      </c>
      <c r="P27" s="76">
        <f>分析係数表!C30</f>
        <v>1</v>
      </c>
      <c r="Q27" s="82">
        <f t="shared" si="4"/>
        <v>0</v>
      </c>
      <c r="R27" s="83">
        <v>1.1572481965016354E-2</v>
      </c>
      <c r="S27" s="84">
        <f t="shared" si="5"/>
        <v>0.10781793818086767</v>
      </c>
      <c r="T27" s="85">
        <f>分析係数表!F30</f>
        <v>0.44087624727606378</v>
      </c>
      <c r="U27" s="86">
        <f t="shared" si="6"/>
        <v>4.7534367974223571E-2</v>
      </c>
      <c r="V27" s="87">
        <f>分析係数表!D30</f>
        <v>0.11905034981075811</v>
      </c>
      <c r="W27" s="88">
        <f t="shared" si="7"/>
        <v>0</v>
      </c>
      <c r="X27" s="76">
        <f>分析係数表!E30</f>
        <v>6.6292005963986697E-2</v>
      </c>
      <c r="Y27" s="89">
        <f t="shared" si="8"/>
        <v>0</v>
      </c>
    </row>
    <row r="28" spans="1:25" x14ac:dyDescent="0.2">
      <c r="A28" s="6" t="s">
        <v>16</v>
      </c>
      <c r="B28" s="5" t="s">
        <v>193</v>
      </c>
      <c r="C28" s="90"/>
      <c r="D28" s="107">
        <f>投入係数表!AN28</f>
        <v>0</v>
      </c>
      <c r="E28" s="110">
        <f t="shared" si="9"/>
        <v>0</v>
      </c>
      <c r="F28" s="85">
        <f>分析係数表!C31</f>
        <v>0.30951028292239513</v>
      </c>
      <c r="G28" s="110">
        <f t="shared" si="0"/>
        <v>0</v>
      </c>
      <c r="H28" s="110">
        <v>0.23435240437421528</v>
      </c>
      <c r="I28" s="110">
        <f t="shared" si="1"/>
        <v>0.23435240437421528</v>
      </c>
      <c r="J28" s="85">
        <f>分析係数表!G31</f>
        <v>7.0092194960809637E-2</v>
      </c>
      <c r="K28" s="111">
        <f t="shared" si="2"/>
        <v>1.6426274416931994E-2</v>
      </c>
      <c r="L28" s="79"/>
      <c r="M28" s="80"/>
      <c r="N28" s="81">
        <f>分析係数表!H31</f>
        <v>2.261895916699394E-2</v>
      </c>
      <c r="O28" s="82">
        <f t="shared" si="3"/>
        <v>8.9366594507449743E-2</v>
      </c>
      <c r="P28" s="76">
        <f>分析係数表!C31</f>
        <v>0.30951028292239513</v>
      </c>
      <c r="Q28" s="82">
        <f t="shared" si="4"/>
        <v>2.7659879949811731E-2</v>
      </c>
      <c r="R28" s="83">
        <v>3.5776700137920656E-2</v>
      </c>
      <c r="S28" s="84">
        <f t="shared" si="5"/>
        <v>0.27012910451213595</v>
      </c>
      <c r="T28" s="85">
        <f>分析係数表!F31</f>
        <v>0.24334064086008589</v>
      </c>
      <c r="U28" s="86">
        <f t="shared" si="6"/>
        <v>6.5733389406944287E-2</v>
      </c>
      <c r="V28" s="87">
        <f>分析係数表!D31</f>
        <v>5.1052584161686535E-4</v>
      </c>
      <c r="W28" s="88">
        <f t="shared" si="7"/>
        <v>0</v>
      </c>
      <c r="X28" s="76">
        <f>分析係数表!E31</f>
        <v>4.2043304603741857E-4</v>
      </c>
      <c r="Y28" s="89">
        <f t="shared" si="8"/>
        <v>0</v>
      </c>
    </row>
    <row r="29" spans="1:25" x14ac:dyDescent="0.2">
      <c r="A29" s="6" t="s">
        <v>17</v>
      </c>
      <c r="B29" s="5" t="s">
        <v>273</v>
      </c>
      <c r="C29" s="90"/>
      <c r="D29" s="107">
        <f>投入係数表!AN29</f>
        <v>0</v>
      </c>
      <c r="E29" s="110">
        <f t="shared" si="9"/>
        <v>0</v>
      </c>
      <c r="F29" s="85">
        <f>分析係数表!C32</f>
        <v>0.85225718194254441</v>
      </c>
      <c r="G29" s="110">
        <f t="shared" si="0"/>
        <v>0</v>
      </c>
      <c r="H29" s="110">
        <v>4.2384913202683124E-2</v>
      </c>
      <c r="I29" s="110">
        <f t="shared" si="1"/>
        <v>4.2384913202683124E-2</v>
      </c>
      <c r="J29" s="85">
        <f>分析係数表!G32</f>
        <v>0.14035087719298245</v>
      </c>
      <c r="K29" s="111">
        <f t="shared" si="2"/>
        <v>5.9487597477449992E-3</v>
      </c>
      <c r="L29" s="79"/>
      <c r="M29" s="80"/>
      <c r="N29" s="81">
        <f>分析係数表!H32</f>
        <v>6.442847590035345E-3</v>
      </c>
      <c r="O29" s="82">
        <f t="shared" si="3"/>
        <v>2.5455430720798679E-2</v>
      </c>
      <c r="P29" s="76">
        <f>分析係数表!C32</f>
        <v>0.85225718194254441</v>
      </c>
      <c r="Q29" s="82">
        <f t="shared" si="4"/>
        <v>2.1694573651241555E-2</v>
      </c>
      <c r="R29" s="83">
        <v>2.8368586349803427E-2</v>
      </c>
      <c r="S29" s="84">
        <f t="shared" si="5"/>
        <v>7.0753499552486554E-2</v>
      </c>
      <c r="T29" s="85">
        <f>分析係数表!F32</f>
        <v>0.48405103668261562</v>
      </c>
      <c r="U29" s="86">
        <f t="shared" si="6"/>
        <v>3.4248304807304099E-2</v>
      </c>
      <c r="V29" s="87">
        <f>分析係数表!D32</f>
        <v>2.1531100478468901E-2</v>
      </c>
      <c r="W29" s="88">
        <f t="shared" si="7"/>
        <v>0</v>
      </c>
      <c r="X29" s="76">
        <f>分析係数表!E32</f>
        <v>3.1897926634768738E-2</v>
      </c>
      <c r="Y29" s="89">
        <f t="shared" si="8"/>
        <v>0</v>
      </c>
    </row>
    <row r="30" spans="1:25" x14ac:dyDescent="0.2">
      <c r="A30" s="6" t="s">
        <v>18</v>
      </c>
      <c r="B30" s="5" t="s">
        <v>274</v>
      </c>
      <c r="C30" s="90"/>
      <c r="D30" s="107">
        <f>投入係数表!AN30</f>
        <v>0</v>
      </c>
      <c r="E30" s="110">
        <f t="shared" si="9"/>
        <v>0</v>
      </c>
      <c r="F30" s="85">
        <f>分析係数表!C33</f>
        <v>1</v>
      </c>
      <c r="G30" s="110">
        <f t="shared" si="0"/>
        <v>0</v>
      </c>
      <c r="H30" s="110">
        <v>5.5709004897772182E-2</v>
      </c>
      <c r="I30" s="110">
        <f t="shared" si="1"/>
        <v>5.5709004897772182E-2</v>
      </c>
      <c r="J30" s="85">
        <f>分析係数表!G33</f>
        <v>0.50645624103299858</v>
      </c>
      <c r="K30" s="111">
        <f t="shared" si="2"/>
        <v>2.8214173212214606E-2</v>
      </c>
      <c r="L30" s="79"/>
      <c r="M30" s="80"/>
      <c r="N30" s="81">
        <f>分析係数表!H33</f>
        <v>9.552821797416492E-4</v>
      </c>
      <c r="O30" s="82">
        <f t="shared" si="3"/>
        <v>3.7742813259833297E-3</v>
      </c>
      <c r="P30" s="76">
        <f>分析係数表!C33</f>
        <v>1</v>
      </c>
      <c r="Q30" s="82">
        <f t="shared" si="4"/>
        <v>3.7742813259833297E-3</v>
      </c>
      <c r="R30" s="83">
        <v>1.142527931151042E-2</v>
      </c>
      <c r="S30" s="84">
        <f t="shared" si="5"/>
        <v>6.7134284209282608E-2</v>
      </c>
      <c r="T30" s="85">
        <f>分析係数表!F33</f>
        <v>0.6449067431850789</v>
      </c>
      <c r="U30" s="86">
        <f t="shared" si="6"/>
        <v>4.3295352585469918E-2</v>
      </c>
      <c r="V30" s="87">
        <f>分析係数表!D33</f>
        <v>2.7259684361549498E-2</v>
      </c>
      <c r="W30" s="88">
        <f t="shared" si="7"/>
        <v>0</v>
      </c>
      <c r="X30" s="76">
        <f>分析係数表!E33</f>
        <v>2.4748923959827834E-2</v>
      </c>
      <c r="Y30" s="89">
        <f t="shared" si="8"/>
        <v>0</v>
      </c>
    </row>
    <row r="31" spans="1:25" x14ac:dyDescent="0.2">
      <c r="A31" s="6" t="s">
        <v>19</v>
      </c>
      <c r="B31" s="5" t="s">
        <v>275</v>
      </c>
      <c r="C31" s="90"/>
      <c r="D31" s="107">
        <f>投入係数表!AN31</f>
        <v>9.5435684647302899E-2</v>
      </c>
      <c r="E31" s="110">
        <f t="shared" si="9"/>
        <v>9.5435684647302903</v>
      </c>
      <c r="F31" s="85">
        <f>分析係数表!C34</f>
        <v>0.24772063858157056</v>
      </c>
      <c r="G31" s="110">
        <f t="shared" si="0"/>
        <v>2.3641388744299263</v>
      </c>
      <c r="H31" s="110">
        <v>2.7056263545085106</v>
      </c>
      <c r="I31" s="110">
        <f t="shared" si="1"/>
        <v>2.7056263545085106</v>
      </c>
      <c r="J31" s="85">
        <f>分析係数表!G34</f>
        <v>0.4248649605950589</v>
      </c>
      <c r="K31" s="111">
        <f t="shared" si="2"/>
        <v>1.1495258344932113</v>
      </c>
      <c r="L31" s="79"/>
      <c r="M31" s="80"/>
      <c r="N31" s="81">
        <f>分析係数表!H34</f>
        <v>0.15963826648127116</v>
      </c>
      <c r="O31" s="82">
        <f t="shared" si="3"/>
        <v>0.63072434603099203</v>
      </c>
      <c r="P31" s="76">
        <f>分析係数表!C34</f>
        <v>0.24772063858157056</v>
      </c>
      <c r="Q31" s="82">
        <f t="shared" si="4"/>
        <v>0.15624343776774083</v>
      </c>
      <c r="R31" s="83">
        <v>0.16780331752161859</v>
      </c>
      <c r="S31" s="84">
        <f t="shared" si="5"/>
        <v>2.8734296720301291</v>
      </c>
      <c r="T31" s="85">
        <f>分析係数表!F34</f>
        <v>0.69972549366864434</v>
      </c>
      <c r="U31" s="86">
        <f t="shared" si="6"/>
        <v>2.010611995783413</v>
      </c>
      <c r="V31" s="87">
        <f>分析係数表!D34</f>
        <v>0.30222261577968651</v>
      </c>
      <c r="W31" s="88">
        <f t="shared" si="7"/>
        <v>1</v>
      </c>
      <c r="X31" s="76">
        <f>分析係数表!E34</f>
        <v>0.2069423536704153</v>
      </c>
      <c r="Y31" s="89">
        <f t="shared" si="8"/>
        <v>1</v>
      </c>
    </row>
    <row r="32" spans="1:25" x14ac:dyDescent="0.2">
      <c r="A32" s="6" t="s">
        <v>20</v>
      </c>
      <c r="B32" s="5" t="s">
        <v>37</v>
      </c>
      <c r="C32" s="90"/>
      <c r="D32" s="107">
        <f>投入係数表!AN32</f>
        <v>0</v>
      </c>
      <c r="E32" s="110">
        <f t="shared" si="9"/>
        <v>0</v>
      </c>
      <c r="F32" s="85">
        <f>分析係数表!C35</f>
        <v>0.40037672666387614</v>
      </c>
      <c r="G32" s="110">
        <f t="shared" si="0"/>
        <v>0</v>
      </c>
      <c r="H32" s="110">
        <v>0.12605926970221631</v>
      </c>
      <c r="I32" s="110">
        <f t="shared" si="1"/>
        <v>0.12605926970221631</v>
      </c>
      <c r="J32" s="85">
        <f>分析係数表!G35</f>
        <v>0.31413869149718204</v>
      </c>
      <c r="K32" s="111">
        <f t="shared" si="2"/>
        <v>3.9600094035344598E-2</v>
      </c>
      <c r="L32" s="79"/>
      <c r="M32" s="80"/>
      <c r="N32" s="81">
        <f>分析係数表!H35</f>
        <v>6.0278305541698066E-2</v>
      </c>
      <c r="O32" s="82">
        <f t="shared" si="3"/>
        <v>0.23815715166954812</v>
      </c>
      <c r="P32" s="76">
        <f>分析係数表!C35</f>
        <v>0.40037672666387614</v>
      </c>
      <c r="Q32" s="82">
        <f t="shared" si="4"/>
        <v>9.5352580817045965E-2</v>
      </c>
      <c r="R32" s="83">
        <v>0.12231656170703077</v>
      </c>
      <c r="S32" s="84">
        <f t="shared" si="5"/>
        <v>0.24837583140924707</v>
      </c>
      <c r="T32" s="85">
        <f>分析係数表!F35</f>
        <v>0.64444988973290862</v>
      </c>
      <c r="U32" s="86">
        <f t="shared" si="6"/>
        <v>0.16006577716400877</v>
      </c>
      <c r="V32" s="87">
        <f>分析係数表!D35</f>
        <v>6.3219799068855678E-2</v>
      </c>
      <c r="W32" s="88">
        <f t="shared" si="7"/>
        <v>0</v>
      </c>
      <c r="X32" s="76">
        <f>分析係数表!E35</f>
        <v>5.6848811565792697E-2</v>
      </c>
      <c r="Y32" s="89">
        <f t="shared" si="8"/>
        <v>0</v>
      </c>
    </row>
    <row r="33" spans="1:25" x14ac:dyDescent="0.2">
      <c r="A33" s="6" t="s">
        <v>21</v>
      </c>
      <c r="B33" s="5" t="s">
        <v>38</v>
      </c>
      <c r="C33" s="90"/>
      <c r="D33" s="107">
        <f>投入係数表!AN33</f>
        <v>0</v>
      </c>
      <c r="E33" s="110">
        <f t="shared" si="9"/>
        <v>0</v>
      </c>
      <c r="F33" s="85">
        <f>分析係数表!C36</f>
        <v>0.81884274474653918</v>
      </c>
      <c r="G33" s="110">
        <f t="shared" si="0"/>
        <v>0</v>
      </c>
      <c r="H33" s="110">
        <v>0.11307325254769243</v>
      </c>
      <c r="I33" s="110">
        <f t="shared" si="1"/>
        <v>0.11307325254769243</v>
      </c>
      <c r="J33" s="85">
        <f>分析係数表!G36</f>
        <v>1.667576253714147E-2</v>
      </c>
      <c r="K33" s="111">
        <f t="shared" si="2"/>
        <v>1.8855827087875458E-3</v>
      </c>
      <c r="L33" s="79"/>
      <c r="M33" s="80"/>
      <c r="N33" s="81">
        <f>分析係数表!H36</f>
        <v>0.19381614002313904</v>
      </c>
      <c r="O33" s="82">
        <f t="shared" si="3"/>
        <v>0.76575974458284002</v>
      </c>
      <c r="P33" s="76">
        <f>分析係数表!C36</f>
        <v>0.81884274474653918</v>
      </c>
      <c r="Q33" s="82">
        <f t="shared" si="4"/>
        <v>0.62703681107062148</v>
      </c>
      <c r="R33" s="83">
        <v>0.64565679074081661</v>
      </c>
      <c r="S33" s="84">
        <f t="shared" si="5"/>
        <v>0.75873004328850902</v>
      </c>
      <c r="T33" s="85">
        <f>分析係数表!F36</f>
        <v>0.88527075374446673</v>
      </c>
      <c r="U33" s="86">
        <f t="shared" si="6"/>
        <v>0.67168151731059023</v>
      </c>
      <c r="V33" s="87">
        <f>分析係数表!D36</f>
        <v>8.9745922018070468E-3</v>
      </c>
      <c r="W33" s="88">
        <f t="shared" si="7"/>
        <v>0</v>
      </c>
      <c r="X33" s="76">
        <f>分析係数表!E36</f>
        <v>2.2436480504517617E-3</v>
      </c>
      <c r="Y33" s="89">
        <f t="shared" si="8"/>
        <v>0</v>
      </c>
    </row>
    <row r="34" spans="1:25" x14ac:dyDescent="0.2">
      <c r="A34" s="6" t="s">
        <v>22</v>
      </c>
      <c r="B34" s="5" t="s">
        <v>378</v>
      </c>
      <c r="C34" s="90"/>
      <c r="D34" s="107">
        <f>投入係数表!AN34</f>
        <v>6.6390041493775934E-2</v>
      </c>
      <c r="E34" s="110">
        <f t="shared" si="9"/>
        <v>6.6390041493775938</v>
      </c>
      <c r="F34" s="85">
        <f>分析係数表!C37</f>
        <v>0.43300400097983183</v>
      </c>
      <c r="G34" s="110">
        <f t="shared" si="0"/>
        <v>2.8747153592022032</v>
      </c>
      <c r="H34" s="110">
        <v>3.2016869888848123</v>
      </c>
      <c r="I34" s="110">
        <f t="shared" si="1"/>
        <v>3.2016869888848123</v>
      </c>
      <c r="J34" s="85">
        <f>分析係数表!G37</f>
        <v>0.37467899332306109</v>
      </c>
      <c r="K34" s="111">
        <f t="shared" si="2"/>
        <v>1.1996048579309042</v>
      </c>
      <c r="L34" s="79"/>
      <c r="M34" s="80"/>
      <c r="N34" s="81">
        <f>分析係数表!H37</f>
        <v>4.7689809261991442E-2</v>
      </c>
      <c r="O34" s="82">
        <f t="shared" si="3"/>
        <v>0.18842051108492336</v>
      </c>
      <c r="P34" s="76">
        <f>分析係数表!C37</f>
        <v>0.43300400097983183</v>
      </c>
      <c r="Q34" s="82">
        <f t="shared" si="4"/>
        <v>8.1586835166436569E-2</v>
      </c>
      <c r="R34" s="83">
        <v>9.4918916102427378E-2</v>
      </c>
      <c r="S34" s="84">
        <f t="shared" si="5"/>
        <v>3.2966059049872398</v>
      </c>
      <c r="T34" s="85">
        <f>分析係数表!F37</f>
        <v>0.6925184043828112</v>
      </c>
      <c r="U34" s="86">
        <f t="shared" si="6"/>
        <v>2.2829602612007167</v>
      </c>
      <c r="V34" s="87">
        <f>分析係数表!D37</f>
        <v>7.24191063174114E-2</v>
      </c>
      <c r="W34" s="88">
        <f t="shared" si="7"/>
        <v>0</v>
      </c>
      <c r="X34" s="76">
        <f>分析係数表!E37</f>
        <v>6.5998972778633799E-2</v>
      </c>
      <c r="Y34" s="89">
        <f t="shared" si="8"/>
        <v>0</v>
      </c>
    </row>
    <row r="35" spans="1:25" x14ac:dyDescent="0.2">
      <c r="A35" s="6" t="s">
        <v>23</v>
      </c>
      <c r="B35" s="5" t="s">
        <v>194</v>
      </c>
      <c r="C35" s="90"/>
      <c r="D35" s="107">
        <f>投入係数表!AN35</f>
        <v>0</v>
      </c>
      <c r="E35" s="110">
        <f t="shared" si="9"/>
        <v>0</v>
      </c>
      <c r="F35" s="85">
        <f>分析係数表!C38</f>
        <v>7.9651941097724221E-2</v>
      </c>
      <c r="G35" s="110">
        <f t="shared" si="0"/>
        <v>0</v>
      </c>
      <c r="H35" s="110">
        <v>2.0259523931866103E-2</v>
      </c>
      <c r="I35" s="110">
        <f t="shared" si="1"/>
        <v>2.0259523931866103E-2</v>
      </c>
      <c r="J35" s="85">
        <f>分析係数表!G38</f>
        <v>0.16009852216748768</v>
      </c>
      <c r="K35" s="111">
        <f t="shared" si="2"/>
        <v>3.2435198413086124E-3</v>
      </c>
      <c r="L35" s="79"/>
      <c r="M35" s="80"/>
      <c r="N35" s="81">
        <f>分析係数表!H38</f>
        <v>4.2106715633723583E-2</v>
      </c>
      <c r="O35" s="82">
        <f t="shared" si="3"/>
        <v>0.16636193355750967</v>
      </c>
      <c r="P35" s="76">
        <f>分析係数表!C38</f>
        <v>7.9651941097724221E-2</v>
      </c>
      <c r="Q35" s="82">
        <f t="shared" si="4"/>
        <v>1.325105093262627E-2</v>
      </c>
      <c r="R35" s="83">
        <v>1.5834040254750052E-2</v>
      </c>
      <c r="S35" s="84">
        <f t="shared" si="5"/>
        <v>3.6093564186616155E-2</v>
      </c>
      <c r="T35" s="85">
        <f>分析係数表!F38</f>
        <v>0.48891625615763545</v>
      </c>
      <c r="U35" s="86">
        <f t="shared" si="6"/>
        <v>1.7646730273505683E-2</v>
      </c>
      <c r="V35" s="87">
        <f>分析係数表!D38</f>
        <v>6.1576354679802957E-2</v>
      </c>
      <c r="W35" s="88">
        <f t="shared" si="7"/>
        <v>0</v>
      </c>
      <c r="X35" s="76">
        <f>分析係数表!E38</f>
        <v>7.0197044334975367E-2</v>
      </c>
      <c r="Y35" s="89">
        <f t="shared" si="8"/>
        <v>0</v>
      </c>
    </row>
    <row r="36" spans="1:25" x14ac:dyDescent="0.2">
      <c r="A36" s="6" t="s">
        <v>24</v>
      </c>
      <c r="B36" s="5" t="s">
        <v>39</v>
      </c>
      <c r="C36" s="90"/>
      <c r="D36" s="107">
        <f>投入係数表!AN36</f>
        <v>0</v>
      </c>
      <c r="E36" s="110">
        <f t="shared" si="9"/>
        <v>0</v>
      </c>
      <c r="F36" s="85">
        <f>分析係数表!C39</f>
        <v>1</v>
      </c>
      <c r="G36" s="110">
        <f t="shared" si="0"/>
        <v>0</v>
      </c>
      <c r="H36" s="110">
        <v>5.0358613533018114E-3</v>
      </c>
      <c r="I36" s="110">
        <f t="shared" si="1"/>
        <v>5.0358613533018114E-3</v>
      </c>
      <c r="J36" s="85">
        <f>分析係数表!G39</f>
        <v>0.35152969406118778</v>
      </c>
      <c r="K36" s="111">
        <f t="shared" si="2"/>
        <v>1.7702548008607449E-3</v>
      </c>
      <c r="L36" s="79"/>
      <c r="M36" s="80"/>
      <c r="N36" s="81">
        <f>分析係数表!H39</f>
        <v>3.7892859796418753E-3</v>
      </c>
      <c r="O36" s="82">
        <f t="shared" si="3"/>
        <v>1.4971315926400542E-2</v>
      </c>
      <c r="P36" s="76">
        <f>分析係数表!C39</f>
        <v>1</v>
      </c>
      <c r="Q36" s="82">
        <f t="shared" si="4"/>
        <v>1.4971315926400542E-2</v>
      </c>
      <c r="R36" s="83">
        <v>1.8710451291427923E-2</v>
      </c>
      <c r="S36" s="84">
        <f t="shared" si="5"/>
        <v>2.3746312644729733E-2</v>
      </c>
      <c r="T36" s="85">
        <f>分析係数表!F39</f>
        <v>0.70235952809438107</v>
      </c>
      <c r="U36" s="86">
        <f t="shared" si="6"/>
        <v>1.667844894313401E-2</v>
      </c>
      <c r="V36" s="87">
        <f>分析係数表!D39</f>
        <v>5.8888222355528895E-2</v>
      </c>
      <c r="W36" s="88">
        <f t="shared" si="7"/>
        <v>0</v>
      </c>
      <c r="X36" s="76">
        <f>分析係数表!E39</f>
        <v>7.4585082983403314E-2</v>
      </c>
      <c r="Y36" s="89">
        <f t="shared" si="8"/>
        <v>0</v>
      </c>
    </row>
    <row r="37" spans="1:25" x14ac:dyDescent="0.2">
      <c r="A37" s="6" t="s">
        <v>25</v>
      </c>
      <c r="B37" s="5" t="s">
        <v>40</v>
      </c>
      <c r="C37" s="90"/>
      <c r="D37" s="107">
        <f>投入係数表!AN37</f>
        <v>0</v>
      </c>
      <c r="E37" s="110">
        <f t="shared" si="9"/>
        <v>0</v>
      </c>
      <c r="F37" s="85">
        <f>分析係数表!C40</f>
        <v>0.95328673803415021</v>
      </c>
      <c r="G37" s="110">
        <f t="shared" si="0"/>
        <v>0</v>
      </c>
      <c r="H37" s="110">
        <v>1.3865412589256935E-2</v>
      </c>
      <c r="I37" s="110">
        <f t="shared" si="1"/>
        <v>1.3865412589256935E-2</v>
      </c>
      <c r="J37" s="85">
        <f>分析係数表!G40</f>
        <v>0.53898804366660891</v>
      </c>
      <c r="K37" s="111">
        <f t="shared" si="2"/>
        <v>7.4732916061139663E-3</v>
      </c>
      <c r="L37" s="79"/>
      <c r="M37" s="80"/>
      <c r="N37" s="81">
        <f>分析係数表!H40</f>
        <v>2.9093649496354006E-2</v>
      </c>
      <c r="O37" s="82">
        <f t="shared" si="3"/>
        <v>0.1149478346057812</v>
      </c>
      <c r="P37" s="76">
        <f>分析係数表!C40</f>
        <v>0.95328673803415021</v>
      </c>
      <c r="Q37" s="82">
        <f t="shared" si="4"/>
        <v>0.10957824629543417</v>
      </c>
      <c r="R37" s="83">
        <v>0.11014731847762473</v>
      </c>
      <c r="S37" s="84">
        <f t="shared" si="5"/>
        <v>0.12401273106688165</v>
      </c>
      <c r="T37" s="85">
        <f>分析係数表!F40</f>
        <v>0.73566106394039166</v>
      </c>
      <c r="U37" s="86">
        <f t="shared" si="6"/>
        <v>9.1231337678815819E-2</v>
      </c>
      <c r="V37" s="87">
        <f>分析係数表!D40</f>
        <v>0.10041587246577716</v>
      </c>
      <c r="W37" s="88">
        <f t="shared" si="7"/>
        <v>0</v>
      </c>
      <c r="X37" s="76">
        <f>分析係数表!E40</f>
        <v>6.4460232195460057E-2</v>
      </c>
      <c r="Y37" s="89">
        <f t="shared" si="8"/>
        <v>0</v>
      </c>
    </row>
    <row r="38" spans="1:25" x14ac:dyDescent="0.2">
      <c r="A38" s="6" t="s">
        <v>26</v>
      </c>
      <c r="B38" s="5" t="s">
        <v>277</v>
      </c>
      <c r="C38" s="90"/>
      <c r="D38" s="107">
        <f>投入係数表!AN38</f>
        <v>0</v>
      </c>
      <c r="E38" s="110">
        <f t="shared" si="9"/>
        <v>0</v>
      </c>
      <c r="F38" s="85">
        <f>分析係数表!C41</f>
        <v>0.71785008836677411</v>
      </c>
      <c r="G38" s="110">
        <f t="shared" si="0"/>
        <v>0</v>
      </c>
      <c r="H38" s="110">
        <v>6.3400751336818435E-4</v>
      </c>
      <c r="I38" s="110">
        <f t="shared" si="1"/>
        <v>6.3400751336818435E-4</v>
      </c>
      <c r="J38" s="85">
        <f>分析係数表!G41</f>
        <v>0.45415256068573073</v>
      </c>
      <c r="K38" s="111">
        <f t="shared" si="2"/>
        <v>2.8793613569015359E-4</v>
      </c>
      <c r="L38" s="79"/>
      <c r="M38" s="80"/>
      <c r="N38" s="81">
        <f>分析係数表!H41</f>
        <v>4.9982486493371406E-2</v>
      </c>
      <c r="O38" s="82">
        <f t="shared" si="3"/>
        <v>0.19747878626728335</v>
      </c>
      <c r="P38" s="76">
        <f>分析係数表!C41</f>
        <v>0.71785008836677411</v>
      </c>
      <c r="Q38" s="82">
        <f t="shared" si="4"/>
        <v>0.14176016417253265</v>
      </c>
      <c r="R38" s="83">
        <v>0.14393257955848759</v>
      </c>
      <c r="S38" s="84">
        <f t="shared" si="5"/>
        <v>0.14456658707185577</v>
      </c>
      <c r="T38" s="85">
        <f>分析係数表!F41</f>
        <v>0.55751638694806593</v>
      </c>
      <c r="U38" s="86">
        <f t="shared" si="6"/>
        <v>8.0598241297714007E-2</v>
      </c>
      <c r="V38" s="87">
        <f>分析係数表!D41</f>
        <v>0.16026795361233162</v>
      </c>
      <c r="W38" s="88">
        <f t="shared" si="7"/>
        <v>0</v>
      </c>
      <c r="X38" s="76">
        <f>分析係数表!E41</f>
        <v>0.15587409061442051</v>
      </c>
      <c r="Y38" s="89">
        <f t="shared" si="8"/>
        <v>0</v>
      </c>
    </row>
    <row r="39" spans="1:25" x14ac:dyDescent="0.2">
      <c r="A39" s="6" t="s">
        <v>51</v>
      </c>
      <c r="B39" s="5" t="s">
        <v>368</v>
      </c>
      <c r="C39" s="90"/>
      <c r="D39" s="107">
        <f>投入係数表!AN39</f>
        <v>0</v>
      </c>
      <c r="E39" s="110">
        <f t="shared" si="9"/>
        <v>0</v>
      </c>
      <c r="F39" s="85">
        <f>分析係数表!C42</f>
        <v>0</v>
      </c>
      <c r="G39" s="110">
        <f>E39*F39</f>
        <v>0</v>
      </c>
      <c r="H39" s="110">
        <v>0</v>
      </c>
      <c r="I39" s="110">
        <f>C39+H39</f>
        <v>0</v>
      </c>
      <c r="J39" s="85">
        <f>分析係数表!G42</f>
        <v>0</v>
      </c>
      <c r="K39" s="111">
        <f>I39*J39</f>
        <v>0</v>
      </c>
      <c r="L39" s="79"/>
      <c r="M39" s="80"/>
      <c r="N39" s="81">
        <f>分析係数表!H42</f>
        <v>1.3405793255707812E-2</v>
      </c>
      <c r="O39" s="82">
        <f t="shared" si="3"/>
        <v>5.29657479412994E-2</v>
      </c>
      <c r="P39" s="76">
        <f>分析係数表!C42</f>
        <v>0</v>
      </c>
      <c r="Q39" s="82">
        <f>O39*P39</f>
        <v>0</v>
      </c>
      <c r="R39" s="83">
        <v>0</v>
      </c>
      <c r="S39" s="84">
        <f>I39+R39</f>
        <v>0</v>
      </c>
      <c r="T39" s="85">
        <f>分析係数表!F42</f>
        <v>0</v>
      </c>
      <c r="U39" s="86">
        <f>S39*T39</f>
        <v>0</v>
      </c>
      <c r="V39" s="87">
        <f>分析係数表!D42</f>
        <v>0</v>
      </c>
      <c r="W39" s="88">
        <f>ROUND(S39*V39,0)</f>
        <v>0</v>
      </c>
      <c r="X39" s="76">
        <f>分析係数表!E42</f>
        <v>0</v>
      </c>
      <c r="Y39" s="89">
        <f>ROUND(S39*X39,0)</f>
        <v>0</v>
      </c>
    </row>
    <row r="40" spans="1:25" x14ac:dyDescent="0.2">
      <c r="A40" s="6" t="s">
        <v>195</v>
      </c>
      <c r="B40" s="5" t="s">
        <v>41</v>
      </c>
      <c r="C40" s="90"/>
      <c r="D40" s="107">
        <f>投入係数表!AN40</f>
        <v>0</v>
      </c>
      <c r="E40" s="110">
        <f t="shared" si="9"/>
        <v>0</v>
      </c>
      <c r="F40" s="85">
        <f>分析係数表!C43</f>
        <v>0.24416011268928273</v>
      </c>
      <c r="G40" s="110">
        <f>E40*F40</f>
        <v>0</v>
      </c>
      <c r="H40" s="110">
        <v>0.2346608545818803</v>
      </c>
      <c r="I40" s="110">
        <f>C40+H40</f>
        <v>0.2346608545818803</v>
      </c>
      <c r="J40" s="85">
        <f>分析係数表!G43</f>
        <v>0.34972426470588236</v>
      </c>
      <c r="K40" s="111">
        <f>I40*J40</f>
        <v>8.2066594823902078E-2</v>
      </c>
      <c r="L40" s="79"/>
      <c r="M40" s="80"/>
      <c r="N40" s="81">
        <f>分析係数表!H43</f>
        <v>3.6258265844416375E-2</v>
      </c>
      <c r="O40" s="82">
        <f t="shared" si="3"/>
        <v>0.14325494455065618</v>
      </c>
      <c r="P40" s="76">
        <f>分析係数表!C43</f>
        <v>0.24416011268928273</v>
      </c>
      <c r="Q40" s="82">
        <f>O40*P40</f>
        <v>3.4977143404785159E-2</v>
      </c>
      <c r="R40" s="83">
        <v>5.5056089747923746E-2</v>
      </c>
      <c r="S40" s="84">
        <f>I40+R40</f>
        <v>0.28971694432980405</v>
      </c>
      <c r="T40" s="85">
        <f>分析係数表!F43</f>
        <v>0.55514705882352944</v>
      </c>
      <c r="U40" s="86">
        <f>S40*T40</f>
        <v>0.16083550953603093</v>
      </c>
      <c r="V40" s="87">
        <f>分析係数表!D43</f>
        <v>0.23460477941176472</v>
      </c>
      <c r="W40" s="88">
        <f>ROUND(S40*V40,0)</f>
        <v>0</v>
      </c>
      <c r="X40" s="76">
        <f>分析係数表!E43</f>
        <v>0.17325367647058823</v>
      </c>
      <c r="Y40" s="89">
        <f>ROUND(S40*X40,0)</f>
        <v>0</v>
      </c>
    </row>
    <row r="41" spans="1:25" x14ac:dyDescent="0.2">
      <c r="A41" s="6" t="s">
        <v>341</v>
      </c>
      <c r="B41" s="5" t="s">
        <v>42</v>
      </c>
      <c r="C41" s="163"/>
      <c r="D41" s="107">
        <f>投入係数表!AN41</f>
        <v>0</v>
      </c>
      <c r="E41" s="110">
        <f t="shared" si="9"/>
        <v>0</v>
      </c>
      <c r="F41" s="85">
        <f>分析係数表!C44</f>
        <v>0.44352059925093634</v>
      </c>
      <c r="G41" s="110">
        <f>E41*F41</f>
        <v>0</v>
      </c>
      <c r="H41" s="110">
        <v>3.9034678433279343E-3</v>
      </c>
      <c r="I41" s="110">
        <f>C41+H41</f>
        <v>3.9034678433279343E-3</v>
      </c>
      <c r="J41" s="85">
        <f>分析係数表!G44</f>
        <v>0.26743054804885957</v>
      </c>
      <c r="K41" s="111">
        <f>I41*J41</f>
        <v>1.0439065446322894E-3</v>
      </c>
      <c r="L41" s="79"/>
      <c r="M41" s="80"/>
      <c r="N41" s="81">
        <f>分析係数表!H44</f>
        <v>0.11044123422457623</v>
      </c>
      <c r="O41" s="82">
        <f t="shared" si="3"/>
        <v>0.43634885774285059</v>
      </c>
      <c r="P41" s="76">
        <f>分析係数表!C44</f>
        <v>0.44352059925093634</v>
      </c>
      <c r="Q41" s="82">
        <f>O41*P41</f>
        <v>0.19352970686857068</v>
      </c>
      <c r="R41" s="83">
        <v>0.19626933418331854</v>
      </c>
      <c r="S41" s="84">
        <f>I41+R41</f>
        <v>0.20017280202664647</v>
      </c>
      <c r="T41" s="85">
        <f>分析係数表!F44</f>
        <v>0.49983785536698733</v>
      </c>
      <c r="U41" s="86">
        <f>S41*T41</f>
        <v>0.10005394406779951</v>
      </c>
      <c r="V41" s="87">
        <f>分析係数表!D44</f>
        <v>0.31423629877851045</v>
      </c>
      <c r="W41" s="88">
        <f>ROUND(S41*V41,0)</f>
        <v>0</v>
      </c>
      <c r="X41" s="76">
        <f>分析係数表!E44</f>
        <v>0.23370446438222894</v>
      </c>
      <c r="Y41" s="89">
        <f>ROUND(S41*X41,0)</f>
        <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4.5879460517054646E-2</v>
      </c>
      <c r="I42" s="110">
        <f>C42+H42</f>
        <v>100.04587946051706</v>
      </c>
      <c r="J42" s="85">
        <f>分析係数表!G45</f>
        <v>0</v>
      </c>
      <c r="K42" s="111">
        <f>I42*J42</f>
        <v>0</v>
      </c>
      <c r="L42" s="79"/>
      <c r="M42" s="80"/>
      <c r="N42" s="81">
        <f>分析係数表!H45</f>
        <v>0</v>
      </c>
      <c r="O42" s="82">
        <f t="shared" si="3"/>
        <v>0</v>
      </c>
      <c r="P42" s="76">
        <f>分析係数表!C45</f>
        <v>1</v>
      </c>
      <c r="Q42" s="82">
        <f>O42*P42</f>
        <v>0</v>
      </c>
      <c r="R42" s="83">
        <v>3.8704951839741912E-3</v>
      </c>
      <c r="S42" s="84">
        <f>I42+R42</f>
        <v>100.04974995570103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投入係数表!AN43</f>
        <v>0</v>
      </c>
      <c r="E43" s="110">
        <f t="shared" si="9"/>
        <v>0</v>
      </c>
      <c r="F43" s="85">
        <f>分析係数表!C46</f>
        <v>0.20394173093401891</v>
      </c>
      <c r="G43" s="110">
        <f>E43*F43</f>
        <v>0</v>
      </c>
      <c r="H43" s="110">
        <v>2.6512328889441893E-2</v>
      </c>
      <c r="I43" s="110">
        <f>C43+H43</f>
        <v>2.6512328889441893E-2</v>
      </c>
      <c r="J43" s="85">
        <f>分析係数表!G46</f>
        <v>9.7765363128491621E-3</v>
      </c>
      <c r="K43" s="111">
        <f>I43*J43</f>
        <v>2.5919874612582858E-4</v>
      </c>
      <c r="L43" s="79"/>
      <c r="M43" s="80"/>
      <c r="N43" s="81">
        <f>分析係数表!H46</f>
        <v>2.207763259847367E-2</v>
      </c>
      <c r="O43" s="82">
        <f t="shared" si="3"/>
        <v>8.7227835089392511E-2</v>
      </c>
      <c r="P43" s="76">
        <f>分析係数表!C46</f>
        <v>0.20394173093401891</v>
      </c>
      <c r="Q43" s="82">
        <f>O43*P43</f>
        <v>1.7789395673757862E-2</v>
      </c>
      <c r="R43" s="83">
        <v>1.9685447951173565E-2</v>
      </c>
      <c r="S43" s="84">
        <f>I43+R43</f>
        <v>4.6197776840615462E-2</v>
      </c>
      <c r="T43" s="85">
        <f>分析係数表!F46</f>
        <v>0.31424581005586594</v>
      </c>
      <c r="U43" s="86">
        <f>S43*T43</f>
        <v>1.451745780605933E-2</v>
      </c>
      <c r="V43" s="87">
        <f>分析係数表!D46</f>
        <v>6.9832402234636867E-3</v>
      </c>
      <c r="W43" s="88">
        <f>ROUND(S43*V43,0)</f>
        <v>0</v>
      </c>
      <c r="X43" s="76">
        <f>分析係数表!E46</f>
        <v>1.9553072625698324E-2</v>
      </c>
      <c r="Y43" s="89">
        <f>ROUND(S43*X43,0)</f>
        <v>0</v>
      </c>
    </row>
    <row r="44" spans="1:25" x14ac:dyDescent="0.2">
      <c r="A44" s="192">
        <v>40</v>
      </c>
      <c r="B44" s="14" t="s">
        <v>151</v>
      </c>
      <c r="C44" s="197">
        <f>SUM(C5:C43)</f>
        <v>100</v>
      </c>
      <c r="D44" s="108">
        <f>投入係数表!AN44</f>
        <v>1</v>
      </c>
      <c r="E44" s="96">
        <f>SUM(E5:E43)</f>
        <v>100</v>
      </c>
      <c r="F44" s="98">
        <f>分析係数表!C47</f>
        <v>0.3565882023489878</v>
      </c>
      <c r="G44" s="96">
        <f>SUM(G5:G43)</f>
        <v>21.657279082296363</v>
      </c>
      <c r="H44" s="96">
        <f>SUM(H5:H43)</f>
        <v>25.085983518834244</v>
      </c>
      <c r="I44" s="96">
        <f>SUM(I5:I43)</f>
        <v>125.08598351883424</v>
      </c>
      <c r="J44" s="98">
        <f>分析係数表!G47</f>
        <v>0.20702938758024061</v>
      </c>
      <c r="K44" s="112">
        <f>SUM(K5:K43)</f>
        <v>6.2980227871921262</v>
      </c>
      <c r="L44" s="94">
        <f>最終需要_まとめ!$L$33</f>
        <v>0.62733333333333341</v>
      </c>
      <c r="M44" s="91">
        <f>K44*L44</f>
        <v>3.9509596284985276</v>
      </c>
      <c r="N44" s="95">
        <f>分析係数表!H47</f>
        <v>1</v>
      </c>
      <c r="O44" s="96">
        <f>SUM(O5:O43)</f>
        <v>3.9509596284985284</v>
      </c>
      <c r="P44" s="92">
        <f>分析係数表!C47</f>
        <v>0.3565882023489878</v>
      </c>
      <c r="Q44" s="96">
        <f>SUM(Q5:Q43)</f>
        <v>1.6586613710817431</v>
      </c>
      <c r="R44" s="91">
        <f>SUM(R5:R43)</f>
        <v>1.8342134269030317</v>
      </c>
      <c r="S44" s="97">
        <f>SUM(S5:S43)</f>
        <v>126.92019694573727</v>
      </c>
      <c r="T44" s="98">
        <f>分析係数表!F47</f>
        <v>0.44699801687384694</v>
      </c>
      <c r="U44" s="99">
        <f>SUM(U5:U43)</f>
        <v>12.252029801489586</v>
      </c>
      <c r="V44" s="100">
        <f>分析係数表!D47</f>
        <v>7.3973369448801493E-2</v>
      </c>
      <c r="W44" s="101">
        <f>SUM(W5:W43)</f>
        <v>1</v>
      </c>
      <c r="X44" s="92">
        <f>分析係数表!E47</f>
        <v>5.841930334920295E-2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284</v>
      </c>
      <c r="S2" s="3" t="s">
        <v>153</v>
      </c>
      <c r="U2" s="64" t="s">
        <v>210</v>
      </c>
      <c r="W2" s="3" t="s">
        <v>130</v>
      </c>
      <c r="Y2" s="3" t="s">
        <v>154</v>
      </c>
    </row>
    <row r="3" spans="1:25" ht="44" x14ac:dyDescent="0.2">
      <c r="B3" s="65"/>
      <c r="C3" s="66" t="s">
        <v>228</v>
      </c>
      <c r="D3" s="66" t="s">
        <v>354</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0.65037929495760816</v>
      </c>
      <c r="G5" s="110">
        <f t="shared" ref="G5:G38" si="0">E5*F5</f>
        <v>0</v>
      </c>
      <c r="H5" s="110">
        <f t="array" ref="H5:H43">MMULT(逆行列係数!C5:AO43,'39'!G5:G43)</f>
        <v>6.3153445857513559E-3</v>
      </c>
      <c r="I5" s="110">
        <f t="shared" ref="I5:I38" si="1">C5+H5</f>
        <v>6.3153445857513559E-3</v>
      </c>
      <c r="J5" s="85">
        <f>分析係数表!G8</f>
        <v>0.11973575557390587</v>
      </c>
      <c r="K5" s="111">
        <f t="shared" ref="K5:K38" si="2">I5*J5</f>
        <v>7.5617255568451419E-4</v>
      </c>
      <c r="L5" s="79" t="s">
        <v>178</v>
      </c>
      <c r="M5" s="80" t="s">
        <v>178</v>
      </c>
      <c r="N5" s="81">
        <f>分析係数表!H8</f>
        <v>1.170751382505599E-2</v>
      </c>
      <c r="O5" s="82">
        <f t="shared" ref="O5:O43" si="3">$M$44*N5</f>
        <v>9.4131198779886183E-2</v>
      </c>
      <c r="P5" s="76">
        <f>分析係数表!C8</f>
        <v>0.65037929495760816</v>
      </c>
      <c r="Q5" s="82">
        <f t="shared" ref="Q5:Q38" si="4">O5*P5</f>
        <v>6.1220982695976839E-2</v>
      </c>
      <c r="R5" s="83">
        <f t="array" ref="R5:R43">MMULT(逆行列係数!C5:AO43,'39'!Q5:Q43)</f>
        <v>8.0755602554484371E-2</v>
      </c>
      <c r="S5" s="84">
        <f t="shared" ref="S5:S38" si="5">I5+R5</f>
        <v>8.7070947140235722E-2</v>
      </c>
      <c r="T5" s="85">
        <f>分析係数表!F8</f>
        <v>0.45169281585466559</v>
      </c>
      <c r="U5" s="86">
        <f t="shared" ref="U5:U38" si="6">S5*T5</f>
        <v>3.9329321292905818E-2</v>
      </c>
      <c r="V5" s="87">
        <f>分析係数表!D8</f>
        <v>0.495458298926507</v>
      </c>
      <c r="W5" s="167">
        <f t="shared" ref="W5:W38" si="7">ROUND(S5*V5,0)</f>
        <v>0</v>
      </c>
      <c r="X5" s="76">
        <f>分析係数表!E8</f>
        <v>0.32782824112303882</v>
      </c>
      <c r="Y5" s="166">
        <f t="shared" ref="Y5:Y38" si="8">ROUND(S5*X5,0)</f>
        <v>0</v>
      </c>
    </row>
    <row r="6" spans="1:25" x14ac:dyDescent="0.2">
      <c r="A6" s="6" t="s">
        <v>220</v>
      </c>
      <c r="B6" s="5" t="s">
        <v>266</v>
      </c>
      <c r="C6" s="90"/>
      <c r="D6" s="107">
        <f>投入係数表!AO6</f>
        <v>0</v>
      </c>
      <c r="E6" s="110">
        <f t="shared" ref="E6:E43" si="9">$C$43*D6</f>
        <v>0</v>
      </c>
      <c r="F6" s="85">
        <f>分析係数表!C9</f>
        <v>0.72894736842105257</v>
      </c>
      <c r="G6" s="110">
        <f t="shared" si="0"/>
        <v>0</v>
      </c>
      <c r="H6" s="110">
        <v>5.0081723323792432E-2</v>
      </c>
      <c r="I6" s="110">
        <f t="shared" si="1"/>
        <v>5.0081723323792432E-2</v>
      </c>
      <c r="J6" s="85">
        <f>分析係数表!G9</f>
        <v>0.24749163879598662</v>
      </c>
      <c r="K6" s="111">
        <f t="shared" si="2"/>
        <v>1.2394807779132575E-2</v>
      </c>
      <c r="L6" s="79"/>
      <c r="M6" s="80"/>
      <c r="N6" s="81">
        <f>分析係数表!H9</f>
        <v>6.0501204716971121E-4</v>
      </c>
      <c r="O6" s="82">
        <f t="shared" si="3"/>
        <v>4.8644409160956597E-3</v>
      </c>
      <c r="P6" s="76">
        <f>分析係数表!C9</f>
        <v>0.72894736842105257</v>
      </c>
      <c r="Q6" s="82">
        <f t="shared" si="4"/>
        <v>3.5459214046276253E-3</v>
      </c>
      <c r="R6" s="83">
        <v>4.526233031241206E-3</v>
      </c>
      <c r="S6" s="84">
        <f t="shared" si="5"/>
        <v>5.4607956355033641E-2</v>
      </c>
      <c r="T6" s="85">
        <f>分析係数表!F9</f>
        <v>0.67892976588628762</v>
      </c>
      <c r="U6" s="86">
        <f t="shared" si="6"/>
        <v>3.7074967023651602E-2</v>
      </c>
      <c r="V6" s="87">
        <f>分析係数表!D9</f>
        <v>0.15384615384615385</v>
      </c>
      <c r="W6" s="167">
        <f t="shared" si="7"/>
        <v>0</v>
      </c>
      <c r="X6" s="76">
        <f>分析係数表!E9</f>
        <v>1.6722408026755852E-2</v>
      </c>
      <c r="Y6" s="166">
        <f t="shared" si="8"/>
        <v>0</v>
      </c>
    </row>
    <row r="7" spans="1:25" x14ac:dyDescent="0.2">
      <c r="A7" s="6" t="s">
        <v>221</v>
      </c>
      <c r="B7" s="5" t="s">
        <v>267</v>
      </c>
      <c r="C7" s="90"/>
      <c r="D7" s="107">
        <f>投入係数表!AO7</f>
        <v>0</v>
      </c>
      <c r="E7" s="110">
        <f t="shared" si="9"/>
        <v>0</v>
      </c>
      <c r="F7" s="85">
        <f>分析係数表!C10</f>
        <v>1.0504201680672232E-2</v>
      </c>
      <c r="G7" s="110">
        <f t="shared" si="0"/>
        <v>0</v>
      </c>
      <c r="H7" s="110">
        <v>5.2737022768912332E-5</v>
      </c>
      <c r="I7" s="110">
        <f t="shared" si="1"/>
        <v>5.2737022768912332E-5</v>
      </c>
      <c r="J7" s="85">
        <f>分析係数表!G10</f>
        <v>0.2857142857142857</v>
      </c>
      <c r="K7" s="111">
        <f t="shared" si="2"/>
        <v>1.5067720791117808E-5</v>
      </c>
      <c r="L7" s="79"/>
      <c r="M7" s="80"/>
      <c r="N7" s="81">
        <f>分析係数表!H10</f>
        <v>1.1887956014562746E-3</v>
      </c>
      <c r="O7" s="82">
        <f t="shared" si="3"/>
        <v>9.5581996947844538E-3</v>
      </c>
      <c r="P7" s="76">
        <f>分析係数表!C10</f>
        <v>1.0504201680672232E-2</v>
      </c>
      <c r="Q7" s="82">
        <f t="shared" si="4"/>
        <v>1.0040125729815567E-4</v>
      </c>
      <c r="R7" s="83">
        <v>1.3476283203552763E-4</v>
      </c>
      <c r="S7" s="84">
        <f t="shared" si="5"/>
        <v>1.8749985480443995E-4</v>
      </c>
      <c r="T7" s="85">
        <f>分析係数表!F10</f>
        <v>0.5714285714285714</v>
      </c>
      <c r="U7" s="86">
        <f t="shared" si="6"/>
        <v>1.0714277417396568E-4</v>
      </c>
      <c r="V7" s="87">
        <f>分析係数表!D10</f>
        <v>0</v>
      </c>
      <c r="W7" s="167">
        <f t="shared" si="7"/>
        <v>0</v>
      </c>
      <c r="X7" s="76">
        <f>分析係数表!E10</f>
        <v>0</v>
      </c>
      <c r="Y7" s="166">
        <f t="shared" si="8"/>
        <v>0</v>
      </c>
    </row>
    <row r="8" spans="1:25" x14ac:dyDescent="0.2">
      <c r="A8" s="6" t="s">
        <v>222</v>
      </c>
      <c r="B8" s="5" t="s">
        <v>27</v>
      </c>
      <c r="C8" s="90"/>
      <c r="D8" s="107">
        <f>投入係数表!AO8</f>
        <v>0</v>
      </c>
      <c r="E8" s="110">
        <f t="shared" si="9"/>
        <v>0</v>
      </c>
      <c r="F8" s="85">
        <f>分析係数表!C11</f>
        <v>1.4320902789711765E-3</v>
      </c>
      <c r="G8" s="110">
        <f t="shared" si="0"/>
        <v>0</v>
      </c>
      <c r="H8" s="110">
        <v>3.6306652256295265E-4</v>
      </c>
      <c r="I8" s="110">
        <f t="shared" si="1"/>
        <v>3.6306652256295265E-4</v>
      </c>
      <c r="J8" s="85">
        <f>分析係数表!G11</f>
        <v>0.36842105263157893</v>
      </c>
      <c r="K8" s="111">
        <f t="shared" si="2"/>
        <v>1.3376135041792993E-4</v>
      </c>
      <c r="L8" s="79"/>
      <c r="M8" s="80"/>
      <c r="N8" s="81">
        <f>分析係数表!H11</f>
        <v>-2.1228492883147762E-5</v>
      </c>
      <c r="O8" s="82">
        <f t="shared" si="3"/>
        <v>-1.7068213740686525E-4</v>
      </c>
      <c r="P8" s="76">
        <f>分析係数表!C11</f>
        <v>1.4320902789711765E-3</v>
      </c>
      <c r="Q8" s="82">
        <f t="shared" si="4"/>
        <v>-2.4443222977439432E-7</v>
      </c>
      <c r="R8" s="83">
        <v>5.6888998210827312E-5</v>
      </c>
      <c r="S8" s="84">
        <f t="shared" si="5"/>
        <v>4.1995552077377996E-4</v>
      </c>
      <c r="T8" s="85">
        <f>分析係数表!F11</f>
        <v>0.57894736842105265</v>
      </c>
      <c r="U8" s="86">
        <f t="shared" si="6"/>
        <v>2.4313214360587263E-4</v>
      </c>
      <c r="V8" s="87">
        <f>分析係数表!D11</f>
        <v>2.6315789473684209E-2</v>
      </c>
      <c r="W8" s="167">
        <f t="shared" si="7"/>
        <v>0</v>
      </c>
      <c r="X8" s="76">
        <f>分析係数表!E11</f>
        <v>0</v>
      </c>
      <c r="Y8" s="166">
        <f t="shared" si="8"/>
        <v>0</v>
      </c>
    </row>
    <row r="9" spans="1:25" x14ac:dyDescent="0.2">
      <c r="A9" s="6" t="s">
        <v>223</v>
      </c>
      <c r="B9" s="5" t="s">
        <v>191</v>
      </c>
      <c r="C9" s="90"/>
      <c r="D9" s="107">
        <f>投入係数表!AO9</f>
        <v>1.3966480446927375E-3</v>
      </c>
      <c r="E9" s="110">
        <f t="shared" si="9"/>
        <v>0.13966480446927373</v>
      </c>
      <c r="F9" s="85">
        <f>分析係数表!C12</f>
        <v>8.2314002014678422E-2</v>
      </c>
      <c r="G9" s="110">
        <f t="shared" si="0"/>
        <v>1.1496368996463465E-2</v>
      </c>
      <c r="H9" s="110">
        <v>1.363662533999151E-2</v>
      </c>
      <c r="I9" s="110">
        <f t="shared" si="1"/>
        <v>1.363662533999151E-2</v>
      </c>
      <c r="J9" s="85">
        <f>分析係数表!G12</f>
        <v>0.12801312223648553</v>
      </c>
      <c r="K9" s="111">
        <f t="shared" si="2"/>
        <v>1.7456669865414892E-3</v>
      </c>
      <c r="L9" s="79"/>
      <c r="M9" s="80"/>
      <c r="N9" s="81">
        <f>分析係数表!H12</f>
        <v>9.0942863511405014E-2</v>
      </c>
      <c r="O9" s="82">
        <f t="shared" si="3"/>
        <v>0.73120227665101079</v>
      </c>
      <c r="P9" s="76">
        <f>分析係数表!C12</f>
        <v>8.2314002014678422E-2</v>
      </c>
      <c r="Q9" s="82">
        <f t="shared" si="4"/>
        <v>6.0188185673388753E-2</v>
      </c>
      <c r="R9" s="83">
        <v>6.7057288520610839E-2</v>
      </c>
      <c r="S9" s="84">
        <f t="shared" si="5"/>
        <v>8.0693913860602345E-2</v>
      </c>
      <c r="T9" s="85">
        <f>分析係数表!F12</f>
        <v>0.39723291969761804</v>
      </c>
      <c r="U9" s="86">
        <f t="shared" si="6"/>
        <v>3.2054279004675161E-2</v>
      </c>
      <c r="V9" s="87">
        <f>分析係数表!D12</f>
        <v>4.0436456996148909E-2</v>
      </c>
      <c r="W9" s="167">
        <f t="shared" si="7"/>
        <v>0</v>
      </c>
      <c r="X9" s="76">
        <f>分析係数表!E12</f>
        <v>4.0507773498787619E-2</v>
      </c>
      <c r="Y9" s="166">
        <f t="shared" si="8"/>
        <v>0</v>
      </c>
    </row>
    <row r="10" spans="1:25" x14ac:dyDescent="0.2">
      <c r="A10" s="6" t="s">
        <v>224</v>
      </c>
      <c r="B10" s="5" t="s">
        <v>28</v>
      </c>
      <c r="C10" s="90"/>
      <c r="D10" s="107">
        <f>投入係数表!AO10</f>
        <v>4.1899441340782122E-3</v>
      </c>
      <c r="E10" s="110">
        <f t="shared" si="9"/>
        <v>0.41899441340782123</v>
      </c>
      <c r="F10" s="85">
        <f>分析係数表!C13</f>
        <v>0</v>
      </c>
      <c r="G10" s="110">
        <f t="shared" si="0"/>
        <v>0</v>
      </c>
      <c r="H10" s="110">
        <v>0</v>
      </c>
      <c r="I10" s="110">
        <f t="shared" si="1"/>
        <v>0</v>
      </c>
      <c r="J10" s="85">
        <f>分析係数表!G13</f>
        <v>0.2445</v>
      </c>
      <c r="K10" s="111">
        <f t="shared" si="2"/>
        <v>0</v>
      </c>
      <c r="L10" s="79"/>
      <c r="M10" s="80"/>
      <c r="N10" s="81">
        <f>分析係数表!H13</f>
        <v>1.389404859202021E-2</v>
      </c>
      <c r="O10" s="82">
        <f t="shared" si="3"/>
        <v>0.1117114589327933</v>
      </c>
      <c r="P10" s="76">
        <f>分析係数表!C13</f>
        <v>0</v>
      </c>
      <c r="Q10" s="82">
        <f t="shared" si="4"/>
        <v>0</v>
      </c>
      <c r="R10" s="83">
        <v>0</v>
      </c>
      <c r="S10" s="84">
        <f t="shared" si="5"/>
        <v>0</v>
      </c>
      <c r="T10" s="85">
        <f>分析係数表!F13</f>
        <v>0.38300000000000001</v>
      </c>
      <c r="U10" s="86">
        <f t="shared" si="6"/>
        <v>0</v>
      </c>
      <c r="V10" s="87">
        <f>分析係数表!D13</f>
        <v>4.5499999999999999E-2</v>
      </c>
      <c r="W10" s="167">
        <f t="shared" si="7"/>
        <v>0</v>
      </c>
      <c r="X10" s="76">
        <f>分析係数表!E13</f>
        <v>0.02</v>
      </c>
      <c r="Y10" s="166">
        <f t="shared" si="8"/>
        <v>0</v>
      </c>
    </row>
    <row r="11" spans="1:25" x14ac:dyDescent="0.2">
      <c r="A11" s="6" t="s">
        <v>225</v>
      </c>
      <c r="B11" s="5" t="s">
        <v>268</v>
      </c>
      <c r="C11" s="90"/>
      <c r="D11" s="107">
        <f>投入係数表!AO11</f>
        <v>0.10474860335195531</v>
      </c>
      <c r="E11" s="110">
        <f t="shared" si="9"/>
        <v>10.474860335195531</v>
      </c>
      <c r="F11" s="85">
        <f>分析係数表!C14</f>
        <v>0.20214395099540583</v>
      </c>
      <c r="G11" s="110">
        <f t="shared" si="0"/>
        <v>2.1174296542814859</v>
      </c>
      <c r="H11" s="110">
        <v>2.3022463591333335</v>
      </c>
      <c r="I11" s="110">
        <f t="shared" si="1"/>
        <v>2.3022463591333335</v>
      </c>
      <c r="J11" s="85">
        <f>分析係数表!G14</f>
        <v>0.19479400103430444</v>
      </c>
      <c r="K11" s="111">
        <f t="shared" si="2"/>
        <v>0.44846377966224221</v>
      </c>
      <c r="L11" s="79"/>
      <c r="M11" s="80"/>
      <c r="N11" s="81">
        <f>分析係数表!H14</f>
        <v>1.146338615689979E-3</v>
      </c>
      <c r="O11" s="82">
        <f t="shared" si="3"/>
        <v>9.2168354199707227E-3</v>
      </c>
      <c r="P11" s="76">
        <f>分析係数表!C14</f>
        <v>0.20214395099540583</v>
      </c>
      <c r="Q11" s="82">
        <f t="shared" si="4"/>
        <v>1.8631275274672825E-3</v>
      </c>
      <c r="R11" s="83">
        <v>7.9022471301981867E-3</v>
      </c>
      <c r="S11" s="84">
        <f t="shared" si="5"/>
        <v>2.3101486062635317</v>
      </c>
      <c r="T11" s="85">
        <f>分析係数表!F14</f>
        <v>0.33787278055507669</v>
      </c>
      <c r="U11" s="86">
        <f t="shared" si="6"/>
        <v>0.78053633309369452</v>
      </c>
      <c r="V11" s="87">
        <f>分析係数表!D14</f>
        <v>4.5164626788484742E-2</v>
      </c>
      <c r="W11" s="167">
        <f t="shared" si="7"/>
        <v>0</v>
      </c>
      <c r="X11" s="76">
        <f>分析係数表!E14</f>
        <v>4.2234097569384586E-2</v>
      </c>
      <c r="Y11" s="166">
        <f t="shared" si="8"/>
        <v>0</v>
      </c>
    </row>
    <row r="12" spans="1:25" x14ac:dyDescent="0.2">
      <c r="A12" s="6" t="s">
        <v>226</v>
      </c>
      <c r="B12" s="5" t="s">
        <v>29</v>
      </c>
      <c r="C12" s="90"/>
      <c r="D12" s="107">
        <f>投入係数表!AO12</f>
        <v>8.3798882681564244E-3</v>
      </c>
      <c r="E12" s="110">
        <f t="shared" si="9"/>
        <v>0.83798882681564246</v>
      </c>
      <c r="F12" s="85">
        <f>分析係数表!C15</f>
        <v>0</v>
      </c>
      <c r="G12" s="110">
        <f t="shared" si="0"/>
        <v>0</v>
      </c>
      <c r="H12" s="110">
        <v>0</v>
      </c>
      <c r="I12" s="110">
        <f t="shared" si="1"/>
        <v>0</v>
      </c>
      <c r="J12" s="85">
        <f>分析係数表!G15</f>
        <v>9.5608299438809663E-2</v>
      </c>
      <c r="K12" s="111">
        <f t="shared" si="2"/>
        <v>0</v>
      </c>
      <c r="L12" s="79"/>
      <c r="M12" s="80"/>
      <c r="N12" s="81">
        <f>分析係数表!H15</f>
        <v>8.4064831817265134E-3</v>
      </c>
      <c r="O12" s="82">
        <f t="shared" si="3"/>
        <v>6.7590126413118637E-2</v>
      </c>
      <c r="P12" s="76">
        <f>分析係数表!C15</f>
        <v>0</v>
      </c>
      <c r="Q12" s="82">
        <f t="shared" si="4"/>
        <v>0</v>
      </c>
      <c r="R12" s="83">
        <v>0</v>
      </c>
      <c r="S12" s="84">
        <f t="shared" si="5"/>
        <v>0</v>
      </c>
      <c r="T12" s="85">
        <f>分析係数表!F15</f>
        <v>0.30378074104583913</v>
      </c>
      <c r="U12" s="86">
        <f t="shared" si="6"/>
        <v>0</v>
      </c>
      <c r="V12" s="87">
        <f>分析係数表!D15</f>
        <v>8.4435977964269163E-3</v>
      </c>
      <c r="W12" s="167">
        <f t="shared" si="7"/>
        <v>0</v>
      </c>
      <c r="X12" s="76">
        <f>分析係数表!E15</f>
        <v>7.8086117832809896E-3</v>
      </c>
      <c r="Y12" s="166">
        <f t="shared" si="8"/>
        <v>0</v>
      </c>
    </row>
    <row r="13" spans="1:25" x14ac:dyDescent="0.2">
      <c r="A13" s="6" t="s">
        <v>227</v>
      </c>
      <c r="B13" s="5" t="s">
        <v>30</v>
      </c>
      <c r="C13" s="90"/>
      <c r="D13" s="107">
        <f>投入係数表!AO13</f>
        <v>1.5363128491620111E-2</v>
      </c>
      <c r="E13" s="110">
        <f t="shared" si="9"/>
        <v>1.5363128491620111</v>
      </c>
      <c r="F13" s="85">
        <f>分析係数表!C16</f>
        <v>5.244101845363236E-2</v>
      </c>
      <c r="G13" s="110">
        <f t="shared" si="0"/>
        <v>8.0565810473457525E-2</v>
      </c>
      <c r="H13" s="110">
        <v>0.10068464264985916</v>
      </c>
      <c r="I13" s="110">
        <f t="shared" si="1"/>
        <v>0.10068464264985916</v>
      </c>
      <c r="J13" s="85">
        <f>分析係数表!G16</f>
        <v>3.3400809716599193E-2</v>
      </c>
      <c r="K13" s="111">
        <f t="shared" si="2"/>
        <v>3.3629485905317335E-3</v>
      </c>
      <c r="L13" s="79"/>
      <c r="M13" s="80"/>
      <c r="N13" s="81">
        <f>分析係数表!H16</f>
        <v>1.6473310477322662E-2</v>
      </c>
      <c r="O13" s="82">
        <f t="shared" si="3"/>
        <v>0.13244933862772743</v>
      </c>
      <c r="P13" s="76">
        <f>分析係数表!C16</f>
        <v>5.244101845363236E-2</v>
      </c>
      <c r="Q13" s="82">
        <f t="shared" si="4"/>
        <v>6.9457782111480553E-3</v>
      </c>
      <c r="R13" s="83">
        <v>7.8094692604749067E-3</v>
      </c>
      <c r="S13" s="84">
        <f t="shared" si="5"/>
        <v>0.10849411191033406</v>
      </c>
      <c r="T13" s="85">
        <f>分析係数表!F16</f>
        <v>0.2874493927125506</v>
      </c>
      <c r="U13" s="86">
        <f t="shared" si="6"/>
        <v>3.1186566581513028E-2</v>
      </c>
      <c r="V13" s="87">
        <f>分析係数表!D16</f>
        <v>0</v>
      </c>
      <c r="W13" s="167">
        <f t="shared" si="7"/>
        <v>0</v>
      </c>
      <c r="X13" s="76">
        <f>分析係数表!E16</f>
        <v>0</v>
      </c>
      <c r="Y13" s="166">
        <f t="shared" si="8"/>
        <v>0</v>
      </c>
    </row>
    <row r="14" spans="1:25" x14ac:dyDescent="0.2">
      <c r="A14" s="6" t="s">
        <v>2</v>
      </c>
      <c r="B14" s="5" t="s">
        <v>365</v>
      </c>
      <c r="C14" s="90"/>
      <c r="D14" s="107">
        <f>投入係数表!AO14</f>
        <v>1.3966480446927373E-2</v>
      </c>
      <c r="E14" s="110">
        <f t="shared" si="9"/>
        <v>1.3966480446927374</v>
      </c>
      <c r="F14" s="85">
        <f>分析係数表!C17</f>
        <v>0.30047739399045215</v>
      </c>
      <c r="G14" s="110">
        <f t="shared" si="0"/>
        <v>0.4196611647911343</v>
      </c>
      <c r="H14" s="110">
        <v>0.55408580795295492</v>
      </c>
      <c r="I14" s="110">
        <f t="shared" si="1"/>
        <v>0.55408580795295492</v>
      </c>
      <c r="J14" s="85">
        <f>分析係数表!G17</f>
        <v>0.21582733812949639</v>
      </c>
      <c r="K14" s="111">
        <f t="shared" si="2"/>
        <v>0.1195868650258176</v>
      </c>
      <c r="L14" s="79"/>
      <c r="M14" s="80"/>
      <c r="N14" s="81">
        <f>分析係数表!H17</f>
        <v>2.8021610605755043E-3</v>
      </c>
      <c r="O14" s="82">
        <f t="shared" si="3"/>
        <v>2.2530042137706211E-2</v>
      </c>
      <c r="P14" s="76">
        <f>分析係数表!C17</f>
        <v>0.30047739399045215</v>
      </c>
      <c r="Q14" s="82">
        <f t="shared" si="4"/>
        <v>6.7697683480330379E-3</v>
      </c>
      <c r="R14" s="83">
        <v>1.4135387980509713E-2</v>
      </c>
      <c r="S14" s="84">
        <f t="shared" si="5"/>
        <v>0.56822119593346465</v>
      </c>
      <c r="T14" s="85">
        <f>分析係数表!F17</f>
        <v>0.33413269384492406</v>
      </c>
      <c r="U14" s="86">
        <f t="shared" si="6"/>
        <v>0.18986127889703294</v>
      </c>
      <c r="V14" s="87">
        <f>分析係数表!D17</f>
        <v>3.6407237846086765E-2</v>
      </c>
      <c r="W14" s="167">
        <f t="shared" si="7"/>
        <v>0</v>
      </c>
      <c r="X14" s="76">
        <f>分析係数表!E17</f>
        <v>3.7279267495094831E-2</v>
      </c>
      <c r="Y14" s="166">
        <f t="shared" si="8"/>
        <v>0</v>
      </c>
    </row>
    <row r="15" spans="1:25" x14ac:dyDescent="0.2">
      <c r="A15" s="6" t="s">
        <v>3</v>
      </c>
      <c r="B15" s="5" t="s">
        <v>31</v>
      </c>
      <c r="C15" s="90"/>
      <c r="D15" s="107">
        <f>投入係数表!AO15</f>
        <v>4.1899441340782122E-3</v>
      </c>
      <c r="E15" s="110">
        <f t="shared" si="9"/>
        <v>0.41899441340782123</v>
      </c>
      <c r="F15" s="85">
        <f>分析係数表!C18</f>
        <v>0.17062500000000003</v>
      </c>
      <c r="G15" s="110">
        <f t="shared" si="0"/>
        <v>7.1490921787709508E-2</v>
      </c>
      <c r="H15" s="110">
        <v>8.2932105027094319E-2</v>
      </c>
      <c r="I15" s="110">
        <f t="shared" si="1"/>
        <v>8.2932105027094319E-2</v>
      </c>
      <c r="J15" s="85">
        <f>分析係数表!G18</f>
        <v>0.21515892420537897</v>
      </c>
      <c r="K15" s="111">
        <f t="shared" si="2"/>
        <v>1.7843582499717115E-2</v>
      </c>
      <c r="L15" s="79"/>
      <c r="M15" s="80"/>
      <c r="N15" s="81">
        <f>分析係数表!H18</f>
        <v>4.4579835054610296E-4</v>
      </c>
      <c r="O15" s="82">
        <f t="shared" si="3"/>
        <v>3.58432488554417E-3</v>
      </c>
      <c r="P15" s="76">
        <f>分析係数表!C18</f>
        <v>0.17062500000000003</v>
      </c>
      <c r="Q15" s="82">
        <f t="shared" si="4"/>
        <v>6.1157543359597407E-4</v>
      </c>
      <c r="R15" s="83">
        <v>1.4769819842089986E-3</v>
      </c>
      <c r="S15" s="84">
        <f t="shared" si="5"/>
        <v>8.4409087011303313E-2</v>
      </c>
      <c r="T15" s="85">
        <f>分析係数表!F18</f>
        <v>0.45904645476772615</v>
      </c>
      <c r="U15" s="86">
        <f t="shared" si="6"/>
        <v>3.8747692142719309E-2</v>
      </c>
      <c r="V15" s="87">
        <f>分析係数表!D18</f>
        <v>0.12530562347188265</v>
      </c>
      <c r="W15" s="167">
        <f t="shared" si="7"/>
        <v>0</v>
      </c>
      <c r="X15" s="76">
        <f>分析係数表!E18</f>
        <v>6.0513447432762837E-2</v>
      </c>
      <c r="Y15" s="166">
        <f t="shared" si="8"/>
        <v>0</v>
      </c>
    </row>
    <row r="16" spans="1:25" x14ac:dyDescent="0.2">
      <c r="A16" s="6" t="s">
        <v>4</v>
      </c>
      <c r="B16" s="5" t="s">
        <v>32</v>
      </c>
      <c r="C16" s="90"/>
      <c r="D16" s="107">
        <f>投入係数表!AO16</f>
        <v>4.1899441340782122E-3</v>
      </c>
      <c r="E16" s="110">
        <f t="shared" si="9"/>
        <v>0.41899441340782123</v>
      </c>
      <c r="F16" s="85">
        <f>分析係数表!C19</f>
        <v>0.1185035016586804</v>
      </c>
      <c r="G16" s="110">
        <f t="shared" si="0"/>
        <v>4.9652305164251564E-2</v>
      </c>
      <c r="H16" s="110">
        <v>6.960930155084355E-2</v>
      </c>
      <c r="I16" s="110">
        <f t="shared" si="1"/>
        <v>6.960930155084355E-2</v>
      </c>
      <c r="J16" s="85">
        <f>分析係数表!G19</f>
        <v>5.7564057564057566E-2</v>
      </c>
      <c r="K16" s="111">
        <f t="shared" si="2"/>
        <v>4.0069938414665999E-3</v>
      </c>
      <c r="L16" s="79"/>
      <c r="M16" s="80"/>
      <c r="N16" s="81">
        <f>分析係数表!H19</f>
        <v>-1.1675671085731269E-4</v>
      </c>
      <c r="O16" s="82">
        <f t="shared" si="3"/>
        <v>-9.3875175573775887E-4</v>
      </c>
      <c r="P16" s="76">
        <f>分析係数表!C19</f>
        <v>0.1185035016586804</v>
      </c>
      <c r="Q16" s="82">
        <f t="shared" si="4"/>
        <v>-1.1124537024315865E-4</v>
      </c>
      <c r="R16" s="83">
        <v>6.5801697005334547E-4</v>
      </c>
      <c r="S16" s="84">
        <f t="shared" si="5"/>
        <v>7.026731852089689E-2</v>
      </c>
      <c r="T16" s="85">
        <f>分析係数表!F19</f>
        <v>0.24008424008424009</v>
      </c>
      <c r="U16" s="86">
        <f t="shared" si="6"/>
        <v>1.6870075769846778E-2</v>
      </c>
      <c r="V16" s="87">
        <f>分析係数表!D19</f>
        <v>1.9656019656019656E-2</v>
      </c>
      <c r="W16" s="167">
        <f t="shared" si="7"/>
        <v>0</v>
      </c>
      <c r="X16" s="76">
        <f>分析係数表!E19</f>
        <v>2.141102141102141E-2</v>
      </c>
      <c r="Y16" s="166">
        <f t="shared" si="8"/>
        <v>0</v>
      </c>
    </row>
    <row r="17" spans="1:25" x14ac:dyDescent="0.2">
      <c r="A17" s="6" t="s">
        <v>5</v>
      </c>
      <c r="B17" s="5" t="s">
        <v>33</v>
      </c>
      <c r="C17" s="90"/>
      <c r="D17" s="107">
        <f>投入係数表!AO17</f>
        <v>2.7932960893854749E-3</v>
      </c>
      <c r="E17" s="110">
        <f t="shared" si="9"/>
        <v>0.27932960893854747</v>
      </c>
      <c r="F17" s="85">
        <f>分析係数表!C20</f>
        <v>0.1515527950310559</v>
      </c>
      <c r="G17" s="110">
        <f t="shared" si="0"/>
        <v>4.2333182969568686E-2</v>
      </c>
      <c r="H17" s="110">
        <v>5.7411101687477067E-2</v>
      </c>
      <c r="I17" s="110">
        <f t="shared" si="1"/>
        <v>5.7411101687477067E-2</v>
      </c>
      <c r="J17" s="85">
        <f>分析係数表!G20</f>
        <v>0.10025273799494525</v>
      </c>
      <c r="K17" s="111">
        <f t="shared" si="2"/>
        <v>5.7556201354757976E-3</v>
      </c>
      <c r="L17" s="79"/>
      <c r="M17" s="80"/>
      <c r="N17" s="81">
        <f>分析係数表!H20</f>
        <v>5.5194081496184183E-4</v>
      </c>
      <c r="O17" s="82">
        <f t="shared" si="3"/>
        <v>4.4377355725784967E-3</v>
      </c>
      <c r="P17" s="76">
        <f>分析係数表!C20</f>
        <v>0.1515527950310559</v>
      </c>
      <c r="Q17" s="82">
        <f t="shared" si="4"/>
        <v>6.7255122963301439E-4</v>
      </c>
      <c r="R17" s="83">
        <v>1.7143515074055113E-3</v>
      </c>
      <c r="S17" s="84">
        <f t="shared" si="5"/>
        <v>5.9125453194882577E-2</v>
      </c>
      <c r="T17" s="85">
        <f>分析係数表!F20</f>
        <v>0.22325189553496208</v>
      </c>
      <c r="U17" s="86">
        <f t="shared" si="6"/>
        <v>1.3199869500121215E-2</v>
      </c>
      <c r="V17" s="87">
        <f>分析係数表!D20</f>
        <v>3.7910699241786015E-3</v>
      </c>
      <c r="W17" s="167">
        <f t="shared" si="7"/>
        <v>0</v>
      </c>
      <c r="X17" s="76">
        <f>分析係数表!E20</f>
        <v>3.3698399326032012E-3</v>
      </c>
      <c r="Y17" s="166">
        <f t="shared" si="8"/>
        <v>0</v>
      </c>
    </row>
    <row r="18" spans="1:25" x14ac:dyDescent="0.2">
      <c r="A18" s="6" t="s">
        <v>6</v>
      </c>
      <c r="B18" s="5" t="s">
        <v>34</v>
      </c>
      <c r="C18" s="90"/>
      <c r="D18" s="107">
        <f>投入係数表!AO18</f>
        <v>4.1899441340782122E-3</v>
      </c>
      <c r="E18" s="110">
        <f t="shared" si="9"/>
        <v>0.41899441340782123</v>
      </c>
      <c r="F18" s="85">
        <f>分析係数表!C21</f>
        <v>0.26288951841359776</v>
      </c>
      <c r="G18" s="110">
        <f t="shared" si="0"/>
        <v>0.11014923955877001</v>
      </c>
      <c r="H18" s="110">
        <v>0.17236644584875699</v>
      </c>
      <c r="I18" s="110">
        <f t="shared" si="1"/>
        <v>0.17236644584875699</v>
      </c>
      <c r="J18" s="85">
        <f>分析係数表!G21</f>
        <v>0.28500292911540714</v>
      </c>
      <c r="K18" s="111">
        <f t="shared" si="2"/>
        <v>4.9124941948107952E-2</v>
      </c>
      <c r="L18" s="79"/>
      <c r="M18" s="80"/>
      <c r="N18" s="81">
        <f>分析係数表!H21</f>
        <v>9.1282519397535371E-4</v>
      </c>
      <c r="O18" s="82">
        <f t="shared" si="3"/>
        <v>7.3393319084952054E-3</v>
      </c>
      <c r="P18" s="76">
        <f>分析係数表!C21</f>
        <v>0.26288951841359776</v>
      </c>
      <c r="Q18" s="82">
        <f t="shared" si="4"/>
        <v>1.9294334309018558E-3</v>
      </c>
      <c r="R18" s="83">
        <v>4.5938563360288604E-3</v>
      </c>
      <c r="S18" s="84">
        <f t="shared" si="5"/>
        <v>0.17696030218478584</v>
      </c>
      <c r="T18" s="85">
        <f>分析係数表!F21</f>
        <v>0.4257469244288225</v>
      </c>
      <c r="U18" s="86">
        <f t="shared" si="6"/>
        <v>7.534030440116761E-2</v>
      </c>
      <c r="V18" s="87">
        <f>分析係数表!D21</f>
        <v>5.0673696543643822E-2</v>
      </c>
      <c r="W18" s="167">
        <f t="shared" si="7"/>
        <v>0</v>
      </c>
      <c r="X18" s="76">
        <f>分析係数表!E21</f>
        <v>4.5987111892208554E-2</v>
      </c>
      <c r="Y18" s="166">
        <f t="shared" si="8"/>
        <v>0</v>
      </c>
    </row>
    <row r="19" spans="1:25" x14ac:dyDescent="0.2">
      <c r="A19" s="6" t="s">
        <v>7</v>
      </c>
      <c r="B19" s="5" t="s">
        <v>269</v>
      </c>
      <c r="C19" s="90"/>
      <c r="D19" s="107">
        <f>投入係数表!AO19</f>
        <v>0</v>
      </c>
      <c r="E19" s="110">
        <f t="shared" si="9"/>
        <v>0</v>
      </c>
      <c r="F19" s="85">
        <f>分析係数表!C22</f>
        <v>7.7430972388955577E-2</v>
      </c>
      <c r="G19" s="110">
        <f t="shared" si="0"/>
        <v>0</v>
      </c>
      <c r="H19" s="110">
        <v>4.3947695200938957E-3</v>
      </c>
      <c r="I19" s="110">
        <f t="shared" si="1"/>
        <v>4.3947695200938957E-3</v>
      </c>
      <c r="J19" s="85">
        <f>分析係数表!G22</f>
        <v>0.1947935368043088</v>
      </c>
      <c r="K19" s="111">
        <f t="shared" si="2"/>
        <v>8.5607269825886483E-4</v>
      </c>
      <c r="L19" s="79"/>
      <c r="M19" s="80"/>
      <c r="N19" s="81">
        <f>分析係数表!H22</f>
        <v>4.2456985766295524E-5</v>
      </c>
      <c r="O19" s="82">
        <f t="shared" si="3"/>
        <v>3.4136427481373051E-4</v>
      </c>
      <c r="P19" s="76">
        <f>分析係数表!C22</f>
        <v>7.7430972388955577E-2</v>
      </c>
      <c r="Q19" s="82">
        <f t="shared" si="4"/>
        <v>2.6432167737677809E-5</v>
      </c>
      <c r="R19" s="83">
        <v>3.3400838260806698E-4</v>
      </c>
      <c r="S19" s="84">
        <f t="shared" si="5"/>
        <v>4.7287779027019626E-3</v>
      </c>
      <c r="T19" s="85">
        <f>分析係数表!F22</f>
        <v>0.41382405745062839</v>
      </c>
      <c r="U19" s="86">
        <f t="shared" si="6"/>
        <v>1.9568820584789991E-3</v>
      </c>
      <c r="V19" s="87">
        <f>分析係数表!D22</f>
        <v>5.3261520047875523E-2</v>
      </c>
      <c r="W19" s="167">
        <f t="shared" si="7"/>
        <v>0</v>
      </c>
      <c r="X19" s="76">
        <f>分析係数表!E22</f>
        <v>5.6852184320766011E-2</v>
      </c>
      <c r="Y19" s="166">
        <f t="shared" si="8"/>
        <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0.21568627450980393</v>
      </c>
      <c r="K20" s="111">
        <f t="shared" si="2"/>
        <v>0</v>
      </c>
      <c r="L20" s="79"/>
      <c r="M20" s="80"/>
      <c r="N20" s="81">
        <f>分析係数表!H23</f>
        <v>2.1228492883147762E-5</v>
      </c>
      <c r="O20" s="82">
        <f t="shared" si="3"/>
        <v>1.7068213740686525E-4</v>
      </c>
      <c r="P20" s="76">
        <f>分析係数表!C23</f>
        <v>0</v>
      </c>
      <c r="Q20" s="82">
        <f t="shared" si="4"/>
        <v>0</v>
      </c>
      <c r="R20" s="83">
        <v>0</v>
      </c>
      <c r="S20" s="84">
        <f t="shared" si="5"/>
        <v>0</v>
      </c>
      <c r="T20" s="85">
        <f>分析係数表!F23</f>
        <v>0.44102792632204396</v>
      </c>
      <c r="U20" s="86">
        <f t="shared" si="6"/>
        <v>0</v>
      </c>
      <c r="V20" s="87">
        <f>分析係数表!D23</f>
        <v>2.3469994058229353E-2</v>
      </c>
      <c r="W20" s="167">
        <f t="shared" si="7"/>
        <v>0</v>
      </c>
      <c r="X20" s="76">
        <f>分析係数表!E23</f>
        <v>2.3024361259655377E-2</v>
      </c>
      <c r="Y20" s="166">
        <f t="shared" si="8"/>
        <v>0</v>
      </c>
    </row>
    <row r="21" spans="1:25" x14ac:dyDescent="0.2">
      <c r="A21" s="6" t="s">
        <v>9</v>
      </c>
      <c r="B21" s="5" t="s">
        <v>271</v>
      </c>
      <c r="C21" s="90"/>
      <c r="D21" s="107">
        <f>投入係数表!AO21</f>
        <v>5.5865921787709499E-3</v>
      </c>
      <c r="E21" s="110">
        <f t="shared" si="9"/>
        <v>0.55865921787709494</v>
      </c>
      <c r="F21" s="85">
        <f>分析係数表!C24</f>
        <v>0.63487099296325256</v>
      </c>
      <c r="G21" s="110">
        <f t="shared" si="0"/>
        <v>0.35467653238170532</v>
      </c>
      <c r="H21" s="110">
        <v>0.42985337235789889</v>
      </c>
      <c r="I21" s="110">
        <f t="shared" si="1"/>
        <v>0.42985337235789889</v>
      </c>
      <c r="J21" s="85">
        <f>分析係数表!G24</f>
        <v>0.20715350223546944</v>
      </c>
      <c r="K21" s="111">
        <f t="shared" si="2"/>
        <v>8.9045631531666086E-2</v>
      </c>
      <c r="L21" s="79"/>
      <c r="M21" s="80"/>
      <c r="N21" s="81">
        <f>分析係数表!H24</f>
        <v>3.5027013257193804E-4</v>
      </c>
      <c r="O21" s="82">
        <f t="shared" si="3"/>
        <v>2.8162552672132764E-3</v>
      </c>
      <c r="P21" s="76">
        <f>分析係数表!C24</f>
        <v>0.63487099296325256</v>
      </c>
      <c r="Q21" s="82">
        <f t="shared" si="4"/>
        <v>1.787958777933683E-3</v>
      </c>
      <c r="R21" s="83">
        <v>6.0403988204915746E-3</v>
      </c>
      <c r="S21" s="84">
        <f t="shared" si="5"/>
        <v>0.43589377117839045</v>
      </c>
      <c r="T21" s="85">
        <f>分析係数表!F24</f>
        <v>0.39046199701937406</v>
      </c>
      <c r="U21" s="86">
        <f t="shared" si="6"/>
        <v>0.17019995238262042</v>
      </c>
      <c r="V21" s="87">
        <f>分析係数表!D24</f>
        <v>8.1222056631892692E-2</v>
      </c>
      <c r="W21" s="167">
        <f t="shared" si="7"/>
        <v>0</v>
      </c>
      <c r="X21" s="76">
        <f>分析係数表!E24</f>
        <v>8.3457526080476907E-2</v>
      </c>
      <c r="Y21" s="166">
        <f t="shared" si="8"/>
        <v>0</v>
      </c>
    </row>
    <row r="22" spans="1:25" x14ac:dyDescent="0.2">
      <c r="A22" s="6" t="s">
        <v>10</v>
      </c>
      <c r="B22" s="5" t="s">
        <v>272</v>
      </c>
      <c r="C22" s="90"/>
      <c r="D22" s="107">
        <f>投入係数表!AO22</f>
        <v>8.3798882681564244E-3</v>
      </c>
      <c r="E22" s="110">
        <f t="shared" si="9"/>
        <v>0.83798882681564246</v>
      </c>
      <c r="F22" s="85">
        <f>分析係数表!C25</f>
        <v>2.5195482189400487E-2</v>
      </c>
      <c r="G22" s="110">
        <f t="shared" si="0"/>
        <v>2.1113532560950127E-2</v>
      </c>
      <c r="H22" s="110">
        <v>2.5573766211119887E-2</v>
      </c>
      <c r="I22" s="110">
        <f t="shared" si="1"/>
        <v>2.5573766211119887E-2</v>
      </c>
      <c r="J22" s="85">
        <f>分析係数表!G25</f>
        <v>0.19667590027700832</v>
      </c>
      <c r="K22" s="111">
        <f t="shared" si="2"/>
        <v>5.0297434930457394E-3</v>
      </c>
      <c r="L22" s="79"/>
      <c r="M22" s="80"/>
      <c r="N22" s="81">
        <f>分析係数表!H25</f>
        <v>5.0948382919554624E-4</v>
      </c>
      <c r="O22" s="82">
        <f t="shared" si="3"/>
        <v>4.0963712977647657E-3</v>
      </c>
      <c r="P22" s="76">
        <f>分析係数表!C25</f>
        <v>2.5195482189400487E-2</v>
      </c>
      <c r="Q22" s="82">
        <f t="shared" si="4"/>
        <v>1.0321005007400351E-4</v>
      </c>
      <c r="R22" s="83">
        <v>4.3542862986999456E-4</v>
      </c>
      <c r="S22" s="84">
        <f t="shared" si="5"/>
        <v>2.6009194840989881E-2</v>
      </c>
      <c r="T22" s="85">
        <f>分析係数表!F25</f>
        <v>0.34903047091412742</v>
      </c>
      <c r="U22" s="86">
        <f t="shared" si="6"/>
        <v>9.078001523447992E-3</v>
      </c>
      <c r="V22" s="87">
        <f>分析係数表!D25</f>
        <v>0.22853185595567868</v>
      </c>
      <c r="W22" s="167">
        <f t="shared" si="7"/>
        <v>0</v>
      </c>
      <c r="X22" s="76">
        <f>分析係数表!E25</f>
        <v>0.2146814404432133</v>
      </c>
      <c r="Y22" s="166">
        <f t="shared" si="8"/>
        <v>0</v>
      </c>
    </row>
    <row r="23" spans="1:25" x14ac:dyDescent="0.2">
      <c r="A23" s="6" t="s">
        <v>11</v>
      </c>
      <c r="B23" s="5" t="s">
        <v>35</v>
      </c>
      <c r="C23" s="90"/>
      <c r="D23" s="107">
        <f>投入係数表!AO23</f>
        <v>1.3966480446927375E-3</v>
      </c>
      <c r="E23" s="110">
        <f t="shared" si="9"/>
        <v>0.13966480446927373</v>
      </c>
      <c r="F23" s="85">
        <f>分析係数表!C26</f>
        <v>0.4930888575458392</v>
      </c>
      <c r="G23" s="110">
        <f t="shared" si="0"/>
        <v>6.8867158875117199E-2</v>
      </c>
      <c r="H23" s="110">
        <v>0.11171673629424582</v>
      </c>
      <c r="I23" s="110">
        <f t="shared" si="1"/>
        <v>0.11171673629424582</v>
      </c>
      <c r="J23" s="85">
        <f>分析係数表!G26</f>
        <v>0.19639217284957194</v>
      </c>
      <c r="K23" s="111">
        <f t="shared" si="2"/>
        <v>2.1940292584489571E-2</v>
      </c>
      <c r="L23" s="79"/>
      <c r="M23" s="80"/>
      <c r="N23" s="81">
        <f>分析係数表!H26</f>
        <v>1.0815917123963785E-2</v>
      </c>
      <c r="O23" s="82">
        <f t="shared" si="3"/>
        <v>8.6962549008797851E-2</v>
      </c>
      <c r="P23" s="76">
        <f>分析係数表!C26</f>
        <v>0.4930888575458392</v>
      </c>
      <c r="Q23" s="82">
        <f t="shared" si="4"/>
        <v>4.2880263940022187E-2</v>
      </c>
      <c r="R23" s="83">
        <v>4.739360989734076E-2</v>
      </c>
      <c r="S23" s="84">
        <f t="shared" si="5"/>
        <v>0.15911034619158659</v>
      </c>
      <c r="T23" s="85">
        <f>分析係数表!F26</f>
        <v>0.33499796167957602</v>
      </c>
      <c r="U23" s="86">
        <f t="shared" si="6"/>
        <v>5.3301641656313202E-2</v>
      </c>
      <c r="V23" s="87">
        <f>分析係数表!D26</f>
        <v>2.4561761108846312E-2</v>
      </c>
      <c r="W23" s="167">
        <f t="shared" si="7"/>
        <v>0</v>
      </c>
      <c r="X23" s="76">
        <f>分析係数表!E26</f>
        <v>2.6498165511618425E-2</v>
      </c>
      <c r="Y23" s="166">
        <f t="shared" si="8"/>
        <v>0</v>
      </c>
    </row>
    <row r="24" spans="1:25" x14ac:dyDescent="0.2">
      <c r="A24" s="6" t="s">
        <v>12</v>
      </c>
      <c r="B24" s="5" t="s">
        <v>366</v>
      </c>
      <c r="C24" s="90"/>
      <c r="D24" s="107">
        <f>投入係数表!AO24</f>
        <v>0</v>
      </c>
      <c r="E24" s="110">
        <f t="shared" si="9"/>
        <v>0</v>
      </c>
      <c r="F24" s="85">
        <f>分析係数表!C27</f>
        <v>2.3319615912208547E-2</v>
      </c>
      <c r="G24" s="110">
        <f t="shared" si="0"/>
        <v>0</v>
      </c>
      <c r="H24" s="110">
        <v>8.441221295888312E-4</v>
      </c>
      <c r="I24" s="110">
        <f t="shared" si="1"/>
        <v>8.441221295888312E-4</v>
      </c>
      <c r="J24" s="85">
        <f>分析係数表!G27</f>
        <v>0.17692307692307693</v>
      </c>
      <c r="K24" s="111">
        <f t="shared" si="2"/>
        <v>1.493446844657163E-4</v>
      </c>
      <c r="L24" s="79"/>
      <c r="M24" s="80"/>
      <c r="N24" s="81">
        <f>分析係数表!H27</f>
        <v>1.0773460138197489E-2</v>
      </c>
      <c r="O24" s="82">
        <f t="shared" si="3"/>
        <v>8.6621184733984113E-2</v>
      </c>
      <c r="P24" s="76">
        <f>分析係数表!C27</f>
        <v>2.3319615912208547E-2</v>
      </c>
      <c r="Q24" s="82">
        <f t="shared" si="4"/>
        <v>2.0199727578569721E-3</v>
      </c>
      <c r="R24" s="83">
        <v>2.0357323309272237E-3</v>
      </c>
      <c r="S24" s="84">
        <f t="shared" si="5"/>
        <v>2.8798544605160548E-3</v>
      </c>
      <c r="T24" s="85">
        <f>分析係数表!F27</f>
        <v>0.33076923076923076</v>
      </c>
      <c r="U24" s="86">
        <f t="shared" si="6"/>
        <v>9.525672446322335E-4</v>
      </c>
      <c r="V24" s="87">
        <f>分析係数表!D27</f>
        <v>1.5384615384615385</v>
      </c>
      <c r="W24" s="167">
        <f t="shared" si="7"/>
        <v>0</v>
      </c>
      <c r="X24" s="76">
        <f>分析係数表!E27</f>
        <v>1.823076923076923</v>
      </c>
      <c r="Y24" s="166">
        <f t="shared" si="8"/>
        <v>0</v>
      </c>
    </row>
    <row r="25" spans="1:25" x14ac:dyDescent="0.2">
      <c r="A25" s="6" t="s">
        <v>13</v>
      </c>
      <c r="B25" s="5" t="s">
        <v>192</v>
      </c>
      <c r="C25" s="90"/>
      <c r="D25" s="107">
        <f>投入係数表!AO25</f>
        <v>0</v>
      </c>
      <c r="E25" s="110">
        <f t="shared" si="9"/>
        <v>0</v>
      </c>
      <c r="F25" s="85">
        <f>分析係数表!C28</f>
        <v>0.14672910458351074</v>
      </c>
      <c r="G25" s="110">
        <f t="shared" si="0"/>
        <v>0</v>
      </c>
      <c r="H25" s="110">
        <v>4.7857038448989683E-2</v>
      </c>
      <c r="I25" s="110">
        <f t="shared" si="1"/>
        <v>4.7857038448989683E-2</v>
      </c>
      <c r="J25" s="85">
        <f>分析係数表!G28</f>
        <v>0.12492997198879552</v>
      </c>
      <c r="K25" s="111">
        <f t="shared" si="2"/>
        <v>5.9787784728989914E-3</v>
      </c>
      <c r="L25" s="79"/>
      <c r="M25" s="80"/>
      <c r="N25" s="81">
        <f>分析係数表!H28</f>
        <v>2.0262596456964536E-2</v>
      </c>
      <c r="O25" s="82">
        <f t="shared" si="3"/>
        <v>0.16291610015485286</v>
      </c>
      <c r="P25" s="76">
        <f>分析係数表!C28</f>
        <v>0.14672910458351074</v>
      </c>
      <c r="Q25" s="82">
        <f t="shared" si="4"/>
        <v>2.3904533497959117E-2</v>
      </c>
      <c r="R25" s="83">
        <v>2.7717119932967556E-2</v>
      </c>
      <c r="S25" s="84">
        <f t="shared" si="5"/>
        <v>7.5574158381957246E-2</v>
      </c>
      <c r="T25" s="85">
        <f>分析係数表!F28</f>
        <v>0.21372549019607842</v>
      </c>
      <c r="U25" s="86">
        <f t="shared" si="6"/>
        <v>1.615212404633988E-2</v>
      </c>
      <c r="V25" s="87">
        <f>分析係数表!D28</f>
        <v>3.4733893557422971E-2</v>
      </c>
      <c r="W25" s="167">
        <f t="shared" si="7"/>
        <v>0</v>
      </c>
      <c r="X25" s="76">
        <f>分析係数表!E28</f>
        <v>3.4173669467787111E-2</v>
      </c>
      <c r="Y25" s="166">
        <f t="shared" si="8"/>
        <v>0</v>
      </c>
    </row>
    <row r="26" spans="1:25" x14ac:dyDescent="0.2">
      <c r="A26" s="6" t="s">
        <v>14</v>
      </c>
      <c r="B26" s="5" t="s">
        <v>50</v>
      </c>
      <c r="C26" s="90"/>
      <c r="D26" s="107">
        <f>投入係数表!AO26</f>
        <v>3.6312849162011177E-2</v>
      </c>
      <c r="E26" s="110">
        <f t="shared" si="9"/>
        <v>3.6312849162011176</v>
      </c>
      <c r="F26" s="85">
        <f>分析係数表!C29</f>
        <v>0.36751332706177486</v>
      </c>
      <c r="G26" s="110">
        <f t="shared" si="0"/>
        <v>1.3345456010623111</v>
      </c>
      <c r="H26" s="110">
        <v>1.4610228722066638</v>
      </c>
      <c r="I26" s="110">
        <f t="shared" si="1"/>
        <v>1.4610228722066638</v>
      </c>
      <c r="J26" s="85">
        <f>分析係数表!G29</f>
        <v>0.26226333907056798</v>
      </c>
      <c r="K26" s="111">
        <f t="shared" si="2"/>
        <v>0.38317273692339138</v>
      </c>
      <c r="L26" s="79"/>
      <c r="M26" s="80"/>
      <c r="N26" s="81">
        <f>分析係数表!H29</f>
        <v>9.6908070011569522E-3</v>
      </c>
      <c r="O26" s="82">
        <f t="shared" si="3"/>
        <v>7.7916395726233975E-2</v>
      </c>
      <c r="P26" s="76">
        <f>分析係数表!C29</f>
        <v>0.36751332706177486</v>
      </c>
      <c r="Q26" s="82">
        <f t="shared" si="4"/>
        <v>2.8635313826010103E-2</v>
      </c>
      <c r="R26" s="83">
        <v>3.631246834614929E-2</v>
      </c>
      <c r="S26" s="84">
        <f t="shared" si="5"/>
        <v>1.4973353405528131</v>
      </c>
      <c r="T26" s="85">
        <f>分析係数表!F29</f>
        <v>0.47117039586919107</v>
      </c>
      <c r="U26" s="86">
        <f t="shared" si="6"/>
        <v>0.70550008515719898</v>
      </c>
      <c r="V26" s="87">
        <f>分析係数表!D29</f>
        <v>9.2943201376936319E-2</v>
      </c>
      <c r="W26" s="167">
        <f t="shared" si="7"/>
        <v>0</v>
      </c>
      <c r="X26" s="76">
        <f>分析係数表!E29</f>
        <v>7.2289156626506021E-2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0.2535443749434878</v>
      </c>
      <c r="I27" s="110">
        <f t="shared" si="1"/>
        <v>0.2535443749434878</v>
      </c>
      <c r="J27" s="85">
        <f>分析係数表!G30</f>
        <v>0.34487899988530796</v>
      </c>
      <c r="K27" s="111">
        <f t="shared" si="2"/>
        <v>8.7442130457055608E-2</v>
      </c>
      <c r="L27" s="79"/>
      <c r="M27" s="80"/>
      <c r="N27" s="81">
        <f>分析係数表!H30</f>
        <v>0</v>
      </c>
      <c r="O27" s="82">
        <f t="shared" si="3"/>
        <v>0</v>
      </c>
      <c r="P27" s="76">
        <f>分析係数表!C30</f>
        <v>1</v>
      </c>
      <c r="Q27" s="82">
        <f t="shared" si="4"/>
        <v>0</v>
      </c>
      <c r="R27" s="83">
        <v>2.3550104081590976E-2</v>
      </c>
      <c r="S27" s="84">
        <f t="shared" si="5"/>
        <v>0.27709447902507878</v>
      </c>
      <c r="T27" s="85">
        <f>分析係数表!F30</f>
        <v>0.44087624727606378</v>
      </c>
      <c r="U27" s="86">
        <f t="shared" si="6"/>
        <v>0.1221643740534927</v>
      </c>
      <c r="V27" s="87">
        <f>分析係数表!D30</f>
        <v>0.11905034981075811</v>
      </c>
      <c r="W27" s="167">
        <f t="shared" si="7"/>
        <v>0</v>
      </c>
      <c r="X27" s="76">
        <f>分析係数表!E30</f>
        <v>6.6292005963986697E-2</v>
      </c>
      <c r="Y27" s="166">
        <f t="shared" si="8"/>
        <v>0</v>
      </c>
    </row>
    <row r="28" spans="1:25" x14ac:dyDescent="0.2">
      <c r="A28" s="6" t="s">
        <v>16</v>
      </c>
      <c r="B28" s="5" t="s">
        <v>193</v>
      </c>
      <c r="C28" s="90"/>
      <c r="D28" s="107">
        <f>投入係数表!AO28</f>
        <v>4.1899441340782122E-3</v>
      </c>
      <c r="E28" s="110">
        <f t="shared" si="9"/>
        <v>0.41899441340782123</v>
      </c>
      <c r="F28" s="85">
        <f>分析係数表!C31</f>
        <v>0.30951028292239513</v>
      </c>
      <c r="G28" s="110">
        <f t="shared" si="0"/>
        <v>0.12968307943675775</v>
      </c>
      <c r="H28" s="110">
        <v>0.35108969345672825</v>
      </c>
      <c r="I28" s="110">
        <f t="shared" si="1"/>
        <v>0.35108969345672825</v>
      </c>
      <c r="J28" s="85">
        <f>分析係数表!G31</f>
        <v>7.0092194960809637E-2</v>
      </c>
      <c r="K28" s="111">
        <f t="shared" si="2"/>
        <v>2.4608647242499889E-2</v>
      </c>
      <c r="L28" s="79"/>
      <c r="M28" s="80"/>
      <c r="N28" s="81">
        <f>分析係数表!H31</f>
        <v>2.261895916699394E-2</v>
      </c>
      <c r="O28" s="82">
        <f t="shared" si="3"/>
        <v>0.18186181740701493</v>
      </c>
      <c r="P28" s="76">
        <f>分析係数表!C31</f>
        <v>0.30951028292239513</v>
      </c>
      <c r="Q28" s="82">
        <f t="shared" si="4"/>
        <v>5.6288102558426152E-2</v>
      </c>
      <c r="R28" s="83">
        <v>7.280590408271255E-2</v>
      </c>
      <c r="S28" s="84">
        <f t="shared" si="5"/>
        <v>0.42389559753944078</v>
      </c>
      <c r="T28" s="85">
        <f>分析係数表!F31</f>
        <v>0.24334064086008589</v>
      </c>
      <c r="U28" s="86">
        <f t="shared" si="6"/>
        <v>0.10315102636301657</v>
      </c>
      <c r="V28" s="87">
        <f>分析係数表!D31</f>
        <v>5.1052584161686535E-4</v>
      </c>
      <c r="W28" s="167">
        <f t="shared" si="7"/>
        <v>0</v>
      </c>
      <c r="X28" s="76">
        <f>分析係数表!E31</f>
        <v>4.2043304603741857E-4</v>
      </c>
      <c r="Y28" s="166">
        <f t="shared" si="8"/>
        <v>0</v>
      </c>
    </row>
    <row r="29" spans="1:25" x14ac:dyDescent="0.2">
      <c r="A29" s="6" t="s">
        <v>17</v>
      </c>
      <c r="B29" s="5" t="s">
        <v>273</v>
      </c>
      <c r="C29" s="90"/>
      <c r="D29" s="107">
        <f>投入係数表!AO29</f>
        <v>1.3966480446927375E-3</v>
      </c>
      <c r="E29" s="110">
        <f t="shared" si="9"/>
        <v>0.13966480446927373</v>
      </c>
      <c r="F29" s="85">
        <f>分析係数表!C32</f>
        <v>0.85225718194254441</v>
      </c>
      <c r="G29" s="110">
        <f t="shared" si="0"/>
        <v>0.11903033267353971</v>
      </c>
      <c r="H29" s="110">
        <v>0.24207206266462478</v>
      </c>
      <c r="I29" s="110">
        <f t="shared" si="1"/>
        <v>0.24207206266462478</v>
      </c>
      <c r="J29" s="85">
        <f>分析係数表!G32</f>
        <v>0.14035087719298245</v>
      </c>
      <c r="K29" s="111">
        <f t="shared" si="2"/>
        <v>3.3975026338894702E-2</v>
      </c>
      <c r="L29" s="79"/>
      <c r="M29" s="80"/>
      <c r="N29" s="81">
        <f>分析係数表!H32</f>
        <v>6.442847590035345E-3</v>
      </c>
      <c r="O29" s="82">
        <f t="shared" si="3"/>
        <v>5.1802028702983595E-2</v>
      </c>
      <c r="P29" s="76">
        <f>分析係数表!C32</f>
        <v>0.85225718194254441</v>
      </c>
      <c r="Q29" s="82">
        <f t="shared" si="4"/>
        <v>4.4148651001311601E-2</v>
      </c>
      <c r="R29" s="83">
        <v>5.7730326407514729E-2</v>
      </c>
      <c r="S29" s="84">
        <f t="shared" si="5"/>
        <v>0.29980238907213952</v>
      </c>
      <c r="T29" s="85">
        <f>分析係数表!F32</f>
        <v>0.48405103668261562</v>
      </c>
      <c r="U29" s="86">
        <f t="shared" si="6"/>
        <v>0.14511965723029402</v>
      </c>
      <c r="V29" s="87">
        <f>分析係数表!D32</f>
        <v>2.1531100478468901E-2</v>
      </c>
      <c r="W29" s="167">
        <f t="shared" si="7"/>
        <v>0</v>
      </c>
      <c r="X29" s="76">
        <f>分析係数表!E32</f>
        <v>3.1897926634768738E-2</v>
      </c>
      <c r="Y29" s="166">
        <f t="shared" si="8"/>
        <v>0</v>
      </c>
    </row>
    <row r="30" spans="1:25" x14ac:dyDescent="0.2">
      <c r="A30" s="6" t="s">
        <v>18</v>
      </c>
      <c r="B30" s="5" t="s">
        <v>274</v>
      </c>
      <c r="C30" s="90"/>
      <c r="D30" s="107">
        <f>投入係数表!AO30</f>
        <v>1.11731843575419E-2</v>
      </c>
      <c r="E30" s="110">
        <f t="shared" si="9"/>
        <v>1.1173184357541899</v>
      </c>
      <c r="F30" s="85">
        <f>分析係数表!C33</f>
        <v>1</v>
      </c>
      <c r="G30" s="110">
        <f t="shared" si="0"/>
        <v>1.1173184357541899</v>
      </c>
      <c r="H30" s="110">
        <v>1.7025910046646517</v>
      </c>
      <c r="I30" s="110">
        <f t="shared" si="1"/>
        <v>1.7025910046646517</v>
      </c>
      <c r="J30" s="85">
        <f>分析係数表!G33</f>
        <v>0.50645624103299858</v>
      </c>
      <c r="K30" s="111">
        <f t="shared" si="2"/>
        <v>0.86228784023905602</v>
      </c>
      <c r="L30" s="79"/>
      <c r="M30" s="80"/>
      <c r="N30" s="81">
        <f>分析係数表!H33</f>
        <v>9.552821797416492E-4</v>
      </c>
      <c r="O30" s="82">
        <f t="shared" si="3"/>
        <v>7.6806961833089356E-3</v>
      </c>
      <c r="P30" s="76">
        <f>分析係数表!C33</f>
        <v>1</v>
      </c>
      <c r="Q30" s="82">
        <f t="shared" si="4"/>
        <v>7.6806961833089356E-3</v>
      </c>
      <c r="R30" s="83">
        <v>2.3250545367943305E-2</v>
      </c>
      <c r="S30" s="84">
        <f t="shared" si="5"/>
        <v>1.725841550032595</v>
      </c>
      <c r="T30" s="85">
        <f>分析係数表!F33</f>
        <v>0.6449067431850789</v>
      </c>
      <c r="U30" s="86">
        <f t="shared" si="6"/>
        <v>1.1130068532850093</v>
      </c>
      <c r="V30" s="87">
        <f>分析係数表!D33</f>
        <v>2.7259684361549498E-2</v>
      </c>
      <c r="W30" s="167">
        <f t="shared" si="7"/>
        <v>0</v>
      </c>
      <c r="X30" s="76">
        <f>分析係数表!E33</f>
        <v>2.4748923959827834E-2</v>
      </c>
      <c r="Y30" s="166">
        <f t="shared" si="8"/>
        <v>0</v>
      </c>
    </row>
    <row r="31" spans="1:25" x14ac:dyDescent="0.2">
      <c r="A31" s="6" t="s">
        <v>19</v>
      </c>
      <c r="B31" s="5" t="s">
        <v>275</v>
      </c>
      <c r="C31" s="90"/>
      <c r="D31" s="107">
        <f>投入係数表!AO31</f>
        <v>6.2849162011173187E-2</v>
      </c>
      <c r="E31" s="110">
        <f t="shared" si="9"/>
        <v>6.2849162011173192</v>
      </c>
      <c r="F31" s="85">
        <f>分析係数表!C34</f>
        <v>0.24772063858157056</v>
      </c>
      <c r="G31" s="110">
        <f t="shared" si="0"/>
        <v>1.556903454772441</v>
      </c>
      <c r="H31" s="110">
        <v>1.7430966407441331</v>
      </c>
      <c r="I31" s="110">
        <f t="shared" si="1"/>
        <v>1.7430966407441331</v>
      </c>
      <c r="J31" s="85">
        <f>分析係数表!G34</f>
        <v>0.4248649605950589</v>
      </c>
      <c r="K31" s="111">
        <f t="shared" si="2"/>
        <v>0.74058068558313561</v>
      </c>
      <c r="L31" s="79"/>
      <c r="M31" s="80"/>
      <c r="N31" s="81">
        <f>分析係数表!H34</f>
        <v>0.15963826648127116</v>
      </c>
      <c r="O31" s="82">
        <f t="shared" si="3"/>
        <v>1.2835296732996266</v>
      </c>
      <c r="P31" s="76">
        <f>分析係数表!C34</f>
        <v>0.24772063858157056</v>
      </c>
      <c r="Q31" s="82">
        <f t="shared" si="4"/>
        <v>0.31795679030817814</v>
      </c>
      <c r="R31" s="83">
        <v>0.34148124877762914</v>
      </c>
      <c r="S31" s="84">
        <f t="shared" si="5"/>
        <v>2.0845778895217624</v>
      </c>
      <c r="T31" s="85">
        <f>分析係数表!F34</f>
        <v>0.69972549366864434</v>
      </c>
      <c r="U31" s="86">
        <f t="shared" si="6"/>
        <v>1.458632292836356</v>
      </c>
      <c r="V31" s="87">
        <f>分析係数表!D34</f>
        <v>0.30222261577968651</v>
      </c>
      <c r="W31" s="167">
        <f t="shared" si="7"/>
        <v>1</v>
      </c>
      <c r="X31" s="76">
        <f>分析係数表!E34</f>
        <v>0.2069423536704153</v>
      </c>
      <c r="Y31" s="166">
        <f t="shared" si="8"/>
        <v>0</v>
      </c>
    </row>
    <row r="32" spans="1:25" x14ac:dyDescent="0.2">
      <c r="A32" s="6" t="s">
        <v>20</v>
      </c>
      <c r="B32" s="5" t="s">
        <v>37</v>
      </c>
      <c r="C32" s="90"/>
      <c r="D32" s="107">
        <f>投入係数表!AO32</f>
        <v>1.3966480446927375E-3</v>
      </c>
      <c r="E32" s="110">
        <f t="shared" si="9"/>
        <v>0.13966480446927373</v>
      </c>
      <c r="F32" s="85">
        <f>分析係数表!C35</f>
        <v>0.40037672666387614</v>
      </c>
      <c r="G32" s="110">
        <f t="shared" si="0"/>
        <v>5.5918537243558115E-2</v>
      </c>
      <c r="H32" s="110">
        <v>0.39516431933038038</v>
      </c>
      <c r="I32" s="110">
        <f t="shared" si="1"/>
        <v>0.39516431933038038</v>
      </c>
      <c r="J32" s="85">
        <f>分析係数表!G35</f>
        <v>0.31413869149718204</v>
      </c>
      <c r="K32" s="111">
        <f t="shared" si="2"/>
        <v>0.1241364022008203</v>
      </c>
      <c r="L32" s="79"/>
      <c r="M32" s="80"/>
      <c r="N32" s="81">
        <f>分析係数表!H35</f>
        <v>6.0278305541698066E-2</v>
      </c>
      <c r="O32" s="82">
        <f t="shared" si="3"/>
        <v>0.48465192916679384</v>
      </c>
      <c r="P32" s="76">
        <f>分析係数表!C35</f>
        <v>0.40037672666387614</v>
      </c>
      <c r="Q32" s="82">
        <f t="shared" si="4"/>
        <v>0.19404335297113368</v>
      </c>
      <c r="R32" s="83">
        <v>0.24891529473201032</v>
      </c>
      <c r="S32" s="84">
        <f t="shared" si="5"/>
        <v>0.64407961406239067</v>
      </c>
      <c r="T32" s="85">
        <f>分析係数表!F35</f>
        <v>0.64444988973290862</v>
      </c>
      <c r="U32" s="86">
        <f t="shared" si="6"/>
        <v>0.41507703626172199</v>
      </c>
      <c r="V32" s="87">
        <f>分析係数表!D35</f>
        <v>6.3219799068855678E-2</v>
      </c>
      <c r="W32" s="167">
        <f t="shared" si="7"/>
        <v>0</v>
      </c>
      <c r="X32" s="76">
        <f>分析係数表!E35</f>
        <v>5.6848811565792697E-2</v>
      </c>
      <c r="Y32" s="166">
        <f t="shared" si="8"/>
        <v>0</v>
      </c>
    </row>
    <row r="33" spans="1:25" x14ac:dyDescent="0.2">
      <c r="A33" s="6" t="s">
        <v>21</v>
      </c>
      <c r="B33" s="5" t="s">
        <v>38</v>
      </c>
      <c r="C33" s="90"/>
      <c r="D33" s="107">
        <f>投入係数表!AO33</f>
        <v>2.3743016759776536E-2</v>
      </c>
      <c r="E33" s="110">
        <f t="shared" si="9"/>
        <v>2.3743016759776534</v>
      </c>
      <c r="F33" s="85">
        <f>分析係数表!C36</f>
        <v>0.81884274474653918</v>
      </c>
      <c r="G33" s="110">
        <f t="shared" si="0"/>
        <v>1.9441797012138498</v>
      </c>
      <c r="H33" s="110">
        <v>2.0947247804092677</v>
      </c>
      <c r="I33" s="110">
        <f t="shared" si="1"/>
        <v>2.0947247804092677</v>
      </c>
      <c r="J33" s="85">
        <f>分析係数表!G36</f>
        <v>1.667576253714147E-2</v>
      </c>
      <c r="K33" s="111">
        <f t="shared" si="2"/>
        <v>3.4931133018770759E-2</v>
      </c>
      <c r="L33" s="79"/>
      <c r="M33" s="80"/>
      <c r="N33" s="81">
        <f>分析係数表!H36</f>
        <v>0.19381614002313904</v>
      </c>
      <c r="O33" s="82">
        <f t="shared" si="3"/>
        <v>1.5583279145246796</v>
      </c>
      <c r="P33" s="76">
        <f>分析係数表!C36</f>
        <v>0.81884274474653918</v>
      </c>
      <c r="Q33" s="82">
        <f t="shared" si="4"/>
        <v>1.276025506744539</v>
      </c>
      <c r="R33" s="83">
        <v>1.3139173315540995</v>
      </c>
      <c r="S33" s="84">
        <f t="shared" si="5"/>
        <v>3.408642111963367</v>
      </c>
      <c r="T33" s="85">
        <f>分析係数表!F36</f>
        <v>0.88527075374446673</v>
      </c>
      <c r="U33" s="86">
        <f t="shared" si="6"/>
        <v>3.017571171702941</v>
      </c>
      <c r="V33" s="87">
        <f>分析係数表!D36</f>
        <v>8.9745922018070468E-3</v>
      </c>
      <c r="W33" s="167">
        <f t="shared" si="7"/>
        <v>0</v>
      </c>
      <c r="X33" s="76">
        <f>分析係数表!E36</f>
        <v>2.2436480504517617E-3</v>
      </c>
      <c r="Y33" s="166">
        <f t="shared" si="8"/>
        <v>0</v>
      </c>
    </row>
    <row r="34" spans="1:25" x14ac:dyDescent="0.2">
      <c r="A34" s="6" t="s">
        <v>22</v>
      </c>
      <c r="B34" s="5" t="s">
        <v>378</v>
      </c>
      <c r="C34" s="90"/>
      <c r="D34" s="107">
        <f>投入係数表!AO34</f>
        <v>7.6815642458100561E-2</v>
      </c>
      <c r="E34" s="110">
        <f t="shared" si="9"/>
        <v>7.6815642458100557</v>
      </c>
      <c r="F34" s="85">
        <f>分析係数表!C37</f>
        <v>0.43300400097983183</v>
      </c>
      <c r="G34" s="110">
        <f t="shared" si="0"/>
        <v>3.3261480522193785</v>
      </c>
      <c r="H34" s="110">
        <v>3.7632214562249624</v>
      </c>
      <c r="I34" s="110">
        <f t="shared" si="1"/>
        <v>3.7632214562249624</v>
      </c>
      <c r="J34" s="85">
        <f>分析係数表!G37</f>
        <v>0.37467899332306109</v>
      </c>
      <c r="K34" s="111">
        <f t="shared" si="2"/>
        <v>1.4100000268701129</v>
      </c>
      <c r="L34" s="79"/>
      <c r="M34" s="80"/>
      <c r="N34" s="81">
        <f>分析係数表!H37</f>
        <v>4.7689809261991442E-2</v>
      </c>
      <c r="O34" s="82">
        <f t="shared" si="3"/>
        <v>0.38343742168452272</v>
      </c>
      <c r="P34" s="76">
        <f>分析係数表!C37</f>
        <v>0.43300400097983183</v>
      </c>
      <c r="Q34" s="82">
        <f t="shared" si="4"/>
        <v>0.16602993771478927</v>
      </c>
      <c r="R34" s="83">
        <v>0.19316084140648793</v>
      </c>
      <c r="S34" s="84">
        <f t="shared" si="5"/>
        <v>3.9563822976314502</v>
      </c>
      <c r="T34" s="85">
        <f>分析係数表!F37</f>
        <v>0.6925184043828112</v>
      </c>
      <c r="U34" s="86">
        <f t="shared" si="6"/>
        <v>2.7398675558841323</v>
      </c>
      <c r="V34" s="87">
        <f>分析係数表!D37</f>
        <v>7.24191063174114E-2</v>
      </c>
      <c r="W34" s="167">
        <f t="shared" si="7"/>
        <v>0</v>
      </c>
      <c r="X34" s="76">
        <f>分析係数表!E37</f>
        <v>6.5998972778633799E-2</v>
      </c>
      <c r="Y34" s="166">
        <f t="shared" si="8"/>
        <v>0</v>
      </c>
    </row>
    <row r="35" spans="1:25" x14ac:dyDescent="0.2">
      <c r="A35" s="6" t="s">
        <v>23</v>
      </c>
      <c r="B35" s="5" t="s">
        <v>194</v>
      </c>
      <c r="C35" s="90"/>
      <c r="D35" s="107">
        <f>投入係数表!AO35</f>
        <v>5.7262569832402237E-2</v>
      </c>
      <c r="E35" s="110">
        <f t="shared" si="9"/>
        <v>5.7262569832402237</v>
      </c>
      <c r="F35" s="85">
        <f>分析係数表!C38</f>
        <v>7.9651941097724221E-2</v>
      </c>
      <c r="G35" s="110">
        <f t="shared" si="0"/>
        <v>0.45610748393948231</v>
      </c>
      <c r="H35" s="110">
        <v>0.5302534200006469</v>
      </c>
      <c r="I35" s="110">
        <f t="shared" si="1"/>
        <v>0.5302534200006469</v>
      </c>
      <c r="J35" s="85">
        <f>分析係数表!G38</f>
        <v>0.16009852216748768</v>
      </c>
      <c r="K35" s="111">
        <f t="shared" si="2"/>
        <v>8.4892788916359721E-2</v>
      </c>
      <c r="L35" s="79"/>
      <c r="M35" s="80"/>
      <c r="N35" s="81">
        <f>分析係数表!H38</f>
        <v>4.2106715633723583E-2</v>
      </c>
      <c r="O35" s="82">
        <f t="shared" si="3"/>
        <v>0.3385480195465172</v>
      </c>
      <c r="P35" s="76">
        <f>分析係数表!C38</f>
        <v>7.9651941097724221E-2</v>
      </c>
      <c r="Q35" s="82">
        <f t="shared" si="4"/>
        <v>2.6966006911670375E-2</v>
      </c>
      <c r="R35" s="83">
        <v>3.2222413235010648E-2</v>
      </c>
      <c r="S35" s="84">
        <f t="shared" si="5"/>
        <v>0.56247583323565753</v>
      </c>
      <c r="T35" s="85">
        <f>分析係数表!F38</f>
        <v>0.48891625615763545</v>
      </c>
      <c r="U35" s="86">
        <f t="shared" si="6"/>
        <v>0.27500357856472418</v>
      </c>
      <c r="V35" s="87">
        <f>分析係数表!D38</f>
        <v>6.1576354679802957E-2</v>
      </c>
      <c r="W35" s="167">
        <f t="shared" si="7"/>
        <v>0</v>
      </c>
      <c r="X35" s="76">
        <f>分析係数表!E38</f>
        <v>7.0197044334975367E-2</v>
      </c>
      <c r="Y35" s="166">
        <f t="shared" si="8"/>
        <v>0</v>
      </c>
    </row>
    <row r="36" spans="1:25" x14ac:dyDescent="0.2">
      <c r="A36" s="6" t="s">
        <v>24</v>
      </c>
      <c r="B36" s="5" t="s">
        <v>39</v>
      </c>
      <c r="C36" s="90"/>
      <c r="D36" s="107">
        <f>投入係数表!AO36</f>
        <v>0.18994413407821228</v>
      </c>
      <c r="E36" s="110">
        <f t="shared" si="9"/>
        <v>18.994413407821227</v>
      </c>
      <c r="F36" s="85">
        <f>分析係数表!C39</f>
        <v>1</v>
      </c>
      <c r="G36" s="110">
        <f t="shared" si="0"/>
        <v>18.994413407821227</v>
      </c>
      <c r="H36" s="110">
        <v>19.002863669816655</v>
      </c>
      <c r="I36" s="110">
        <f t="shared" si="1"/>
        <v>19.002863669816655</v>
      </c>
      <c r="J36" s="85">
        <f>分析係数表!G39</f>
        <v>0.35152969406118778</v>
      </c>
      <c r="K36" s="111">
        <f t="shared" si="2"/>
        <v>6.680070852137109</v>
      </c>
      <c r="L36" s="79"/>
      <c r="M36" s="80"/>
      <c r="N36" s="81">
        <f>分析係数表!H39</f>
        <v>3.7892859796418753E-3</v>
      </c>
      <c r="O36" s="82">
        <f t="shared" si="3"/>
        <v>3.0466761527125446E-2</v>
      </c>
      <c r="P36" s="76">
        <f>分析係数表!C39</f>
        <v>1</v>
      </c>
      <c r="Q36" s="82">
        <f t="shared" si="4"/>
        <v>3.0466761527125446E-2</v>
      </c>
      <c r="R36" s="83">
        <v>3.8075935366216243E-2</v>
      </c>
      <c r="S36" s="84">
        <f t="shared" si="5"/>
        <v>19.040939605182871</v>
      </c>
      <c r="T36" s="85">
        <f>分析係数表!F39</f>
        <v>0.70235952809438107</v>
      </c>
      <c r="U36" s="86">
        <f t="shared" si="6"/>
        <v>13.373585355569851</v>
      </c>
      <c r="V36" s="87">
        <f>分析係数表!D39</f>
        <v>5.8888222355528895E-2</v>
      </c>
      <c r="W36" s="167">
        <f t="shared" si="7"/>
        <v>1</v>
      </c>
      <c r="X36" s="76">
        <f>分析係数表!E39</f>
        <v>7.4585082983403314E-2</v>
      </c>
      <c r="Y36" s="166">
        <f t="shared" si="8"/>
        <v>1</v>
      </c>
    </row>
    <row r="37" spans="1:25" x14ac:dyDescent="0.2">
      <c r="A37" s="6" t="s">
        <v>25</v>
      </c>
      <c r="B37" s="5" t="s">
        <v>40</v>
      </c>
      <c r="C37" s="90"/>
      <c r="D37" s="107">
        <f>投入係数表!AO37</f>
        <v>0</v>
      </c>
      <c r="E37" s="110">
        <f t="shared" si="9"/>
        <v>0</v>
      </c>
      <c r="F37" s="85">
        <f>分析係数表!C40</f>
        <v>0.95328673803415021</v>
      </c>
      <c r="G37" s="110">
        <f t="shared" si="0"/>
        <v>0</v>
      </c>
      <c r="H37" s="110">
        <v>2.0311857241498747E-2</v>
      </c>
      <c r="I37" s="110">
        <f t="shared" si="1"/>
        <v>2.0311857241498747E-2</v>
      </c>
      <c r="J37" s="85">
        <f>分析係数表!G40</f>
        <v>0.53898804366660891</v>
      </c>
      <c r="K37" s="111">
        <f t="shared" si="2"/>
        <v>1.0947848197830854E-2</v>
      </c>
      <c r="L37" s="79"/>
      <c r="M37" s="80"/>
      <c r="N37" s="81">
        <f>分析係数表!H40</f>
        <v>2.9093649496354006E-2</v>
      </c>
      <c r="O37" s="82">
        <f t="shared" si="3"/>
        <v>0.23391986931610881</v>
      </c>
      <c r="P37" s="76">
        <f>分析係数表!C40</f>
        <v>0.95328673803415021</v>
      </c>
      <c r="Q37" s="82">
        <f t="shared" si="4"/>
        <v>0.22299270918172806</v>
      </c>
      <c r="R37" s="83">
        <v>0.22415077615137544</v>
      </c>
      <c r="S37" s="84">
        <f t="shared" si="5"/>
        <v>0.24446263339287419</v>
      </c>
      <c r="T37" s="85">
        <f>分析係数表!F40</f>
        <v>0.73566106394039166</v>
      </c>
      <c r="U37" s="86">
        <f t="shared" si="6"/>
        <v>0.17984164097547176</v>
      </c>
      <c r="V37" s="87">
        <f>分析係数表!D40</f>
        <v>0.10041587246577716</v>
      </c>
      <c r="W37" s="167">
        <f t="shared" si="7"/>
        <v>0</v>
      </c>
      <c r="X37" s="76">
        <f>分析係数表!E40</f>
        <v>6.4460232195460057E-2</v>
      </c>
      <c r="Y37" s="166">
        <f t="shared" si="8"/>
        <v>0</v>
      </c>
    </row>
    <row r="38" spans="1:25" x14ac:dyDescent="0.2">
      <c r="A38" s="6" t="s">
        <v>26</v>
      </c>
      <c r="B38" s="5" t="s">
        <v>277</v>
      </c>
      <c r="C38" s="90"/>
      <c r="D38" s="107">
        <f>投入係数表!AO38</f>
        <v>1.3966480446927375E-3</v>
      </c>
      <c r="E38" s="110">
        <f t="shared" si="9"/>
        <v>0.13966480446927373</v>
      </c>
      <c r="F38" s="85">
        <f>分析係数表!C41</f>
        <v>0.71785008836677411</v>
      </c>
      <c r="G38" s="110">
        <f t="shared" si="0"/>
        <v>0.10025839222999637</v>
      </c>
      <c r="H38" s="110">
        <v>0.10250961912647483</v>
      </c>
      <c r="I38" s="110">
        <f t="shared" si="1"/>
        <v>0.10250961912647483</v>
      </c>
      <c r="J38" s="85">
        <f>分析係数表!G41</f>
        <v>0.45415256068573073</v>
      </c>
      <c r="K38" s="111">
        <f t="shared" si="2"/>
        <v>4.6555006021207504E-2</v>
      </c>
      <c r="L38" s="79"/>
      <c r="M38" s="80"/>
      <c r="N38" s="81">
        <f>分析係数表!H41</f>
        <v>4.9982486493371406E-2</v>
      </c>
      <c r="O38" s="82">
        <f t="shared" si="3"/>
        <v>0.40187109252446424</v>
      </c>
      <c r="P38" s="76">
        <f>分析係数表!C41</f>
        <v>0.71785008836677411</v>
      </c>
      <c r="Q38" s="82">
        <f t="shared" si="4"/>
        <v>0.28848319928073868</v>
      </c>
      <c r="R38" s="83">
        <v>0.2929040839796605</v>
      </c>
      <c r="S38" s="84">
        <f t="shared" si="5"/>
        <v>0.39541370310613533</v>
      </c>
      <c r="T38" s="85">
        <f>分析係数表!F41</f>
        <v>0.55751638694806593</v>
      </c>
      <c r="U38" s="86">
        <f t="shared" si="6"/>
        <v>0.2204496191054878</v>
      </c>
      <c r="V38" s="87">
        <f>分析係数表!D41</f>
        <v>0.16026795361233162</v>
      </c>
      <c r="W38" s="167">
        <f t="shared" si="7"/>
        <v>0</v>
      </c>
      <c r="X38" s="76">
        <f>分析係数表!E41</f>
        <v>0.15587409061442051</v>
      </c>
      <c r="Y38" s="166">
        <f t="shared" si="8"/>
        <v>0</v>
      </c>
    </row>
    <row r="39" spans="1:25" x14ac:dyDescent="0.2">
      <c r="A39" s="6" t="s">
        <v>51</v>
      </c>
      <c r="B39" s="5" t="s">
        <v>368</v>
      </c>
      <c r="C39" s="90"/>
      <c r="D39" s="107">
        <f>投入係数表!AO39</f>
        <v>4.1899441340782122E-3</v>
      </c>
      <c r="E39" s="110">
        <f t="shared" si="9"/>
        <v>0.41899441340782123</v>
      </c>
      <c r="F39" s="85">
        <f>分析係数表!C42</f>
        <v>0</v>
      </c>
      <c r="G39" s="110">
        <f>E39*F39</f>
        <v>0</v>
      </c>
      <c r="H39" s="110">
        <v>0</v>
      </c>
      <c r="I39" s="110">
        <f>C39+H39</f>
        <v>0</v>
      </c>
      <c r="J39" s="85">
        <f>分析係数表!G42</f>
        <v>0</v>
      </c>
      <c r="K39" s="111">
        <f>I39*J39</f>
        <v>0</v>
      </c>
      <c r="L39" s="79"/>
      <c r="M39" s="80"/>
      <c r="N39" s="81">
        <f>分析係数表!H42</f>
        <v>1.3405793255707812E-2</v>
      </c>
      <c r="O39" s="82">
        <f t="shared" si="3"/>
        <v>0.1077857697724354</v>
      </c>
      <c r="P39" s="76">
        <f>分析係数表!C42</f>
        <v>0</v>
      </c>
      <c r="Q39" s="82">
        <f>O39*P39</f>
        <v>0</v>
      </c>
      <c r="R39" s="83">
        <v>0</v>
      </c>
      <c r="S39" s="84">
        <f>I39+R39</f>
        <v>0</v>
      </c>
      <c r="T39" s="85">
        <f>分析係数表!F42</f>
        <v>0</v>
      </c>
      <c r="U39" s="86">
        <f>S39*T39</f>
        <v>0</v>
      </c>
      <c r="V39" s="87">
        <f>分析係数表!D42</f>
        <v>0</v>
      </c>
      <c r="W39" s="167">
        <f>ROUND(S39*V39,0)</f>
        <v>0</v>
      </c>
      <c r="X39" s="76">
        <f>分析係数表!E42</f>
        <v>0</v>
      </c>
      <c r="Y39" s="166">
        <f>ROUND(S39*X39,0)</f>
        <v>0</v>
      </c>
    </row>
    <row r="40" spans="1:25" x14ac:dyDescent="0.2">
      <c r="A40" s="6" t="s">
        <v>195</v>
      </c>
      <c r="B40" s="5" t="s">
        <v>41</v>
      </c>
      <c r="C40" s="90"/>
      <c r="D40" s="107">
        <f>投入係数表!AO40</f>
        <v>3.2122905027932962E-2</v>
      </c>
      <c r="E40" s="110">
        <f t="shared" si="9"/>
        <v>3.2122905027932962</v>
      </c>
      <c r="F40" s="85">
        <f>分析係数表!C43</f>
        <v>0.24416011268928273</v>
      </c>
      <c r="G40" s="110">
        <f>E40*F40</f>
        <v>0.7843132111527239</v>
      </c>
      <c r="H40" s="110">
        <v>1.4564707939782175</v>
      </c>
      <c r="I40" s="110">
        <f>C40+H40</f>
        <v>1.4564707939782175</v>
      </c>
      <c r="J40" s="85">
        <f>分析係数表!G43</f>
        <v>0.34972426470588236</v>
      </c>
      <c r="K40" s="111">
        <f>I40*J40</f>
        <v>0.50936317748962479</v>
      </c>
      <c r="L40" s="79"/>
      <c r="M40" s="80"/>
      <c r="N40" s="81">
        <f>分析係数表!H43</f>
        <v>3.6258265844416375E-2</v>
      </c>
      <c r="O40" s="82">
        <f t="shared" si="3"/>
        <v>0.2915250906909258</v>
      </c>
      <c r="P40" s="76">
        <f>分析係数表!C43</f>
        <v>0.24416011268928273</v>
      </c>
      <c r="Q40" s="82">
        <f>O40*P40</f>
        <v>7.1178798994849815E-2</v>
      </c>
      <c r="R40" s="83">
        <v>0.11203963400492414</v>
      </c>
      <c r="S40" s="84">
        <f>I40+R40</f>
        <v>1.5685104279831417</v>
      </c>
      <c r="T40" s="85">
        <f>分析係数表!F43</f>
        <v>0.55514705882352944</v>
      </c>
      <c r="U40" s="86">
        <f>S40*T40</f>
        <v>0.87075395082887652</v>
      </c>
      <c r="V40" s="87">
        <f>分析係数表!D43</f>
        <v>0.23460477941176472</v>
      </c>
      <c r="W40" s="167">
        <f>ROUND(S40*V40,0)</f>
        <v>0</v>
      </c>
      <c r="X40" s="76">
        <f>分析係数表!E43</f>
        <v>0.17325367647058823</v>
      </c>
      <c r="Y40" s="166">
        <f>ROUND(S40*X40,0)</f>
        <v>0</v>
      </c>
    </row>
    <row r="41" spans="1:25" x14ac:dyDescent="0.2">
      <c r="A41" s="6" t="s">
        <v>341</v>
      </c>
      <c r="B41" s="5" t="s">
        <v>42</v>
      </c>
      <c r="C41" s="90"/>
      <c r="D41" s="107">
        <f>投入係数表!AO41</f>
        <v>1.3966480446927375E-3</v>
      </c>
      <c r="E41" s="110">
        <f t="shared" si="9"/>
        <v>0.13966480446927373</v>
      </c>
      <c r="F41" s="85">
        <f>分析係数表!C44</f>
        <v>0.44352059925093634</v>
      </c>
      <c r="G41" s="110">
        <f>E41*F41</f>
        <v>6.1944217772477141E-2</v>
      </c>
      <c r="H41" s="110">
        <v>7.2129517782788102E-2</v>
      </c>
      <c r="I41" s="110">
        <f>C41+H41</f>
        <v>7.2129517782788102E-2</v>
      </c>
      <c r="J41" s="85">
        <f>分析係数表!G44</f>
        <v>0.26743054804885957</v>
      </c>
      <c r="K41" s="111">
        <f>I41*J41</f>
        <v>1.9289636471150985E-2</v>
      </c>
      <c r="L41" s="79"/>
      <c r="M41" s="80"/>
      <c r="N41" s="81">
        <f>分析係数表!H44</f>
        <v>0.11044123422457623</v>
      </c>
      <c r="O41" s="82">
        <f t="shared" si="3"/>
        <v>0.88797381985921642</v>
      </c>
      <c r="P41" s="76">
        <f>分析係数表!C44</f>
        <v>0.44352059925093634</v>
      </c>
      <c r="Q41" s="82">
        <f>O41*P41</f>
        <v>0.39383468070310268</v>
      </c>
      <c r="R41" s="83">
        <v>0.39940984673940511</v>
      </c>
      <c r="S41" s="84">
        <f>I41+R41</f>
        <v>0.47153936452219319</v>
      </c>
      <c r="T41" s="85">
        <f>分析係数表!F44</f>
        <v>0.49983785536698733</v>
      </c>
      <c r="U41" s="86">
        <f>S41*T41</f>
        <v>0.23569322468388512</v>
      </c>
      <c r="V41" s="87">
        <f>分析係数表!D44</f>
        <v>0.31423629877851045</v>
      </c>
      <c r="W41" s="167">
        <f>ROUND(S41*V41,0)</f>
        <v>0</v>
      </c>
      <c r="X41" s="76">
        <f>分析係数表!E44</f>
        <v>0.23370446438222894</v>
      </c>
      <c r="Y41" s="166">
        <f>ROUND(S41*X41,0)</f>
        <v>0</v>
      </c>
    </row>
    <row r="42" spans="1:25" x14ac:dyDescent="0.2">
      <c r="A42" s="6" t="s">
        <v>342</v>
      </c>
      <c r="B42" s="5" t="s">
        <v>279</v>
      </c>
      <c r="C42" s="90"/>
      <c r="D42" s="107">
        <f>投入係数表!AO42</f>
        <v>0</v>
      </c>
      <c r="E42" s="110">
        <f t="shared" si="9"/>
        <v>0</v>
      </c>
      <c r="F42" s="85">
        <f>分析係数表!C45</f>
        <v>1</v>
      </c>
      <c r="G42" s="110">
        <f>E42*F42</f>
        <v>0</v>
      </c>
      <c r="H42" s="110">
        <v>0.12559448575869114</v>
      </c>
      <c r="I42" s="110">
        <f>C42+H42</f>
        <v>0.12559448575869114</v>
      </c>
      <c r="J42" s="85">
        <f>分析係数表!G45</f>
        <v>0</v>
      </c>
      <c r="K42" s="111">
        <f>I42*J42</f>
        <v>0</v>
      </c>
      <c r="L42" s="79"/>
      <c r="M42" s="80"/>
      <c r="N42" s="81">
        <f>分析係数表!H45</f>
        <v>0</v>
      </c>
      <c r="O42" s="82">
        <f t="shared" si="3"/>
        <v>0</v>
      </c>
      <c r="P42" s="76">
        <f>分析係数表!C45</f>
        <v>1</v>
      </c>
      <c r="Q42" s="82">
        <f>O42*P42</f>
        <v>0</v>
      </c>
      <c r="R42" s="83">
        <v>7.8764922430155614E-3</v>
      </c>
      <c r="S42" s="84">
        <f>I42+R42</f>
        <v>0.13347097800170671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201">
        <f>最終需要_まとめ!C44</f>
        <v>100</v>
      </c>
      <c r="D43" s="107">
        <f>投入係数表!AO43</f>
        <v>0</v>
      </c>
      <c r="E43" s="110">
        <f t="shared" si="9"/>
        <v>0</v>
      </c>
      <c r="F43" s="85">
        <f>分析係数表!C46</f>
        <v>0.20394173093401891</v>
      </c>
      <c r="G43" s="110">
        <f>E43*F43</f>
        <v>0</v>
      </c>
      <c r="H43" s="110">
        <v>4.4488144034748302E-2</v>
      </c>
      <c r="I43" s="110">
        <f>C43+H43</f>
        <v>100.04448814403474</v>
      </c>
      <c r="J43" s="85">
        <f>分析係数表!G46</f>
        <v>9.7765363128491621E-3</v>
      </c>
      <c r="K43" s="111">
        <f>I43*J43</f>
        <v>0.97808857124056314</v>
      </c>
      <c r="L43" s="79"/>
      <c r="M43" s="80"/>
      <c r="N43" s="81">
        <f>分析係数表!H46</f>
        <v>2.207763259847367E-2</v>
      </c>
      <c r="O43" s="82">
        <f t="shared" si="3"/>
        <v>0.17750942290313984</v>
      </c>
      <c r="P43" s="76">
        <f>分析係数表!C46</f>
        <v>0.20394173093401891</v>
      </c>
      <c r="Q43" s="82">
        <f>O43*P43</f>
        <v>3.6201578963965121E-2</v>
      </c>
      <c r="R43" s="83">
        <v>4.0060062270507422E-2</v>
      </c>
      <c r="S43" s="84">
        <f>I43+R43</f>
        <v>100.08454820630526</v>
      </c>
      <c r="T43" s="85">
        <f>分析係数表!F46</f>
        <v>0.31424581005586594</v>
      </c>
      <c r="U43" s="86">
        <f>S43*T43</f>
        <v>31.451149925165758</v>
      </c>
      <c r="V43" s="87">
        <f>分析係数表!D46</f>
        <v>6.9832402234636867E-3</v>
      </c>
      <c r="W43" s="167">
        <f>ROUND(S43*V43,0)</f>
        <v>1</v>
      </c>
      <c r="X43" s="76">
        <f>分析係数表!E46</f>
        <v>1.9553072625698324E-2</v>
      </c>
      <c r="Y43" s="166">
        <f>ROUND(S43*X43,0)</f>
        <v>2</v>
      </c>
    </row>
    <row r="44" spans="1:25" x14ac:dyDescent="0.2">
      <c r="A44" s="192">
        <v>40</v>
      </c>
      <c r="B44" s="14" t="s">
        <v>151</v>
      </c>
      <c r="C44" s="197">
        <f>SUM(C5:C43)</f>
        <v>100</v>
      </c>
      <c r="D44" s="108">
        <f>投入係数表!AO44</f>
        <v>0.68296089385474856</v>
      </c>
      <c r="E44" s="96">
        <f>SUM(E5:E43)</f>
        <v>68.296089385474858</v>
      </c>
      <c r="F44" s="98">
        <f>分析係数表!C47</f>
        <v>0.3565882023489878</v>
      </c>
      <c r="G44" s="96">
        <f>SUM(G5:G43)</f>
        <v>33.32819977913254</v>
      </c>
      <c r="H44" s="96">
        <f>SUM(H5:H43)</f>
        <v>37.391173777991753</v>
      </c>
      <c r="I44" s="96">
        <f>SUM(I5:I43)</f>
        <v>137.39117377799175</v>
      </c>
      <c r="J44" s="98">
        <f>分析係数表!G47</f>
        <v>0.20702938758024061</v>
      </c>
      <c r="K44" s="112">
        <f>SUM(K5:K43)</f>
        <v>12.816532580908335</v>
      </c>
      <c r="L44" s="94">
        <f>最終需要_まとめ!$L$33</f>
        <v>0.62733333333333341</v>
      </c>
      <c r="M44" s="91">
        <f>K44*L44</f>
        <v>8.0402381057564973</v>
      </c>
      <c r="N44" s="95">
        <f>分析係数表!H47</f>
        <v>1</v>
      </c>
      <c r="O44" s="96">
        <f>SUM(O5:O43)</f>
        <v>8.0402381057564991</v>
      </c>
      <c r="P44" s="92">
        <f>分析係数表!C47</f>
        <v>0.3565882023489878</v>
      </c>
      <c r="Q44" s="96">
        <f>SUM(Q5:Q43)</f>
        <v>3.3753906934720583</v>
      </c>
      <c r="R44" s="91">
        <f>SUM(R5:R43)</f>
        <v>3.7326406938459207</v>
      </c>
      <c r="S44" s="97">
        <f>SUM(S5:S43)</f>
        <v>141.12381447183765</v>
      </c>
      <c r="T44" s="98">
        <f>分析係数表!F47</f>
        <v>0.44699801687384694</v>
      </c>
      <c r="U44" s="99">
        <f>SUM(U5:U43)</f>
        <v>57.93275947920516</v>
      </c>
      <c r="V44" s="100">
        <f>分析係数表!D47</f>
        <v>7.3973369448801493E-2</v>
      </c>
      <c r="W44" s="164">
        <f>SUM(W5:W43)</f>
        <v>3</v>
      </c>
      <c r="X44" s="92">
        <f>分析係数表!E47</f>
        <v>5.841930334920295E-2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X8" activePane="bottomRight" state="frozen"/>
      <selection activeCell="F63" sqref="F63"/>
      <selection pane="topRight" activeCell="F63" sqref="F63"/>
      <selection pane="bottomLeft" activeCell="F63" sqref="F63"/>
      <selection pane="bottomRight" activeCell="AF3" sqref="AF3"/>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6" t="s">
        <v>547</v>
      </c>
      <c r="K1" s="396" t="s">
        <v>547</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543</v>
      </c>
      <c r="AU4" s="48" t="s">
        <v>386</v>
      </c>
    </row>
    <row r="5" spans="1:49" x14ac:dyDescent="0.2">
      <c r="A5" s="211"/>
      <c r="B5" s="51"/>
      <c r="C5" s="104"/>
      <c r="D5" s="51"/>
      <c r="E5" s="51"/>
      <c r="F5" s="51"/>
      <c r="G5" s="51"/>
      <c r="H5" s="105"/>
      <c r="K5" s="211"/>
      <c r="L5" s="105"/>
      <c r="M5" s="212" t="s">
        <v>66</v>
      </c>
      <c r="N5" s="155" t="s">
        <v>66</v>
      </c>
      <c r="O5" s="114"/>
      <c r="P5" s="105"/>
      <c r="R5" s="104"/>
      <c r="S5" s="51"/>
      <c r="T5" s="377" t="s">
        <v>66</v>
      </c>
      <c r="U5" s="378"/>
      <c r="V5" s="379"/>
      <c r="W5" s="459" t="s">
        <v>67</v>
      </c>
      <c r="X5" s="460"/>
      <c r="Z5" s="104"/>
      <c r="AA5" s="105"/>
      <c r="AB5" s="374"/>
      <c r="AC5" s="374"/>
      <c r="AD5" s="374"/>
      <c r="AE5" s="374"/>
      <c r="AF5" s="374"/>
      <c r="AG5" s="374"/>
      <c r="AH5" s="114"/>
      <c r="AI5" s="114"/>
      <c r="AK5" s="104"/>
      <c r="AL5" s="51"/>
      <c r="AM5" s="114"/>
      <c r="AN5" s="105"/>
      <c r="AP5" s="211"/>
      <c r="AQ5" s="105"/>
      <c r="AR5" s="212" t="s">
        <v>387</v>
      </c>
      <c r="AS5" s="155"/>
      <c r="AT5" s="155" t="s">
        <v>387</v>
      </c>
      <c r="AU5" s="212"/>
      <c r="AV5" s="114"/>
      <c r="AW5" s="105"/>
    </row>
    <row r="6" spans="1:49" ht="36" x14ac:dyDescent="0.2">
      <c r="A6" s="213" t="s">
        <v>1</v>
      </c>
      <c r="B6" s="158" t="s">
        <v>350</v>
      </c>
      <c r="C6" s="214" t="s">
        <v>546</v>
      </c>
      <c r="D6" s="215" t="s">
        <v>212</v>
      </c>
      <c r="E6" s="215" t="s">
        <v>213</v>
      </c>
      <c r="F6" s="215" t="s">
        <v>68</v>
      </c>
      <c r="G6" s="215" t="s">
        <v>69</v>
      </c>
      <c r="H6" s="216" t="s">
        <v>70</v>
      </c>
      <c r="I6" s="215"/>
      <c r="K6" s="213" t="s">
        <v>1</v>
      </c>
      <c r="L6" s="158" t="s">
        <v>350</v>
      </c>
      <c r="M6" s="217" t="s">
        <v>544</v>
      </c>
      <c r="N6" s="215" t="s">
        <v>71</v>
      </c>
      <c r="O6" s="217" t="s">
        <v>72</v>
      </c>
      <c r="P6" s="216" t="s">
        <v>546</v>
      </c>
      <c r="R6" s="213" t="s">
        <v>1</v>
      </c>
      <c r="S6" s="158" t="s">
        <v>350</v>
      </c>
      <c r="T6" s="380" t="s">
        <v>440</v>
      </c>
      <c r="U6" s="381" t="s">
        <v>351</v>
      </c>
      <c r="V6" s="382" t="s">
        <v>352</v>
      </c>
      <c r="W6" s="218" t="s">
        <v>212</v>
      </c>
      <c r="X6" s="218" t="s">
        <v>214</v>
      </c>
      <c r="Z6" s="213" t="s">
        <v>1</v>
      </c>
      <c r="AA6" s="158" t="s">
        <v>350</v>
      </c>
      <c r="AB6" s="375" t="s">
        <v>53</v>
      </c>
      <c r="AC6" s="375" t="s">
        <v>54</v>
      </c>
      <c r="AD6" s="375" t="s">
        <v>55</v>
      </c>
      <c r="AE6" s="375" t="s">
        <v>56</v>
      </c>
      <c r="AF6" s="375" t="s">
        <v>57</v>
      </c>
      <c r="AG6" s="375" t="s">
        <v>548</v>
      </c>
      <c r="AH6" s="217" t="s">
        <v>73</v>
      </c>
      <c r="AI6" s="217" t="s">
        <v>74</v>
      </c>
      <c r="AK6" s="213" t="s">
        <v>1</v>
      </c>
      <c r="AL6" s="158" t="s">
        <v>350</v>
      </c>
      <c r="AM6" s="217" t="s">
        <v>44</v>
      </c>
      <c r="AN6" s="216" t="s">
        <v>75</v>
      </c>
      <c r="AP6" s="213" t="s">
        <v>1</v>
      </c>
      <c r="AQ6" s="158" t="s">
        <v>350</v>
      </c>
      <c r="AR6" s="217" t="s">
        <v>544</v>
      </c>
      <c r="AS6" s="215" t="s">
        <v>353</v>
      </c>
      <c r="AT6" s="215" t="s">
        <v>71</v>
      </c>
      <c r="AU6" s="217" t="s">
        <v>545</v>
      </c>
      <c r="AV6" s="217" t="s">
        <v>72</v>
      </c>
      <c r="AW6" s="216" t="s">
        <v>546</v>
      </c>
    </row>
    <row r="7" spans="1:49" x14ac:dyDescent="0.2">
      <c r="A7" s="219"/>
      <c r="B7" s="126"/>
      <c r="C7" s="103"/>
      <c r="H7" s="158"/>
      <c r="K7" s="219"/>
      <c r="L7" s="220"/>
      <c r="M7" s="221" t="s">
        <v>76</v>
      </c>
      <c r="N7" s="222" t="s">
        <v>77</v>
      </c>
      <c r="O7" s="221" t="s">
        <v>78</v>
      </c>
      <c r="P7" s="223" t="s">
        <v>79</v>
      </c>
      <c r="R7" s="219"/>
      <c r="S7" s="220"/>
      <c r="T7" s="383" t="s">
        <v>80</v>
      </c>
      <c r="U7" s="384"/>
      <c r="V7" s="385"/>
      <c r="W7" s="221" t="s">
        <v>81</v>
      </c>
      <c r="X7" s="221" t="s">
        <v>82</v>
      </c>
      <c r="Z7" s="219"/>
      <c r="AA7" s="220"/>
      <c r="AB7" s="376" t="s">
        <v>84</v>
      </c>
      <c r="AC7" s="376" t="s">
        <v>85</v>
      </c>
      <c r="AD7" s="376" t="s">
        <v>86</v>
      </c>
      <c r="AE7" s="376" t="s">
        <v>87</v>
      </c>
      <c r="AF7" s="376" t="s">
        <v>88</v>
      </c>
      <c r="AG7" s="376" t="s">
        <v>89</v>
      </c>
      <c r="AH7" s="221" t="s">
        <v>90</v>
      </c>
      <c r="AI7" s="221" t="s">
        <v>91</v>
      </c>
      <c r="AK7" s="219"/>
      <c r="AL7" s="220"/>
      <c r="AM7" s="221" t="s">
        <v>84</v>
      </c>
      <c r="AN7" s="223" t="s">
        <v>92</v>
      </c>
      <c r="AP7" s="219"/>
      <c r="AQ7" s="220"/>
      <c r="AR7" s="221" t="s">
        <v>388</v>
      </c>
      <c r="AS7" s="222" t="s">
        <v>389</v>
      </c>
      <c r="AT7" s="222" t="s">
        <v>390</v>
      </c>
      <c r="AU7" s="221" t="s">
        <v>391</v>
      </c>
      <c r="AV7" s="221" t="s">
        <v>392</v>
      </c>
      <c r="AW7" s="223" t="s">
        <v>393</v>
      </c>
    </row>
    <row r="8" spans="1:49" x14ac:dyDescent="0.2">
      <c r="A8" s="224" t="s">
        <v>264</v>
      </c>
      <c r="B8" s="158" t="s">
        <v>265</v>
      </c>
      <c r="C8" s="405">
        <f t="shared" ref="C8:C41" si="0">P8</f>
        <v>0.65037929495760816</v>
      </c>
      <c r="D8" s="406">
        <f t="shared" ref="D8:E41" si="1">W8</f>
        <v>0.495458298926507</v>
      </c>
      <c r="E8" s="406">
        <f t="shared" si="1"/>
        <v>0.32782824112303882</v>
      </c>
      <c r="F8" s="406">
        <f t="shared" ref="F8:G41" si="2">AH8</f>
        <v>0.45169281585466559</v>
      </c>
      <c r="G8" s="406">
        <f t="shared" si="2"/>
        <v>0.11973575557390587</v>
      </c>
      <c r="H8" s="407">
        <f t="shared" ref="H8:H41" si="3">AN8</f>
        <v>1.170751382505599E-2</v>
      </c>
      <c r="K8" s="224" t="s">
        <v>264</v>
      </c>
      <c r="L8" s="158" t="s">
        <v>265</v>
      </c>
      <c r="M8" s="386">
        <f>取引基本表!AX5</f>
        <v>4482</v>
      </c>
      <c r="N8" s="370">
        <f>ABS(取引基本表!BB5)</f>
        <v>1567</v>
      </c>
      <c r="O8" s="414">
        <f t="shared" ref="O8:O41" si="4">N8/M8</f>
        <v>0.34962070504239179</v>
      </c>
      <c r="P8" s="410">
        <f t="shared" ref="P8:P43" si="5">1-O8</f>
        <v>0.65037929495760816</v>
      </c>
      <c r="R8" s="224" t="s">
        <v>264</v>
      </c>
      <c r="S8" s="158" t="s">
        <v>265</v>
      </c>
      <c r="T8" s="365">
        <f>取引基本表!BD5</f>
        <v>6055</v>
      </c>
      <c r="U8" s="366">
        <f>雇用表!X5</f>
        <v>3000</v>
      </c>
      <c r="V8" s="365">
        <f>雇用表!X51</f>
        <v>1985</v>
      </c>
      <c r="W8" s="416">
        <f>U8/T8</f>
        <v>0.495458298926507</v>
      </c>
      <c r="X8" s="416">
        <f>V8/T8</f>
        <v>0.32782824112303882</v>
      </c>
      <c r="Z8" s="224" t="s">
        <v>264</v>
      </c>
      <c r="AA8" s="48" t="s">
        <v>265</v>
      </c>
      <c r="AB8" s="451">
        <f t="array" ref="AB8:AF47">TRANSPOSE(取引基本表!C46:AP50)</f>
        <v>725</v>
      </c>
      <c r="AC8" s="452">
        <v>1221</v>
      </c>
      <c r="AD8" s="452">
        <v>968</v>
      </c>
      <c r="AE8" s="452">
        <v>241</v>
      </c>
      <c r="AF8" s="452">
        <v>-420</v>
      </c>
      <c r="AG8" s="371">
        <f t="array" ref="AG8:AG47">TRANSPOSE(取引基本表!C52:AP52)</f>
        <v>6055</v>
      </c>
      <c r="AH8" s="407">
        <f>SUM(AB8:AF8)/AG8</f>
        <v>0.45169281585466559</v>
      </c>
      <c r="AI8" s="418">
        <f>AB8/AG8</f>
        <v>0.11973575557390587</v>
      </c>
      <c r="AK8" s="224" t="s">
        <v>264</v>
      </c>
      <c r="AL8" s="158" t="s">
        <v>265</v>
      </c>
      <c r="AM8" s="386">
        <f>取引基本表!AR5</f>
        <v>1103</v>
      </c>
      <c r="AN8" s="410">
        <f t="shared" ref="AN8:AN47" si="6">AM8/AM$47</f>
        <v>1.170751382505599E-2</v>
      </c>
      <c r="AP8" s="224" t="s">
        <v>264</v>
      </c>
      <c r="AQ8" s="158" t="s">
        <v>265</v>
      </c>
      <c r="AR8" s="389">
        <f>取引基本表!AX5</f>
        <v>4482</v>
      </c>
      <c r="AS8" s="390">
        <f>取引基本表!AY5</f>
        <v>3140</v>
      </c>
      <c r="AT8" s="390">
        <f>ABS(取引基本表!BB5)</f>
        <v>1567</v>
      </c>
      <c r="AU8" s="391">
        <f>AS8-AT8</f>
        <v>1573</v>
      </c>
      <c r="AV8" s="414">
        <v>0.83011676085593211</v>
      </c>
      <c r="AW8" s="410">
        <v>0.16988323914406789</v>
      </c>
    </row>
    <row r="9" spans="1:49" x14ac:dyDescent="0.2">
      <c r="A9" s="225" t="s">
        <v>220</v>
      </c>
      <c r="B9" s="158" t="s">
        <v>266</v>
      </c>
      <c r="C9" s="408">
        <f t="shared" si="0"/>
        <v>0.72894736842105257</v>
      </c>
      <c r="D9" s="409">
        <f t="shared" si="1"/>
        <v>0.15384615384615385</v>
      </c>
      <c r="E9" s="409">
        <f t="shared" si="1"/>
        <v>1.6722408026755852E-2</v>
      </c>
      <c r="F9" s="409">
        <f t="shared" si="2"/>
        <v>0.67892976588628762</v>
      </c>
      <c r="G9" s="409">
        <f t="shared" si="2"/>
        <v>0.24749163879598662</v>
      </c>
      <c r="H9" s="410">
        <f t="shared" si="3"/>
        <v>6.0501204716971121E-4</v>
      </c>
      <c r="K9" s="225" t="s">
        <v>220</v>
      </c>
      <c r="L9" s="158" t="s">
        <v>266</v>
      </c>
      <c r="M9" s="386">
        <f>取引基本表!AX6</f>
        <v>380</v>
      </c>
      <c r="N9" s="370">
        <f>ABS(取引基本表!BB6)</f>
        <v>103</v>
      </c>
      <c r="O9" s="414">
        <f t="shared" si="4"/>
        <v>0.27105263157894738</v>
      </c>
      <c r="P9" s="410">
        <f t="shared" si="5"/>
        <v>0.72894736842105257</v>
      </c>
      <c r="R9" s="225" t="s">
        <v>220</v>
      </c>
      <c r="S9" s="158" t="s">
        <v>266</v>
      </c>
      <c r="T9" s="365">
        <f>取引基本表!BD6</f>
        <v>299</v>
      </c>
      <c r="U9" s="366">
        <f>雇用表!X6</f>
        <v>46</v>
      </c>
      <c r="V9" s="365">
        <f>雇用表!X52</f>
        <v>5</v>
      </c>
      <c r="W9" s="416">
        <f t="shared" ref="W9:W47" si="7">U9/T9</f>
        <v>0.15384615384615385</v>
      </c>
      <c r="X9" s="416">
        <f t="shared" ref="X9:X47" si="8">V9/T9</f>
        <v>1.6722408026755852E-2</v>
      </c>
      <c r="Z9" s="225" t="s">
        <v>220</v>
      </c>
      <c r="AA9" s="48" t="s">
        <v>266</v>
      </c>
      <c r="AB9" s="453">
        <v>74</v>
      </c>
      <c r="AC9" s="390">
        <v>116</v>
      </c>
      <c r="AD9" s="390">
        <v>19</v>
      </c>
      <c r="AE9" s="390">
        <v>6</v>
      </c>
      <c r="AF9" s="390">
        <v>-12</v>
      </c>
      <c r="AG9" s="372">
        <v>299</v>
      </c>
      <c r="AH9" s="410">
        <f t="shared" ref="AH9:AH41" si="9">SUM(AB9:AF9)/AG9</f>
        <v>0.67892976588628762</v>
      </c>
      <c r="AI9" s="414">
        <f t="shared" ref="AI9:AI41" si="10">AB9/AG9</f>
        <v>0.24749163879598662</v>
      </c>
      <c r="AK9" s="225" t="s">
        <v>220</v>
      </c>
      <c r="AL9" s="158" t="s">
        <v>266</v>
      </c>
      <c r="AM9" s="386">
        <f>取引基本表!AR6</f>
        <v>57</v>
      </c>
      <c r="AN9" s="410">
        <f t="shared" si="6"/>
        <v>6.0501204716971121E-4</v>
      </c>
      <c r="AP9" s="225" t="s">
        <v>220</v>
      </c>
      <c r="AQ9" s="158" t="s">
        <v>266</v>
      </c>
      <c r="AR9" s="389">
        <f>取引基本表!AX6</f>
        <v>380</v>
      </c>
      <c r="AS9" s="390">
        <f>取引基本表!AY6</f>
        <v>22</v>
      </c>
      <c r="AT9" s="390">
        <f>ABS(取引基本表!BB6)</f>
        <v>103</v>
      </c>
      <c r="AU9" s="391">
        <f t="shared" ref="AU9:AU47" si="11">AS9-AT9</f>
        <v>-81</v>
      </c>
      <c r="AV9" s="414">
        <v>0.59023354564755837</v>
      </c>
      <c r="AW9" s="410">
        <v>0.40976645435244163</v>
      </c>
    </row>
    <row r="10" spans="1:49" x14ac:dyDescent="0.2">
      <c r="A10" s="225" t="s">
        <v>221</v>
      </c>
      <c r="B10" s="158" t="s">
        <v>267</v>
      </c>
      <c r="C10" s="408">
        <f t="shared" si="0"/>
        <v>1.0504201680672232E-2</v>
      </c>
      <c r="D10" s="409">
        <f t="shared" si="1"/>
        <v>0</v>
      </c>
      <c r="E10" s="409">
        <f t="shared" si="1"/>
        <v>0</v>
      </c>
      <c r="F10" s="409">
        <f t="shared" si="2"/>
        <v>0.5714285714285714</v>
      </c>
      <c r="G10" s="409">
        <f t="shared" si="2"/>
        <v>0.2857142857142857</v>
      </c>
      <c r="H10" s="410">
        <f t="shared" si="3"/>
        <v>1.1887956014562746E-3</v>
      </c>
      <c r="K10" s="225" t="s">
        <v>221</v>
      </c>
      <c r="L10" s="158" t="s">
        <v>267</v>
      </c>
      <c r="M10" s="386">
        <f>取引基本表!AX7</f>
        <v>476</v>
      </c>
      <c r="N10" s="370">
        <f>ABS(取引基本表!BB7)</f>
        <v>471</v>
      </c>
      <c r="O10" s="414">
        <f t="shared" si="4"/>
        <v>0.98949579831932777</v>
      </c>
      <c r="P10" s="410">
        <f t="shared" si="5"/>
        <v>1.0504201680672232E-2</v>
      </c>
      <c r="R10" s="225" t="s">
        <v>221</v>
      </c>
      <c r="S10" s="158" t="s">
        <v>267</v>
      </c>
      <c r="T10" s="365">
        <f>取引基本表!BD7</f>
        <v>7</v>
      </c>
      <c r="U10" s="366">
        <f>雇用表!X7</f>
        <v>0</v>
      </c>
      <c r="V10" s="365">
        <f>雇用表!X53</f>
        <v>0</v>
      </c>
      <c r="W10" s="416">
        <f t="shared" si="7"/>
        <v>0</v>
      </c>
      <c r="X10" s="416">
        <f t="shared" si="8"/>
        <v>0</v>
      </c>
      <c r="Z10" s="225" t="s">
        <v>221</v>
      </c>
      <c r="AA10" s="48" t="s">
        <v>267</v>
      </c>
      <c r="AB10" s="453">
        <v>2</v>
      </c>
      <c r="AC10" s="390">
        <v>1</v>
      </c>
      <c r="AD10" s="390">
        <v>1</v>
      </c>
      <c r="AE10" s="390">
        <v>0</v>
      </c>
      <c r="AF10" s="390">
        <v>0</v>
      </c>
      <c r="AG10" s="372">
        <v>7</v>
      </c>
      <c r="AH10" s="410">
        <f t="shared" si="9"/>
        <v>0.5714285714285714</v>
      </c>
      <c r="AI10" s="414">
        <f t="shared" si="10"/>
        <v>0.2857142857142857</v>
      </c>
      <c r="AK10" s="225" t="s">
        <v>221</v>
      </c>
      <c r="AL10" s="158" t="s">
        <v>267</v>
      </c>
      <c r="AM10" s="386">
        <f>取引基本表!AR7</f>
        <v>112</v>
      </c>
      <c r="AN10" s="410">
        <f t="shared" si="6"/>
        <v>1.1887956014562746E-3</v>
      </c>
      <c r="AP10" s="225" t="s">
        <v>221</v>
      </c>
      <c r="AQ10" s="158" t="s">
        <v>267</v>
      </c>
      <c r="AR10" s="389">
        <f>取引基本表!AX7</f>
        <v>476</v>
      </c>
      <c r="AS10" s="390">
        <f>取引基本表!AY7</f>
        <v>2</v>
      </c>
      <c r="AT10" s="390">
        <f>ABS(取引基本表!BB7)</f>
        <v>471</v>
      </c>
      <c r="AU10" s="391">
        <f t="shared" si="11"/>
        <v>-469</v>
      </c>
      <c r="AV10" s="414">
        <v>0.31992289294256238</v>
      </c>
      <c r="AW10" s="410">
        <v>0.68007710705743762</v>
      </c>
    </row>
    <row r="11" spans="1:49" x14ac:dyDescent="0.2">
      <c r="A11" s="225" t="s">
        <v>222</v>
      </c>
      <c r="B11" s="158" t="s">
        <v>27</v>
      </c>
      <c r="C11" s="408">
        <f t="shared" si="0"/>
        <v>1.4320902789711765E-3</v>
      </c>
      <c r="D11" s="409">
        <f t="shared" si="1"/>
        <v>2.6315789473684209E-2</v>
      </c>
      <c r="E11" s="409">
        <f t="shared" si="1"/>
        <v>0</v>
      </c>
      <c r="F11" s="409">
        <f t="shared" si="2"/>
        <v>0.57894736842105265</v>
      </c>
      <c r="G11" s="409">
        <f t="shared" si="2"/>
        <v>0.36842105263157893</v>
      </c>
      <c r="H11" s="410">
        <f t="shared" si="3"/>
        <v>-2.1228492883147762E-5</v>
      </c>
      <c r="K11" s="225" t="s">
        <v>222</v>
      </c>
      <c r="L11" s="158" t="s">
        <v>27</v>
      </c>
      <c r="M11" s="386">
        <f>取引基本表!AX8</f>
        <v>17457</v>
      </c>
      <c r="N11" s="370">
        <f>ABS(取引基本表!BB8)</f>
        <v>17432</v>
      </c>
      <c r="O11" s="414">
        <f t="shared" si="4"/>
        <v>0.99856790972102882</v>
      </c>
      <c r="P11" s="410">
        <f t="shared" si="5"/>
        <v>1.4320902789711765E-3</v>
      </c>
      <c r="R11" s="225" t="s">
        <v>222</v>
      </c>
      <c r="S11" s="158" t="s">
        <v>27</v>
      </c>
      <c r="T11" s="365">
        <f>取引基本表!BD8</f>
        <v>38</v>
      </c>
      <c r="U11" s="366">
        <f>雇用表!X8</f>
        <v>1</v>
      </c>
      <c r="V11" s="365">
        <f>雇用表!X54</f>
        <v>0</v>
      </c>
      <c r="W11" s="416">
        <f t="shared" si="7"/>
        <v>2.6315789473684209E-2</v>
      </c>
      <c r="X11" s="416">
        <f t="shared" si="8"/>
        <v>0</v>
      </c>
      <c r="Z11" s="225" t="s">
        <v>222</v>
      </c>
      <c r="AA11" s="48" t="s">
        <v>27</v>
      </c>
      <c r="AB11" s="453">
        <v>14</v>
      </c>
      <c r="AC11" s="390">
        <v>1</v>
      </c>
      <c r="AD11" s="390">
        <v>4</v>
      </c>
      <c r="AE11" s="390">
        <v>3</v>
      </c>
      <c r="AF11" s="390">
        <v>0</v>
      </c>
      <c r="AG11" s="372">
        <v>38</v>
      </c>
      <c r="AH11" s="410">
        <f t="shared" si="9"/>
        <v>0.57894736842105265</v>
      </c>
      <c r="AI11" s="414">
        <f t="shared" si="10"/>
        <v>0.36842105263157893</v>
      </c>
      <c r="AK11" s="225" t="s">
        <v>222</v>
      </c>
      <c r="AL11" s="158" t="s">
        <v>27</v>
      </c>
      <c r="AM11" s="386">
        <f>取引基本表!AR8</f>
        <v>-2</v>
      </c>
      <c r="AN11" s="410">
        <f t="shared" si="6"/>
        <v>-2.1228492883147762E-5</v>
      </c>
      <c r="AP11" s="225" t="s">
        <v>222</v>
      </c>
      <c r="AQ11" s="158" t="s">
        <v>27</v>
      </c>
      <c r="AR11" s="389">
        <f>取引基本表!AX8</f>
        <v>17457</v>
      </c>
      <c r="AS11" s="390">
        <f>取引基本表!AY8</f>
        <v>13</v>
      </c>
      <c r="AT11" s="390">
        <f>ABS(取引基本表!BB8)</f>
        <v>17432</v>
      </c>
      <c r="AU11" s="391">
        <f t="shared" si="11"/>
        <v>-17419</v>
      </c>
      <c r="AV11" s="414">
        <v>0.97885279843965589</v>
      </c>
      <c r="AW11" s="410">
        <v>2.1147201560344109E-2</v>
      </c>
    </row>
    <row r="12" spans="1:49" x14ac:dyDescent="0.2">
      <c r="A12" s="225" t="s">
        <v>223</v>
      </c>
      <c r="B12" s="158" t="s">
        <v>191</v>
      </c>
      <c r="C12" s="408">
        <f t="shared" si="0"/>
        <v>8.2314002014678422E-2</v>
      </c>
      <c r="D12" s="409">
        <f t="shared" si="1"/>
        <v>4.0436456996148909E-2</v>
      </c>
      <c r="E12" s="409">
        <f t="shared" si="1"/>
        <v>4.0507773498787619E-2</v>
      </c>
      <c r="F12" s="409">
        <f t="shared" si="2"/>
        <v>0.39723291969761804</v>
      </c>
      <c r="G12" s="409">
        <f t="shared" si="2"/>
        <v>0.12801312223648553</v>
      </c>
      <c r="H12" s="410">
        <f t="shared" si="3"/>
        <v>9.0942863511405014E-2</v>
      </c>
      <c r="K12" s="225" t="s">
        <v>223</v>
      </c>
      <c r="L12" s="158" t="s">
        <v>191</v>
      </c>
      <c r="M12" s="386">
        <f>取引基本表!AX9</f>
        <v>13898</v>
      </c>
      <c r="N12" s="370">
        <f>ABS(取引基本表!BB9)</f>
        <v>12754</v>
      </c>
      <c r="O12" s="414">
        <f t="shared" si="4"/>
        <v>0.91768599798532158</v>
      </c>
      <c r="P12" s="410">
        <f t="shared" si="5"/>
        <v>8.2314002014678422E-2</v>
      </c>
      <c r="R12" s="225" t="s">
        <v>223</v>
      </c>
      <c r="S12" s="158" t="s">
        <v>191</v>
      </c>
      <c r="T12" s="365">
        <f>取引基本表!BD9</f>
        <v>14022</v>
      </c>
      <c r="U12" s="366">
        <f>雇用表!X9</f>
        <v>567</v>
      </c>
      <c r="V12" s="365">
        <f>雇用表!X55</f>
        <v>568</v>
      </c>
      <c r="W12" s="416">
        <f t="shared" si="7"/>
        <v>4.0436456996148909E-2</v>
      </c>
      <c r="X12" s="416">
        <f t="shared" si="8"/>
        <v>4.0507773498787619E-2</v>
      </c>
      <c r="Z12" s="225" t="s">
        <v>223</v>
      </c>
      <c r="AA12" s="48" t="s">
        <v>191</v>
      </c>
      <c r="AB12" s="453">
        <v>1795</v>
      </c>
      <c r="AC12" s="390">
        <v>1296</v>
      </c>
      <c r="AD12" s="390">
        <v>823</v>
      </c>
      <c r="AE12" s="390">
        <v>1692</v>
      </c>
      <c r="AF12" s="390">
        <v>-36</v>
      </c>
      <c r="AG12" s="372">
        <v>14022</v>
      </c>
      <c r="AH12" s="410">
        <f t="shared" si="9"/>
        <v>0.39723291969761804</v>
      </c>
      <c r="AI12" s="414">
        <f t="shared" si="10"/>
        <v>0.12801312223648553</v>
      </c>
      <c r="AK12" s="225" t="s">
        <v>223</v>
      </c>
      <c r="AL12" s="158" t="s">
        <v>191</v>
      </c>
      <c r="AM12" s="386">
        <f>取引基本表!AR9</f>
        <v>8568</v>
      </c>
      <c r="AN12" s="410">
        <f t="shared" si="6"/>
        <v>9.0942863511405014E-2</v>
      </c>
      <c r="AP12" s="225" t="s">
        <v>223</v>
      </c>
      <c r="AQ12" s="158" t="s">
        <v>191</v>
      </c>
      <c r="AR12" s="389">
        <f>取引基本表!AX9</f>
        <v>13898</v>
      </c>
      <c r="AS12" s="390">
        <f>取引基本表!AY9</f>
        <v>12878</v>
      </c>
      <c r="AT12" s="390">
        <f>ABS(取引基本表!BB9)</f>
        <v>12754</v>
      </c>
      <c r="AU12" s="391">
        <f t="shared" si="11"/>
        <v>124</v>
      </c>
      <c r="AV12" s="414">
        <v>0.73020703224841943</v>
      </c>
      <c r="AW12" s="410">
        <v>0.26979296775158057</v>
      </c>
    </row>
    <row r="13" spans="1:49" x14ac:dyDescent="0.2">
      <c r="A13" s="225" t="s">
        <v>224</v>
      </c>
      <c r="B13" s="158" t="s">
        <v>28</v>
      </c>
      <c r="C13" s="408">
        <f t="shared" si="0"/>
        <v>0</v>
      </c>
      <c r="D13" s="409">
        <f t="shared" si="1"/>
        <v>4.5499999999999999E-2</v>
      </c>
      <c r="E13" s="409">
        <f t="shared" si="1"/>
        <v>0.02</v>
      </c>
      <c r="F13" s="409">
        <f t="shared" si="2"/>
        <v>0.38300000000000001</v>
      </c>
      <c r="G13" s="409">
        <f t="shared" si="2"/>
        <v>0.2445</v>
      </c>
      <c r="H13" s="410">
        <f t="shared" si="3"/>
        <v>1.389404859202021E-2</v>
      </c>
      <c r="K13" s="225" t="s">
        <v>224</v>
      </c>
      <c r="L13" s="158" t="s">
        <v>28</v>
      </c>
      <c r="M13" s="386">
        <f>取引基本表!AX10</f>
        <v>2637</v>
      </c>
      <c r="N13" s="370">
        <f>ABS(取引基本表!BB10)</f>
        <v>2637</v>
      </c>
      <c r="O13" s="414">
        <f t="shared" si="4"/>
        <v>1</v>
      </c>
      <c r="P13" s="410">
        <f t="shared" si="5"/>
        <v>0</v>
      </c>
      <c r="R13" s="225" t="s">
        <v>224</v>
      </c>
      <c r="S13" s="158" t="s">
        <v>28</v>
      </c>
      <c r="T13" s="365">
        <f>取引基本表!BD10</f>
        <v>2000</v>
      </c>
      <c r="U13" s="366">
        <f>雇用表!X10</f>
        <v>91</v>
      </c>
      <c r="V13" s="365">
        <f>雇用表!X56</f>
        <v>40</v>
      </c>
      <c r="W13" s="416">
        <f t="shared" si="7"/>
        <v>4.5499999999999999E-2</v>
      </c>
      <c r="X13" s="416">
        <f t="shared" si="8"/>
        <v>0.02</v>
      </c>
      <c r="Z13" s="225" t="s">
        <v>224</v>
      </c>
      <c r="AA13" s="48" t="s">
        <v>28</v>
      </c>
      <c r="AB13" s="453">
        <v>489</v>
      </c>
      <c r="AC13" s="390">
        <v>-38</v>
      </c>
      <c r="AD13" s="390">
        <v>227</v>
      </c>
      <c r="AE13" s="390">
        <v>88</v>
      </c>
      <c r="AF13" s="390">
        <v>0</v>
      </c>
      <c r="AG13" s="372">
        <v>2000</v>
      </c>
      <c r="AH13" s="410">
        <f t="shared" si="9"/>
        <v>0.38300000000000001</v>
      </c>
      <c r="AI13" s="414">
        <f t="shared" si="10"/>
        <v>0.2445</v>
      </c>
      <c r="AK13" s="225" t="s">
        <v>224</v>
      </c>
      <c r="AL13" s="158" t="s">
        <v>28</v>
      </c>
      <c r="AM13" s="386">
        <f>取引基本表!AR10</f>
        <v>1309</v>
      </c>
      <c r="AN13" s="410">
        <f t="shared" si="6"/>
        <v>1.389404859202021E-2</v>
      </c>
      <c r="AP13" s="225" t="s">
        <v>224</v>
      </c>
      <c r="AQ13" s="158" t="s">
        <v>28</v>
      </c>
      <c r="AR13" s="389">
        <f>取引基本表!AX10</f>
        <v>2637</v>
      </c>
      <c r="AS13" s="390">
        <f>取引基本表!AY10</f>
        <v>2000</v>
      </c>
      <c r="AT13" s="390">
        <f>ABS(取引基本表!BB10)</f>
        <v>2637</v>
      </c>
      <c r="AU13" s="391">
        <f t="shared" si="11"/>
        <v>-637</v>
      </c>
      <c r="AV13" s="414">
        <v>0.93315766467397665</v>
      </c>
      <c r="AW13" s="410">
        <v>6.684233532602335E-2</v>
      </c>
    </row>
    <row r="14" spans="1:49" x14ac:dyDescent="0.2">
      <c r="A14" s="225" t="s">
        <v>225</v>
      </c>
      <c r="B14" s="158" t="s">
        <v>268</v>
      </c>
      <c r="C14" s="408">
        <f t="shared" si="0"/>
        <v>0.20214395099540583</v>
      </c>
      <c r="D14" s="409">
        <f t="shared" si="1"/>
        <v>4.5164626788484742E-2</v>
      </c>
      <c r="E14" s="409">
        <f t="shared" si="1"/>
        <v>4.2234097569384586E-2</v>
      </c>
      <c r="F14" s="409">
        <f t="shared" si="2"/>
        <v>0.33787278055507669</v>
      </c>
      <c r="G14" s="409">
        <f t="shared" si="2"/>
        <v>0.19479400103430444</v>
      </c>
      <c r="H14" s="410">
        <f t="shared" si="3"/>
        <v>1.146338615689979E-3</v>
      </c>
      <c r="K14" s="225" t="s">
        <v>225</v>
      </c>
      <c r="L14" s="158" t="s">
        <v>268</v>
      </c>
      <c r="M14" s="386">
        <f>取引基本表!AX11</f>
        <v>4571</v>
      </c>
      <c r="N14" s="370">
        <f>ABS(取引基本表!BB11)</f>
        <v>3647</v>
      </c>
      <c r="O14" s="414">
        <f t="shared" si="4"/>
        <v>0.79785604900459417</v>
      </c>
      <c r="P14" s="410">
        <f t="shared" si="5"/>
        <v>0.20214395099540583</v>
      </c>
      <c r="R14" s="225" t="s">
        <v>225</v>
      </c>
      <c r="S14" s="158" t="s">
        <v>268</v>
      </c>
      <c r="T14" s="365">
        <f>取引基本表!BD11</f>
        <v>5801</v>
      </c>
      <c r="U14" s="366">
        <f>雇用表!X11</f>
        <v>262</v>
      </c>
      <c r="V14" s="365">
        <f>雇用表!X57</f>
        <v>245</v>
      </c>
      <c r="W14" s="416">
        <f t="shared" si="7"/>
        <v>4.5164626788484742E-2</v>
      </c>
      <c r="X14" s="416">
        <f t="shared" si="8"/>
        <v>4.2234097569384586E-2</v>
      </c>
      <c r="Z14" s="225" t="s">
        <v>225</v>
      </c>
      <c r="AA14" s="48" t="s">
        <v>268</v>
      </c>
      <c r="AB14" s="453">
        <v>1130</v>
      </c>
      <c r="AC14" s="390">
        <v>379</v>
      </c>
      <c r="AD14" s="390">
        <v>301</v>
      </c>
      <c r="AE14" s="390">
        <v>150</v>
      </c>
      <c r="AF14" s="390">
        <v>0</v>
      </c>
      <c r="AG14" s="372">
        <v>5801</v>
      </c>
      <c r="AH14" s="410">
        <f t="shared" si="9"/>
        <v>0.33787278055507669</v>
      </c>
      <c r="AI14" s="414">
        <f t="shared" si="10"/>
        <v>0.19479400103430444</v>
      </c>
      <c r="AK14" s="225" t="s">
        <v>225</v>
      </c>
      <c r="AL14" s="158" t="s">
        <v>268</v>
      </c>
      <c r="AM14" s="386">
        <f>取引基本表!AR11</f>
        <v>108</v>
      </c>
      <c r="AN14" s="410">
        <f t="shared" si="6"/>
        <v>1.146338615689979E-3</v>
      </c>
      <c r="AP14" s="225" t="s">
        <v>225</v>
      </c>
      <c r="AQ14" s="158" t="s">
        <v>268</v>
      </c>
      <c r="AR14" s="389">
        <f>取引基本表!AX11</f>
        <v>4571</v>
      </c>
      <c r="AS14" s="390">
        <f>取引基本表!AY11</f>
        <v>4877</v>
      </c>
      <c r="AT14" s="390">
        <f>ABS(取引基本表!BB11)</f>
        <v>3647</v>
      </c>
      <c r="AU14" s="391">
        <f t="shared" si="11"/>
        <v>1230</v>
      </c>
      <c r="AV14" s="414">
        <v>0.78289172072298208</v>
      </c>
      <c r="AW14" s="410">
        <v>0.21710827927701792</v>
      </c>
    </row>
    <row r="15" spans="1:49" x14ac:dyDescent="0.2">
      <c r="A15" s="225" t="s">
        <v>226</v>
      </c>
      <c r="B15" s="158" t="s">
        <v>29</v>
      </c>
      <c r="C15" s="408">
        <f t="shared" si="0"/>
        <v>0</v>
      </c>
      <c r="D15" s="409">
        <f t="shared" si="1"/>
        <v>8.4435977964269163E-3</v>
      </c>
      <c r="E15" s="409">
        <f t="shared" si="1"/>
        <v>7.8086117832809896E-3</v>
      </c>
      <c r="F15" s="409">
        <f t="shared" si="2"/>
        <v>0.30378074104583913</v>
      </c>
      <c r="G15" s="409">
        <f t="shared" si="2"/>
        <v>9.5608299438809663E-2</v>
      </c>
      <c r="H15" s="410">
        <f t="shared" si="3"/>
        <v>8.4064831817265134E-3</v>
      </c>
      <c r="K15" s="225" t="s">
        <v>226</v>
      </c>
      <c r="L15" s="158" t="s">
        <v>29</v>
      </c>
      <c r="M15" s="386">
        <f>取引基本表!AX12</f>
        <v>31818</v>
      </c>
      <c r="N15" s="370">
        <f>ABS(取引基本表!BB12)</f>
        <v>31818</v>
      </c>
      <c r="O15" s="414">
        <f t="shared" si="4"/>
        <v>1</v>
      </c>
      <c r="P15" s="410">
        <f t="shared" si="5"/>
        <v>0</v>
      </c>
      <c r="R15" s="225" t="s">
        <v>226</v>
      </c>
      <c r="S15" s="158" t="s">
        <v>29</v>
      </c>
      <c r="T15" s="365">
        <f>取引基本表!BD12</f>
        <v>58269</v>
      </c>
      <c r="U15" s="366">
        <f>雇用表!X12</f>
        <v>492</v>
      </c>
      <c r="V15" s="365">
        <f>雇用表!X58</f>
        <v>455</v>
      </c>
      <c r="W15" s="416">
        <f t="shared" si="7"/>
        <v>8.4435977964269163E-3</v>
      </c>
      <c r="X15" s="416">
        <f t="shared" si="8"/>
        <v>7.8086117832809896E-3</v>
      </c>
      <c r="Z15" s="225" t="s">
        <v>226</v>
      </c>
      <c r="AA15" s="48" t="s">
        <v>29</v>
      </c>
      <c r="AB15" s="453">
        <v>5571</v>
      </c>
      <c r="AC15" s="390">
        <v>3532</v>
      </c>
      <c r="AD15" s="390">
        <v>7458</v>
      </c>
      <c r="AE15" s="390">
        <v>1140</v>
      </c>
      <c r="AF15" s="390">
        <v>0</v>
      </c>
      <c r="AG15" s="372">
        <v>58269</v>
      </c>
      <c r="AH15" s="410">
        <f t="shared" si="9"/>
        <v>0.30378074104583913</v>
      </c>
      <c r="AI15" s="414">
        <f t="shared" si="10"/>
        <v>9.5608299438809663E-2</v>
      </c>
      <c r="AK15" s="225" t="s">
        <v>226</v>
      </c>
      <c r="AL15" s="158" t="s">
        <v>29</v>
      </c>
      <c r="AM15" s="386">
        <f>取引基本表!AR12</f>
        <v>792</v>
      </c>
      <c r="AN15" s="410">
        <f t="shared" si="6"/>
        <v>8.4064831817265134E-3</v>
      </c>
      <c r="AP15" s="225" t="s">
        <v>226</v>
      </c>
      <c r="AQ15" s="158" t="s">
        <v>29</v>
      </c>
      <c r="AR15" s="389">
        <f>取引基本表!AX12</f>
        <v>31818</v>
      </c>
      <c r="AS15" s="390">
        <f>取引基本表!AY12</f>
        <v>58269</v>
      </c>
      <c r="AT15" s="390">
        <f>ABS(取引基本表!BB12)</f>
        <v>31818</v>
      </c>
      <c r="AU15" s="391">
        <f t="shared" si="11"/>
        <v>26451</v>
      </c>
      <c r="AV15" s="414">
        <v>0.8222762164835401</v>
      </c>
      <c r="AW15" s="410">
        <v>0.1777237835164599</v>
      </c>
    </row>
    <row r="16" spans="1:49" x14ac:dyDescent="0.2">
      <c r="A16" s="225" t="s">
        <v>227</v>
      </c>
      <c r="B16" s="158" t="s">
        <v>30</v>
      </c>
      <c r="C16" s="408">
        <f t="shared" si="0"/>
        <v>5.244101845363236E-2</v>
      </c>
      <c r="D16" s="409">
        <f t="shared" si="1"/>
        <v>0</v>
      </c>
      <c r="E16" s="409">
        <f t="shared" si="1"/>
        <v>0</v>
      </c>
      <c r="F16" s="409">
        <f t="shared" si="2"/>
        <v>0.2874493927125506</v>
      </c>
      <c r="G16" s="409">
        <f t="shared" si="2"/>
        <v>3.3400809716599193E-2</v>
      </c>
      <c r="H16" s="410">
        <f t="shared" si="3"/>
        <v>1.6473310477322662E-2</v>
      </c>
      <c r="K16" s="225" t="s">
        <v>227</v>
      </c>
      <c r="L16" s="158" t="s">
        <v>30</v>
      </c>
      <c r="M16" s="386">
        <f>取引基本表!AX13</f>
        <v>8562</v>
      </c>
      <c r="N16" s="370">
        <f>ABS(取引基本表!BB13)</f>
        <v>8113</v>
      </c>
      <c r="O16" s="414">
        <f t="shared" si="4"/>
        <v>0.94755898154636764</v>
      </c>
      <c r="P16" s="410">
        <f t="shared" si="5"/>
        <v>5.244101845363236E-2</v>
      </c>
      <c r="R16" s="225" t="s">
        <v>227</v>
      </c>
      <c r="S16" s="158" t="s">
        <v>30</v>
      </c>
      <c r="T16" s="365">
        <f>取引基本表!BD13</f>
        <v>988</v>
      </c>
      <c r="U16" s="366">
        <f>雇用表!X13</f>
        <v>0</v>
      </c>
      <c r="V16" s="365">
        <f>雇用表!X59</f>
        <v>0</v>
      </c>
      <c r="W16" s="416">
        <f t="shared" si="7"/>
        <v>0</v>
      </c>
      <c r="X16" s="416">
        <f t="shared" si="8"/>
        <v>0</v>
      </c>
      <c r="Z16" s="225" t="s">
        <v>227</v>
      </c>
      <c r="AA16" s="48" t="s">
        <v>30</v>
      </c>
      <c r="AB16" s="453">
        <v>33</v>
      </c>
      <c r="AC16" s="390">
        <v>27</v>
      </c>
      <c r="AD16" s="390">
        <v>92</v>
      </c>
      <c r="AE16" s="390">
        <v>134</v>
      </c>
      <c r="AF16" s="390">
        <v>-2</v>
      </c>
      <c r="AG16" s="372">
        <v>988</v>
      </c>
      <c r="AH16" s="410">
        <f t="shared" si="9"/>
        <v>0.2874493927125506</v>
      </c>
      <c r="AI16" s="414">
        <f t="shared" si="10"/>
        <v>3.3400809716599193E-2</v>
      </c>
      <c r="AK16" s="225" t="s">
        <v>227</v>
      </c>
      <c r="AL16" s="158" t="s">
        <v>30</v>
      </c>
      <c r="AM16" s="386">
        <f>取引基本表!AR13</f>
        <v>1552</v>
      </c>
      <c r="AN16" s="410">
        <f t="shared" si="6"/>
        <v>1.6473310477322662E-2</v>
      </c>
      <c r="AP16" s="225" t="s">
        <v>227</v>
      </c>
      <c r="AQ16" s="158" t="s">
        <v>30</v>
      </c>
      <c r="AR16" s="389">
        <f>取引基本表!AX13</f>
        <v>8562</v>
      </c>
      <c r="AS16" s="390">
        <f>取引基本表!AY13</f>
        <v>539</v>
      </c>
      <c r="AT16" s="390">
        <f>ABS(取引基本表!BB13)</f>
        <v>8113</v>
      </c>
      <c r="AU16" s="391">
        <f t="shared" si="11"/>
        <v>-7574</v>
      </c>
      <c r="AV16" s="414">
        <v>0.87631747448336361</v>
      </c>
      <c r="AW16" s="410">
        <v>0.12368252551663639</v>
      </c>
    </row>
    <row r="17" spans="1:49" x14ac:dyDescent="0.2">
      <c r="A17" s="225" t="s">
        <v>2</v>
      </c>
      <c r="B17" s="158" t="s">
        <v>375</v>
      </c>
      <c r="C17" s="408">
        <f t="shared" si="0"/>
        <v>0.30047739399045215</v>
      </c>
      <c r="D17" s="409">
        <f t="shared" si="1"/>
        <v>3.6407237846086765E-2</v>
      </c>
      <c r="E17" s="409">
        <f t="shared" si="1"/>
        <v>3.7279267495094831E-2</v>
      </c>
      <c r="F17" s="409">
        <f t="shared" si="2"/>
        <v>0.33413269384492406</v>
      </c>
      <c r="G17" s="409">
        <f t="shared" si="2"/>
        <v>0.21582733812949639</v>
      </c>
      <c r="H17" s="410">
        <f t="shared" si="3"/>
        <v>2.8021610605755043E-3</v>
      </c>
      <c r="K17" s="225" t="s">
        <v>2</v>
      </c>
      <c r="L17" s="158" t="s">
        <v>375</v>
      </c>
      <c r="M17" s="386">
        <f>取引基本表!AX14</f>
        <v>7122</v>
      </c>
      <c r="N17" s="370">
        <f>ABS(取引基本表!BB14)</f>
        <v>4982</v>
      </c>
      <c r="O17" s="414">
        <f t="shared" si="4"/>
        <v>0.69952260600954785</v>
      </c>
      <c r="P17" s="410">
        <f t="shared" si="5"/>
        <v>0.30047739399045215</v>
      </c>
      <c r="R17" s="225" t="s">
        <v>2</v>
      </c>
      <c r="S17" s="158" t="s">
        <v>375</v>
      </c>
      <c r="T17" s="365">
        <f>取引基本表!BD14</f>
        <v>13761</v>
      </c>
      <c r="U17" s="366">
        <f>雇用表!X14</f>
        <v>501</v>
      </c>
      <c r="V17" s="365">
        <f>雇用表!X60</f>
        <v>513</v>
      </c>
      <c r="W17" s="416">
        <f t="shared" si="7"/>
        <v>3.6407237846086765E-2</v>
      </c>
      <c r="X17" s="416">
        <f t="shared" si="8"/>
        <v>3.7279267495094831E-2</v>
      </c>
      <c r="Z17" s="225" t="s">
        <v>2</v>
      </c>
      <c r="AA17" s="48" t="s">
        <v>375</v>
      </c>
      <c r="AB17" s="453">
        <v>2970</v>
      </c>
      <c r="AC17" s="390">
        <v>-40</v>
      </c>
      <c r="AD17" s="390">
        <v>1174</v>
      </c>
      <c r="AE17" s="390">
        <v>494</v>
      </c>
      <c r="AF17" s="390">
        <v>0</v>
      </c>
      <c r="AG17" s="372">
        <v>13761</v>
      </c>
      <c r="AH17" s="410">
        <f t="shared" si="9"/>
        <v>0.33413269384492406</v>
      </c>
      <c r="AI17" s="414">
        <f t="shared" si="10"/>
        <v>0.21582733812949639</v>
      </c>
      <c r="AK17" s="225" t="s">
        <v>2</v>
      </c>
      <c r="AL17" s="158" t="s">
        <v>375</v>
      </c>
      <c r="AM17" s="386">
        <f>取引基本表!AR14</f>
        <v>264</v>
      </c>
      <c r="AN17" s="410">
        <f t="shared" si="6"/>
        <v>2.8021610605755043E-3</v>
      </c>
      <c r="AP17" s="225" t="s">
        <v>2</v>
      </c>
      <c r="AQ17" s="158" t="s">
        <v>365</v>
      </c>
      <c r="AR17" s="389">
        <f>取引基本表!AX14</f>
        <v>7122</v>
      </c>
      <c r="AS17" s="390">
        <f>取引基本表!AY14</f>
        <v>11621</v>
      </c>
      <c r="AT17" s="390">
        <f>ABS(取引基本表!BB14)</f>
        <v>4982</v>
      </c>
      <c r="AU17" s="391">
        <f t="shared" si="11"/>
        <v>6639</v>
      </c>
      <c r="AV17" s="414">
        <v>0.80716043298169571</v>
      </c>
      <c r="AW17" s="410">
        <v>0.19283956701830429</v>
      </c>
    </row>
    <row r="18" spans="1:49" x14ac:dyDescent="0.2">
      <c r="A18" s="225" t="s">
        <v>3</v>
      </c>
      <c r="B18" s="158" t="s">
        <v>31</v>
      </c>
      <c r="C18" s="408">
        <f t="shared" si="0"/>
        <v>0.17062500000000003</v>
      </c>
      <c r="D18" s="409">
        <f t="shared" si="1"/>
        <v>0.12530562347188265</v>
      </c>
      <c r="E18" s="409">
        <f t="shared" si="1"/>
        <v>6.0513447432762837E-2</v>
      </c>
      <c r="F18" s="409">
        <f t="shared" si="2"/>
        <v>0.45904645476772615</v>
      </c>
      <c r="G18" s="409">
        <f t="shared" si="2"/>
        <v>0.21515892420537897</v>
      </c>
      <c r="H18" s="410">
        <f t="shared" si="3"/>
        <v>4.4579835054610296E-4</v>
      </c>
      <c r="K18" s="225" t="s">
        <v>3</v>
      </c>
      <c r="L18" s="158" t="s">
        <v>31</v>
      </c>
      <c r="M18" s="386">
        <f>取引基本表!AX15</f>
        <v>1600</v>
      </c>
      <c r="N18" s="370">
        <f>ABS(取引基本表!BB15)</f>
        <v>1327</v>
      </c>
      <c r="O18" s="414">
        <f t="shared" si="4"/>
        <v>0.82937499999999997</v>
      </c>
      <c r="P18" s="410">
        <f t="shared" si="5"/>
        <v>0.17062500000000003</v>
      </c>
      <c r="R18" s="225" t="s">
        <v>3</v>
      </c>
      <c r="S18" s="158" t="s">
        <v>31</v>
      </c>
      <c r="T18" s="365">
        <f>取引基本表!BD15</f>
        <v>1636</v>
      </c>
      <c r="U18" s="366">
        <f>雇用表!X15</f>
        <v>205</v>
      </c>
      <c r="V18" s="365">
        <f>雇用表!X61</f>
        <v>99</v>
      </c>
      <c r="W18" s="416">
        <f t="shared" si="7"/>
        <v>0.12530562347188265</v>
      </c>
      <c r="X18" s="416">
        <f t="shared" si="8"/>
        <v>6.0513447432762837E-2</v>
      </c>
      <c r="Z18" s="225" t="s">
        <v>3</v>
      </c>
      <c r="AA18" s="48" t="s">
        <v>31</v>
      </c>
      <c r="AB18" s="453">
        <v>352</v>
      </c>
      <c r="AC18" s="390">
        <v>158</v>
      </c>
      <c r="AD18" s="390">
        <v>190</v>
      </c>
      <c r="AE18" s="390">
        <v>51</v>
      </c>
      <c r="AF18" s="390">
        <v>0</v>
      </c>
      <c r="AG18" s="372">
        <v>1636</v>
      </c>
      <c r="AH18" s="410">
        <f t="shared" si="9"/>
        <v>0.45904645476772615</v>
      </c>
      <c r="AI18" s="414">
        <f t="shared" si="10"/>
        <v>0.21515892420537897</v>
      </c>
      <c r="AK18" s="225" t="s">
        <v>3</v>
      </c>
      <c r="AL18" s="158" t="s">
        <v>31</v>
      </c>
      <c r="AM18" s="386">
        <f>取引基本表!AR15</f>
        <v>42</v>
      </c>
      <c r="AN18" s="410">
        <f t="shared" si="6"/>
        <v>4.4579835054610296E-4</v>
      </c>
      <c r="AP18" s="225" t="s">
        <v>3</v>
      </c>
      <c r="AQ18" s="158" t="s">
        <v>31</v>
      </c>
      <c r="AR18" s="389">
        <f>取引基本表!AX15</f>
        <v>1600</v>
      </c>
      <c r="AS18" s="390">
        <f>取引基本表!AY15</f>
        <v>1363</v>
      </c>
      <c r="AT18" s="390">
        <f>ABS(取引基本表!BB15)</f>
        <v>1327</v>
      </c>
      <c r="AU18" s="391">
        <f t="shared" si="11"/>
        <v>36</v>
      </c>
      <c r="AV18" s="414">
        <v>0.69369460950567885</v>
      </c>
      <c r="AW18" s="410">
        <v>0.30630539049432115</v>
      </c>
    </row>
    <row r="19" spans="1:49" x14ac:dyDescent="0.2">
      <c r="A19" s="225" t="s">
        <v>4</v>
      </c>
      <c r="B19" s="158" t="s">
        <v>32</v>
      </c>
      <c r="C19" s="408">
        <f t="shared" si="0"/>
        <v>0.1185035016586804</v>
      </c>
      <c r="D19" s="409">
        <f t="shared" si="1"/>
        <v>1.9656019656019656E-2</v>
      </c>
      <c r="E19" s="409">
        <f t="shared" si="1"/>
        <v>2.141102141102141E-2</v>
      </c>
      <c r="F19" s="409">
        <f t="shared" si="2"/>
        <v>0.24008424008424009</v>
      </c>
      <c r="G19" s="409">
        <f t="shared" si="2"/>
        <v>5.7564057564057566E-2</v>
      </c>
      <c r="H19" s="410">
        <f t="shared" si="3"/>
        <v>-1.1675671085731269E-4</v>
      </c>
      <c r="K19" s="225" t="s">
        <v>4</v>
      </c>
      <c r="L19" s="158" t="s">
        <v>32</v>
      </c>
      <c r="M19" s="386">
        <f>取引基本表!AX16</f>
        <v>5426</v>
      </c>
      <c r="N19" s="370">
        <f>ABS(取引基本表!BB16)</f>
        <v>4783</v>
      </c>
      <c r="O19" s="414">
        <f t="shared" si="4"/>
        <v>0.8814964983413196</v>
      </c>
      <c r="P19" s="410">
        <f t="shared" si="5"/>
        <v>0.1185035016586804</v>
      </c>
      <c r="R19" s="225" t="s">
        <v>4</v>
      </c>
      <c r="S19" s="158" t="s">
        <v>32</v>
      </c>
      <c r="T19" s="365">
        <f>取引基本表!BD16</f>
        <v>2849</v>
      </c>
      <c r="U19" s="366">
        <f>雇用表!X16</f>
        <v>56</v>
      </c>
      <c r="V19" s="365">
        <f>雇用表!X62</f>
        <v>61</v>
      </c>
      <c r="W19" s="416">
        <f t="shared" si="7"/>
        <v>1.9656019656019656E-2</v>
      </c>
      <c r="X19" s="416">
        <f t="shared" si="8"/>
        <v>2.141102141102141E-2</v>
      </c>
      <c r="Z19" s="225" t="s">
        <v>4</v>
      </c>
      <c r="AA19" s="48" t="s">
        <v>32</v>
      </c>
      <c r="AB19" s="453">
        <v>164</v>
      </c>
      <c r="AC19" s="390">
        <v>313</v>
      </c>
      <c r="AD19" s="390">
        <v>157</v>
      </c>
      <c r="AE19" s="390">
        <v>50</v>
      </c>
      <c r="AF19" s="390">
        <v>0</v>
      </c>
      <c r="AG19" s="372">
        <v>2849</v>
      </c>
      <c r="AH19" s="410">
        <f t="shared" si="9"/>
        <v>0.24008424008424009</v>
      </c>
      <c r="AI19" s="414">
        <f t="shared" si="10"/>
        <v>5.7564057564057566E-2</v>
      </c>
      <c r="AK19" s="225" t="s">
        <v>4</v>
      </c>
      <c r="AL19" s="158" t="s">
        <v>32</v>
      </c>
      <c r="AM19" s="386">
        <f>取引基本表!AR16</f>
        <v>-11</v>
      </c>
      <c r="AN19" s="410">
        <f t="shared" si="6"/>
        <v>-1.1675671085731269E-4</v>
      </c>
      <c r="AP19" s="225" t="s">
        <v>4</v>
      </c>
      <c r="AQ19" s="158" t="s">
        <v>32</v>
      </c>
      <c r="AR19" s="389">
        <f>取引基本表!AX16</f>
        <v>5426</v>
      </c>
      <c r="AS19" s="390">
        <f>取引基本表!AY16</f>
        <v>2206</v>
      </c>
      <c r="AT19" s="390">
        <f>ABS(取引基本表!BB16)</f>
        <v>4783</v>
      </c>
      <c r="AU19" s="391">
        <f t="shared" si="11"/>
        <v>-2577</v>
      </c>
      <c r="AV19" s="414">
        <v>0.63033685044372512</v>
      </c>
      <c r="AW19" s="410">
        <v>0.36966314955627488</v>
      </c>
    </row>
    <row r="20" spans="1:49" x14ac:dyDescent="0.2">
      <c r="A20" s="225" t="s">
        <v>5</v>
      </c>
      <c r="B20" s="158" t="s">
        <v>33</v>
      </c>
      <c r="C20" s="408">
        <f t="shared" si="0"/>
        <v>0.1515527950310559</v>
      </c>
      <c r="D20" s="409">
        <f t="shared" si="1"/>
        <v>3.7910699241786015E-3</v>
      </c>
      <c r="E20" s="409">
        <f t="shared" si="1"/>
        <v>3.3698399326032012E-3</v>
      </c>
      <c r="F20" s="409">
        <f t="shared" si="2"/>
        <v>0.22325189553496208</v>
      </c>
      <c r="G20" s="409">
        <f t="shared" si="2"/>
        <v>0.10025273799494525</v>
      </c>
      <c r="H20" s="410">
        <f t="shared" si="3"/>
        <v>5.5194081496184183E-4</v>
      </c>
      <c r="K20" s="225" t="s">
        <v>5</v>
      </c>
      <c r="L20" s="158" t="s">
        <v>33</v>
      </c>
      <c r="M20" s="386">
        <f>取引基本表!AX17</f>
        <v>3220</v>
      </c>
      <c r="N20" s="370">
        <f>ABS(取引基本表!BB17)</f>
        <v>2732</v>
      </c>
      <c r="O20" s="414">
        <f t="shared" si="4"/>
        <v>0.8484472049689441</v>
      </c>
      <c r="P20" s="410">
        <f t="shared" si="5"/>
        <v>0.1515527950310559</v>
      </c>
      <c r="R20" s="225" t="s">
        <v>5</v>
      </c>
      <c r="S20" s="158" t="s">
        <v>33</v>
      </c>
      <c r="T20" s="365">
        <f>取引基本表!BD17</f>
        <v>2374</v>
      </c>
      <c r="U20" s="366">
        <f>雇用表!X17</f>
        <v>9</v>
      </c>
      <c r="V20" s="365">
        <f>雇用表!X63</f>
        <v>8</v>
      </c>
      <c r="W20" s="416">
        <f t="shared" si="7"/>
        <v>3.7910699241786015E-3</v>
      </c>
      <c r="X20" s="416">
        <f t="shared" si="8"/>
        <v>3.3698399326032012E-3</v>
      </c>
      <c r="Z20" s="225" t="s">
        <v>5</v>
      </c>
      <c r="AA20" s="48" t="s">
        <v>33</v>
      </c>
      <c r="AB20" s="453">
        <v>238</v>
      </c>
      <c r="AC20" s="390">
        <v>203</v>
      </c>
      <c r="AD20" s="390">
        <v>71</v>
      </c>
      <c r="AE20" s="390">
        <v>18</v>
      </c>
      <c r="AF20" s="390">
        <v>0</v>
      </c>
      <c r="AG20" s="372">
        <v>2374</v>
      </c>
      <c r="AH20" s="410">
        <f t="shared" si="9"/>
        <v>0.22325189553496208</v>
      </c>
      <c r="AI20" s="414">
        <f t="shared" si="10"/>
        <v>0.10025273799494525</v>
      </c>
      <c r="AK20" s="225" t="s">
        <v>5</v>
      </c>
      <c r="AL20" s="158" t="s">
        <v>33</v>
      </c>
      <c r="AM20" s="386">
        <f>取引基本表!AR17</f>
        <v>52</v>
      </c>
      <c r="AN20" s="410">
        <f t="shared" si="6"/>
        <v>5.5194081496184183E-4</v>
      </c>
      <c r="AP20" s="225" t="s">
        <v>5</v>
      </c>
      <c r="AQ20" s="158" t="s">
        <v>33</v>
      </c>
      <c r="AR20" s="389">
        <f>取引基本表!AX17</f>
        <v>3220</v>
      </c>
      <c r="AS20" s="390">
        <f>取引基本表!AY17</f>
        <v>1886</v>
      </c>
      <c r="AT20" s="390">
        <f>ABS(取引基本表!BB17)</f>
        <v>2732</v>
      </c>
      <c r="AU20" s="391">
        <f t="shared" si="11"/>
        <v>-846</v>
      </c>
      <c r="AV20" s="414">
        <v>0.88159848319713086</v>
      </c>
      <c r="AW20" s="410">
        <v>0.11840151680286914</v>
      </c>
    </row>
    <row r="21" spans="1:49" x14ac:dyDescent="0.2">
      <c r="A21" s="225" t="s">
        <v>6</v>
      </c>
      <c r="B21" s="158" t="s">
        <v>34</v>
      </c>
      <c r="C21" s="408">
        <f t="shared" si="0"/>
        <v>0.26288951841359776</v>
      </c>
      <c r="D21" s="409">
        <f t="shared" si="1"/>
        <v>5.0673696543643822E-2</v>
      </c>
      <c r="E21" s="409">
        <f t="shared" si="1"/>
        <v>4.5987111892208554E-2</v>
      </c>
      <c r="F21" s="409">
        <f t="shared" si="2"/>
        <v>0.4257469244288225</v>
      </c>
      <c r="G21" s="409">
        <f t="shared" si="2"/>
        <v>0.28500292911540714</v>
      </c>
      <c r="H21" s="410">
        <f t="shared" si="3"/>
        <v>9.1282519397535371E-4</v>
      </c>
      <c r="K21" s="225" t="s">
        <v>6</v>
      </c>
      <c r="L21" s="158" t="s">
        <v>34</v>
      </c>
      <c r="M21" s="386">
        <f>取引基本表!AX18</f>
        <v>3530</v>
      </c>
      <c r="N21" s="370">
        <f>ABS(取引基本表!BB18)</f>
        <v>2602</v>
      </c>
      <c r="O21" s="414">
        <f t="shared" si="4"/>
        <v>0.73711048158640224</v>
      </c>
      <c r="P21" s="410">
        <f t="shared" si="5"/>
        <v>0.26288951841359776</v>
      </c>
      <c r="R21" s="225" t="s">
        <v>6</v>
      </c>
      <c r="S21" s="158" t="s">
        <v>34</v>
      </c>
      <c r="T21" s="365">
        <f>取引基本表!BD18</f>
        <v>6828</v>
      </c>
      <c r="U21" s="366">
        <f>雇用表!X18</f>
        <v>346</v>
      </c>
      <c r="V21" s="365">
        <f>雇用表!X64</f>
        <v>314</v>
      </c>
      <c r="W21" s="416">
        <f t="shared" si="7"/>
        <v>5.0673696543643822E-2</v>
      </c>
      <c r="X21" s="416">
        <f t="shared" si="8"/>
        <v>4.5987111892208554E-2</v>
      </c>
      <c r="Z21" s="225" t="s">
        <v>6</v>
      </c>
      <c r="AA21" s="48" t="s">
        <v>34</v>
      </c>
      <c r="AB21" s="453">
        <v>1946</v>
      </c>
      <c r="AC21" s="390">
        <v>204</v>
      </c>
      <c r="AD21" s="390">
        <v>568</v>
      </c>
      <c r="AE21" s="390">
        <v>189</v>
      </c>
      <c r="AF21" s="390">
        <v>0</v>
      </c>
      <c r="AG21" s="372">
        <v>6828</v>
      </c>
      <c r="AH21" s="410">
        <f t="shared" si="9"/>
        <v>0.4257469244288225</v>
      </c>
      <c r="AI21" s="414">
        <f t="shared" si="10"/>
        <v>0.28500292911540714</v>
      </c>
      <c r="AK21" s="225" t="s">
        <v>6</v>
      </c>
      <c r="AL21" s="158" t="s">
        <v>34</v>
      </c>
      <c r="AM21" s="386">
        <f>取引基本表!AR18</f>
        <v>86</v>
      </c>
      <c r="AN21" s="410">
        <f t="shared" si="6"/>
        <v>9.1282519397535371E-4</v>
      </c>
      <c r="AP21" s="225" t="s">
        <v>6</v>
      </c>
      <c r="AQ21" s="158" t="s">
        <v>34</v>
      </c>
      <c r="AR21" s="389">
        <f>取引基本表!AX18</f>
        <v>3530</v>
      </c>
      <c r="AS21" s="390">
        <f>取引基本表!AY18</f>
        <v>5900</v>
      </c>
      <c r="AT21" s="390">
        <f>ABS(取引基本表!BB18)</f>
        <v>2602</v>
      </c>
      <c r="AU21" s="391">
        <f t="shared" si="11"/>
        <v>3298</v>
      </c>
      <c r="AV21" s="414">
        <v>0.73741787363403832</v>
      </c>
      <c r="AW21" s="410">
        <v>0.26258212636596168</v>
      </c>
    </row>
    <row r="22" spans="1:49" x14ac:dyDescent="0.2">
      <c r="A22" s="225" t="s">
        <v>7</v>
      </c>
      <c r="B22" s="158" t="s">
        <v>269</v>
      </c>
      <c r="C22" s="408">
        <f t="shared" si="0"/>
        <v>7.7430972388955577E-2</v>
      </c>
      <c r="D22" s="409">
        <f t="shared" si="1"/>
        <v>5.3261520047875523E-2</v>
      </c>
      <c r="E22" s="409">
        <f t="shared" si="1"/>
        <v>5.6852184320766011E-2</v>
      </c>
      <c r="F22" s="409">
        <f t="shared" si="2"/>
        <v>0.41382405745062839</v>
      </c>
      <c r="G22" s="409">
        <f t="shared" si="2"/>
        <v>0.1947935368043088</v>
      </c>
      <c r="H22" s="410">
        <f t="shared" si="3"/>
        <v>4.2456985766295524E-5</v>
      </c>
      <c r="K22" s="225" t="s">
        <v>7</v>
      </c>
      <c r="L22" s="158" t="s">
        <v>269</v>
      </c>
      <c r="M22" s="386">
        <f>取引基本表!AX19</f>
        <v>1666</v>
      </c>
      <c r="N22" s="370">
        <f>ABS(取引基本表!BB19)</f>
        <v>1537</v>
      </c>
      <c r="O22" s="414">
        <f t="shared" si="4"/>
        <v>0.92256902761104442</v>
      </c>
      <c r="P22" s="410">
        <f t="shared" si="5"/>
        <v>7.7430972388955577E-2</v>
      </c>
      <c r="R22" s="225" t="s">
        <v>7</v>
      </c>
      <c r="S22" s="158" t="s">
        <v>269</v>
      </c>
      <c r="T22" s="365">
        <f>取引基本表!BD19</f>
        <v>3342</v>
      </c>
      <c r="U22" s="366">
        <f>雇用表!X19</f>
        <v>178</v>
      </c>
      <c r="V22" s="365">
        <f>雇用表!X65</f>
        <v>190</v>
      </c>
      <c r="W22" s="416">
        <f t="shared" si="7"/>
        <v>5.3261520047875523E-2</v>
      </c>
      <c r="X22" s="416">
        <f t="shared" si="8"/>
        <v>5.6852184320766011E-2</v>
      </c>
      <c r="Z22" s="225" t="s">
        <v>7</v>
      </c>
      <c r="AA22" s="48" t="s">
        <v>269</v>
      </c>
      <c r="AB22" s="453">
        <v>651</v>
      </c>
      <c r="AC22" s="390">
        <v>357</v>
      </c>
      <c r="AD22" s="390">
        <v>353</v>
      </c>
      <c r="AE22" s="390">
        <v>22</v>
      </c>
      <c r="AF22" s="390">
        <v>0</v>
      </c>
      <c r="AG22" s="372">
        <v>3342</v>
      </c>
      <c r="AH22" s="410">
        <f t="shared" si="9"/>
        <v>0.41382405745062839</v>
      </c>
      <c r="AI22" s="414">
        <f t="shared" si="10"/>
        <v>0.1947935368043088</v>
      </c>
      <c r="AK22" s="225" t="s">
        <v>7</v>
      </c>
      <c r="AL22" s="158" t="s">
        <v>269</v>
      </c>
      <c r="AM22" s="386">
        <f>取引基本表!AR19</f>
        <v>4</v>
      </c>
      <c r="AN22" s="410">
        <f t="shared" si="6"/>
        <v>4.2456985766295524E-5</v>
      </c>
      <c r="AP22" s="225" t="s">
        <v>7</v>
      </c>
      <c r="AQ22" s="158" t="s">
        <v>269</v>
      </c>
      <c r="AR22" s="389">
        <f>取引基本表!AX19</f>
        <v>1666</v>
      </c>
      <c r="AS22" s="390">
        <f>取引基本表!AY19</f>
        <v>3213</v>
      </c>
      <c r="AT22" s="390">
        <f>ABS(取引基本表!BB19)</f>
        <v>1537</v>
      </c>
      <c r="AU22" s="391">
        <f t="shared" si="11"/>
        <v>1676</v>
      </c>
      <c r="AV22" s="414">
        <v>0.80743251432126495</v>
      </c>
      <c r="AW22" s="410">
        <v>0.19256748567873505</v>
      </c>
    </row>
    <row r="23" spans="1:49" x14ac:dyDescent="0.2">
      <c r="A23" s="225" t="s">
        <v>8</v>
      </c>
      <c r="B23" s="158" t="s">
        <v>270</v>
      </c>
      <c r="C23" s="408">
        <f t="shared" si="0"/>
        <v>0</v>
      </c>
      <c r="D23" s="409">
        <f t="shared" si="1"/>
        <v>2.3469994058229353E-2</v>
      </c>
      <c r="E23" s="409">
        <f t="shared" si="1"/>
        <v>2.3024361259655377E-2</v>
      </c>
      <c r="F23" s="409">
        <f t="shared" si="2"/>
        <v>0.44102792632204396</v>
      </c>
      <c r="G23" s="409">
        <f t="shared" si="2"/>
        <v>0.21568627450980393</v>
      </c>
      <c r="H23" s="410">
        <f t="shared" si="3"/>
        <v>2.1228492883147762E-5</v>
      </c>
      <c r="K23" s="225" t="s">
        <v>8</v>
      </c>
      <c r="L23" s="158" t="s">
        <v>270</v>
      </c>
      <c r="M23" s="386">
        <f>取引基本表!AX20</f>
        <v>1691</v>
      </c>
      <c r="N23" s="370">
        <f>ABS(取引基本表!BB20)</f>
        <v>1691</v>
      </c>
      <c r="O23" s="414">
        <f t="shared" si="4"/>
        <v>1</v>
      </c>
      <c r="P23" s="410">
        <f t="shared" si="5"/>
        <v>0</v>
      </c>
      <c r="R23" s="225" t="s">
        <v>8</v>
      </c>
      <c r="S23" s="158" t="s">
        <v>270</v>
      </c>
      <c r="T23" s="365">
        <f>取引基本表!BD20</f>
        <v>6732</v>
      </c>
      <c r="U23" s="366">
        <f>雇用表!X20</f>
        <v>158</v>
      </c>
      <c r="V23" s="365">
        <f>雇用表!X66</f>
        <v>155</v>
      </c>
      <c r="W23" s="416">
        <f t="shared" si="7"/>
        <v>2.3469994058229353E-2</v>
      </c>
      <c r="X23" s="416">
        <f t="shared" si="8"/>
        <v>2.3024361259655377E-2</v>
      </c>
      <c r="Z23" s="225" t="s">
        <v>8</v>
      </c>
      <c r="AA23" s="48" t="s">
        <v>270</v>
      </c>
      <c r="AB23" s="453">
        <v>1452</v>
      </c>
      <c r="AC23" s="390">
        <v>757</v>
      </c>
      <c r="AD23" s="390">
        <v>694</v>
      </c>
      <c r="AE23" s="390">
        <v>66</v>
      </c>
      <c r="AF23" s="390">
        <v>0</v>
      </c>
      <c r="AG23" s="372">
        <v>6732</v>
      </c>
      <c r="AH23" s="410">
        <f t="shared" si="9"/>
        <v>0.44102792632204396</v>
      </c>
      <c r="AI23" s="414">
        <f t="shared" si="10"/>
        <v>0.21568627450980393</v>
      </c>
      <c r="AK23" s="225" t="s">
        <v>8</v>
      </c>
      <c r="AL23" s="158" t="s">
        <v>270</v>
      </c>
      <c r="AM23" s="386">
        <f>取引基本表!AR20</f>
        <v>2</v>
      </c>
      <c r="AN23" s="410">
        <f t="shared" si="6"/>
        <v>2.1228492883147762E-5</v>
      </c>
      <c r="AP23" s="225" t="s">
        <v>8</v>
      </c>
      <c r="AQ23" s="158" t="s">
        <v>270</v>
      </c>
      <c r="AR23" s="389">
        <f>取引基本表!AX20</f>
        <v>1691</v>
      </c>
      <c r="AS23" s="390">
        <f>取引基本表!AY20</f>
        <v>6732</v>
      </c>
      <c r="AT23" s="390">
        <f>ABS(取引基本表!BB20)</f>
        <v>1691</v>
      </c>
      <c r="AU23" s="391">
        <f t="shared" si="11"/>
        <v>5041</v>
      </c>
      <c r="AV23" s="414">
        <v>0.79883567479416906</v>
      </c>
      <c r="AW23" s="410">
        <v>0.20116432520583094</v>
      </c>
    </row>
    <row r="24" spans="1:49" x14ac:dyDescent="0.2">
      <c r="A24" s="225" t="s">
        <v>9</v>
      </c>
      <c r="B24" s="158" t="s">
        <v>271</v>
      </c>
      <c r="C24" s="408">
        <f t="shared" si="0"/>
        <v>0.63487099296325256</v>
      </c>
      <c r="D24" s="409">
        <f t="shared" si="1"/>
        <v>8.1222056631892692E-2</v>
      </c>
      <c r="E24" s="409">
        <f t="shared" si="1"/>
        <v>8.3457526080476907E-2</v>
      </c>
      <c r="F24" s="409">
        <f t="shared" si="2"/>
        <v>0.39046199701937406</v>
      </c>
      <c r="G24" s="409">
        <f t="shared" si="2"/>
        <v>0.20715350223546944</v>
      </c>
      <c r="H24" s="410">
        <f t="shared" si="3"/>
        <v>3.5027013257193804E-4</v>
      </c>
      <c r="K24" s="225" t="s">
        <v>9</v>
      </c>
      <c r="L24" s="158" t="s">
        <v>271</v>
      </c>
      <c r="M24" s="386">
        <f>取引基本表!AX21</f>
        <v>1279</v>
      </c>
      <c r="N24" s="370">
        <f>ABS(取引基本表!BB21)</f>
        <v>467</v>
      </c>
      <c r="O24" s="414">
        <f t="shared" si="4"/>
        <v>0.36512900703674744</v>
      </c>
      <c r="P24" s="410">
        <f t="shared" si="5"/>
        <v>0.63487099296325256</v>
      </c>
      <c r="R24" s="225" t="s">
        <v>9</v>
      </c>
      <c r="S24" s="158" t="s">
        <v>271</v>
      </c>
      <c r="T24" s="365">
        <f>取引基本表!BD21</f>
        <v>1342</v>
      </c>
      <c r="U24" s="366">
        <f>雇用表!X21</f>
        <v>109</v>
      </c>
      <c r="V24" s="365">
        <f>雇用表!X67</f>
        <v>112</v>
      </c>
      <c r="W24" s="416">
        <f t="shared" si="7"/>
        <v>8.1222056631892692E-2</v>
      </c>
      <c r="X24" s="416">
        <f t="shared" si="8"/>
        <v>8.3457526080476907E-2</v>
      </c>
      <c r="Z24" s="225" t="s">
        <v>9</v>
      </c>
      <c r="AA24" s="48" t="s">
        <v>271</v>
      </c>
      <c r="AB24" s="453">
        <v>278</v>
      </c>
      <c r="AC24" s="390">
        <v>33</v>
      </c>
      <c r="AD24" s="390">
        <v>192</v>
      </c>
      <c r="AE24" s="390">
        <v>21</v>
      </c>
      <c r="AF24" s="390">
        <v>0</v>
      </c>
      <c r="AG24" s="372">
        <v>1342</v>
      </c>
      <c r="AH24" s="410">
        <f t="shared" si="9"/>
        <v>0.39046199701937406</v>
      </c>
      <c r="AI24" s="414">
        <f t="shared" si="10"/>
        <v>0.20715350223546944</v>
      </c>
      <c r="AK24" s="225" t="s">
        <v>9</v>
      </c>
      <c r="AL24" s="158" t="s">
        <v>271</v>
      </c>
      <c r="AM24" s="386">
        <f>取引基本表!AR21</f>
        <v>33</v>
      </c>
      <c r="AN24" s="410">
        <f t="shared" si="6"/>
        <v>3.5027013257193804E-4</v>
      </c>
      <c r="AP24" s="225" t="s">
        <v>9</v>
      </c>
      <c r="AQ24" s="158" t="s">
        <v>271</v>
      </c>
      <c r="AR24" s="389">
        <f>取引基本表!AX21</f>
        <v>1279</v>
      </c>
      <c r="AS24" s="390">
        <f>取引基本表!AY21</f>
        <v>530</v>
      </c>
      <c r="AT24" s="390">
        <f>ABS(取引基本表!BB21)</f>
        <v>467</v>
      </c>
      <c r="AU24" s="391">
        <f t="shared" si="11"/>
        <v>63</v>
      </c>
      <c r="AV24" s="414">
        <v>0.53203541493025519</v>
      </c>
      <c r="AW24" s="410">
        <v>0.46796458506974481</v>
      </c>
    </row>
    <row r="25" spans="1:49" x14ac:dyDescent="0.2">
      <c r="A25" s="225" t="s">
        <v>10</v>
      </c>
      <c r="B25" s="158" t="s">
        <v>272</v>
      </c>
      <c r="C25" s="408">
        <f t="shared" si="0"/>
        <v>2.5195482189400487E-2</v>
      </c>
      <c r="D25" s="409">
        <f t="shared" si="1"/>
        <v>0.22853185595567868</v>
      </c>
      <c r="E25" s="409">
        <f t="shared" si="1"/>
        <v>0.2146814404432133</v>
      </c>
      <c r="F25" s="409">
        <f t="shared" si="2"/>
        <v>0.34903047091412742</v>
      </c>
      <c r="G25" s="409">
        <f t="shared" si="2"/>
        <v>0.19667590027700832</v>
      </c>
      <c r="H25" s="410">
        <f t="shared" si="3"/>
        <v>5.0948382919554624E-4</v>
      </c>
      <c r="K25" s="225" t="s">
        <v>10</v>
      </c>
      <c r="L25" s="158" t="s">
        <v>272</v>
      </c>
      <c r="M25" s="386">
        <f>取引基本表!AX22</f>
        <v>2302</v>
      </c>
      <c r="N25" s="370">
        <f>ABS(取引基本表!BB22)</f>
        <v>2244</v>
      </c>
      <c r="O25" s="414">
        <f t="shared" si="4"/>
        <v>0.97480451781059951</v>
      </c>
      <c r="P25" s="410">
        <f t="shared" si="5"/>
        <v>2.5195482189400487E-2</v>
      </c>
      <c r="R25" s="225" t="s">
        <v>10</v>
      </c>
      <c r="S25" s="158" t="s">
        <v>272</v>
      </c>
      <c r="T25" s="365">
        <f>取引基本表!BD22</f>
        <v>722</v>
      </c>
      <c r="U25" s="366">
        <f>雇用表!X22</f>
        <v>165</v>
      </c>
      <c r="V25" s="365">
        <f>雇用表!X68</f>
        <v>155</v>
      </c>
      <c r="W25" s="416">
        <f t="shared" si="7"/>
        <v>0.22853185595567868</v>
      </c>
      <c r="X25" s="416">
        <f t="shared" si="8"/>
        <v>0.2146814404432133</v>
      </c>
      <c r="Z25" s="225" t="s">
        <v>10</v>
      </c>
      <c r="AA25" s="48" t="s">
        <v>272</v>
      </c>
      <c r="AB25" s="453">
        <v>142</v>
      </c>
      <c r="AC25" s="390">
        <v>-30</v>
      </c>
      <c r="AD25" s="390">
        <v>135</v>
      </c>
      <c r="AE25" s="390">
        <v>5</v>
      </c>
      <c r="AF25" s="390">
        <v>0</v>
      </c>
      <c r="AG25" s="372">
        <v>722</v>
      </c>
      <c r="AH25" s="410">
        <f t="shared" si="9"/>
        <v>0.34903047091412742</v>
      </c>
      <c r="AI25" s="414">
        <f t="shared" si="10"/>
        <v>0.19667590027700832</v>
      </c>
      <c r="AK25" s="225" t="s">
        <v>10</v>
      </c>
      <c r="AL25" s="158" t="s">
        <v>272</v>
      </c>
      <c r="AM25" s="386">
        <f>取引基本表!AR22</f>
        <v>48</v>
      </c>
      <c r="AN25" s="410">
        <f t="shared" si="6"/>
        <v>5.0948382919554624E-4</v>
      </c>
      <c r="AP25" s="225" t="s">
        <v>10</v>
      </c>
      <c r="AQ25" s="158" t="s">
        <v>272</v>
      </c>
      <c r="AR25" s="389">
        <f>取引基本表!AX22</f>
        <v>2302</v>
      </c>
      <c r="AS25" s="390">
        <f>取引基本表!AY22</f>
        <v>664</v>
      </c>
      <c r="AT25" s="390">
        <f>ABS(取引基本表!BB22)</f>
        <v>2244</v>
      </c>
      <c r="AU25" s="391">
        <f t="shared" si="11"/>
        <v>-1580</v>
      </c>
      <c r="AV25" s="414">
        <v>0.88160188384965898</v>
      </c>
      <c r="AW25" s="410">
        <v>0.11839811615034102</v>
      </c>
    </row>
    <row r="26" spans="1:49" x14ac:dyDescent="0.2">
      <c r="A26" s="225" t="s">
        <v>11</v>
      </c>
      <c r="B26" s="158" t="s">
        <v>35</v>
      </c>
      <c r="C26" s="408">
        <f t="shared" si="0"/>
        <v>0.4930888575458392</v>
      </c>
      <c r="D26" s="409">
        <f t="shared" si="1"/>
        <v>2.4561761108846312E-2</v>
      </c>
      <c r="E26" s="409">
        <f t="shared" si="1"/>
        <v>2.6498165511618425E-2</v>
      </c>
      <c r="F26" s="409">
        <f t="shared" si="2"/>
        <v>0.33499796167957602</v>
      </c>
      <c r="G26" s="409">
        <f t="shared" si="2"/>
        <v>0.19639217284957194</v>
      </c>
      <c r="H26" s="410">
        <f t="shared" si="3"/>
        <v>1.0815917123963785E-2</v>
      </c>
      <c r="K26" s="225" t="s">
        <v>11</v>
      </c>
      <c r="L26" s="158" t="s">
        <v>35</v>
      </c>
      <c r="M26" s="386">
        <f>取引基本表!AX23</f>
        <v>3545</v>
      </c>
      <c r="N26" s="370">
        <f>ABS(取引基本表!BB23)</f>
        <v>1797</v>
      </c>
      <c r="O26" s="414">
        <f t="shared" si="4"/>
        <v>0.5069111424541608</v>
      </c>
      <c r="P26" s="410">
        <f t="shared" si="5"/>
        <v>0.4930888575458392</v>
      </c>
      <c r="R26" s="225" t="s">
        <v>11</v>
      </c>
      <c r="S26" s="158" t="s">
        <v>35</v>
      </c>
      <c r="T26" s="365">
        <f>取引基本表!BD23</f>
        <v>9812</v>
      </c>
      <c r="U26" s="366">
        <f>雇用表!X23</f>
        <v>241</v>
      </c>
      <c r="V26" s="365">
        <f>雇用表!X69</f>
        <v>260</v>
      </c>
      <c r="W26" s="416">
        <f t="shared" si="7"/>
        <v>2.4561761108846312E-2</v>
      </c>
      <c r="X26" s="416">
        <f t="shared" si="8"/>
        <v>2.6498165511618425E-2</v>
      </c>
      <c r="Z26" s="225" t="s">
        <v>11</v>
      </c>
      <c r="AA26" s="48" t="s">
        <v>35</v>
      </c>
      <c r="AB26" s="453">
        <v>1927</v>
      </c>
      <c r="AC26" s="390">
        <v>-211</v>
      </c>
      <c r="AD26" s="390">
        <v>1532</v>
      </c>
      <c r="AE26" s="390">
        <v>39</v>
      </c>
      <c r="AF26" s="390">
        <v>0</v>
      </c>
      <c r="AG26" s="372">
        <v>9812</v>
      </c>
      <c r="AH26" s="410">
        <f t="shared" si="9"/>
        <v>0.33499796167957602</v>
      </c>
      <c r="AI26" s="414">
        <f t="shared" si="10"/>
        <v>0.19639217284957194</v>
      </c>
      <c r="AK26" s="225" t="s">
        <v>11</v>
      </c>
      <c r="AL26" s="158" t="s">
        <v>35</v>
      </c>
      <c r="AM26" s="386">
        <f>取引基本表!AR23</f>
        <v>1019</v>
      </c>
      <c r="AN26" s="410">
        <f t="shared" si="6"/>
        <v>1.0815917123963785E-2</v>
      </c>
      <c r="AP26" s="225" t="s">
        <v>11</v>
      </c>
      <c r="AQ26" s="158" t="s">
        <v>35</v>
      </c>
      <c r="AR26" s="389">
        <f>取引基本表!AX23</f>
        <v>3545</v>
      </c>
      <c r="AS26" s="390">
        <f>取引基本表!AY23</f>
        <v>8064</v>
      </c>
      <c r="AT26" s="390">
        <f>ABS(取引基本表!BB23)</f>
        <v>1797</v>
      </c>
      <c r="AU26" s="391">
        <f t="shared" si="11"/>
        <v>6267</v>
      </c>
      <c r="AV26" s="414">
        <v>0.70886039128338962</v>
      </c>
      <c r="AW26" s="410">
        <v>0.29113960871661038</v>
      </c>
    </row>
    <row r="27" spans="1:49" x14ac:dyDescent="0.2">
      <c r="A27" s="225" t="s">
        <v>12</v>
      </c>
      <c r="B27" s="158" t="s">
        <v>376</v>
      </c>
      <c r="C27" s="408">
        <f t="shared" si="0"/>
        <v>2.3319615912208547E-2</v>
      </c>
      <c r="D27" s="409">
        <f t="shared" si="1"/>
        <v>1.5384615384615385</v>
      </c>
      <c r="E27" s="409">
        <f t="shared" si="1"/>
        <v>1.823076923076923</v>
      </c>
      <c r="F27" s="409">
        <f t="shared" si="2"/>
        <v>0.33076923076923076</v>
      </c>
      <c r="G27" s="409">
        <f t="shared" si="2"/>
        <v>0.17692307692307693</v>
      </c>
      <c r="H27" s="410">
        <f t="shared" si="3"/>
        <v>1.0773460138197489E-2</v>
      </c>
      <c r="K27" s="225" t="s">
        <v>12</v>
      </c>
      <c r="L27" s="158" t="s">
        <v>377</v>
      </c>
      <c r="M27" s="386">
        <f>取引基本表!AX24</f>
        <v>2187</v>
      </c>
      <c r="N27" s="370">
        <f>ABS(取引基本表!BB24)</f>
        <v>2136</v>
      </c>
      <c r="O27" s="414">
        <f t="shared" si="4"/>
        <v>0.97668038408779145</v>
      </c>
      <c r="P27" s="410">
        <f t="shared" si="5"/>
        <v>2.3319615912208547E-2</v>
      </c>
      <c r="R27" s="225" t="s">
        <v>12</v>
      </c>
      <c r="S27" s="158" t="s">
        <v>377</v>
      </c>
      <c r="T27" s="365">
        <f>取引基本表!BD24</f>
        <v>130</v>
      </c>
      <c r="U27" s="366">
        <f>雇用表!X24</f>
        <v>200</v>
      </c>
      <c r="V27" s="365">
        <f>雇用表!X70</f>
        <v>237</v>
      </c>
      <c r="W27" s="416">
        <f t="shared" si="7"/>
        <v>1.5384615384615385</v>
      </c>
      <c r="X27" s="416">
        <f t="shared" si="8"/>
        <v>1.823076923076923</v>
      </c>
      <c r="Z27" s="225" t="s">
        <v>12</v>
      </c>
      <c r="AA27" s="48" t="s">
        <v>366</v>
      </c>
      <c r="AB27" s="453">
        <v>23</v>
      </c>
      <c r="AC27" s="390">
        <v>-6</v>
      </c>
      <c r="AD27" s="390">
        <v>24</v>
      </c>
      <c r="AE27" s="390">
        <v>2</v>
      </c>
      <c r="AF27" s="390">
        <v>0</v>
      </c>
      <c r="AG27" s="372">
        <v>130</v>
      </c>
      <c r="AH27" s="410">
        <f t="shared" si="9"/>
        <v>0.33076923076923076</v>
      </c>
      <c r="AI27" s="414">
        <f t="shared" si="10"/>
        <v>0.17692307692307693</v>
      </c>
      <c r="AK27" s="225" t="s">
        <v>12</v>
      </c>
      <c r="AL27" s="158" t="s">
        <v>366</v>
      </c>
      <c r="AM27" s="386">
        <f>取引基本表!AR24</f>
        <v>1015</v>
      </c>
      <c r="AN27" s="410">
        <f t="shared" si="6"/>
        <v>1.0773460138197489E-2</v>
      </c>
      <c r="AP27" s="225" t="s">
        <v>12</v>
      </c>
      <c r="AQ27" s="158" t="s">
        <v>366</v>
      </c>
      <c r="AR27" s="389">
        <f>取引基本表!AX24</f>
        <v>2187</v>
      </c>
      <c r="AS27" s="390">
        <f>取引基本表!AY24</f>
        <v>79</v>
      </c>
      <c r="AT27" s="390">
        <f>ABS(取引基本表!BB24)</f>
        <v>2136</v>
      </c>
      <c r="AU27" s="391">
        <f t="shared" si="11"/>
        <v>-2057</v>
      </c>
      <c r="AV27" s="414">
        <v>0.77609965062016961</v>
      </c>
      <c r="AW27" s="410">
        <v>0.22390034937983039</v>
      </c>
    </row>
    <row r="28" spans="1:49" x14ac:dyDescent="0.2">
      <c r="A28" s="225" t="s">
        <v>13</v>
      </c>
      <c r="B28" s="158" t="s">
        <v>192</v>
      </c>
      <c r="C28" s="408">
        <f t="shared" si="0"/>
        <v>0.14672910458351074</v>
      </c>
      <c r="D28" s="409">
        <f t="shared" si="1"/>
        <v>3.4733893557422971E-2</v>
      </c>
      <c r="E28" s="409">
        <f t="shared" si="1"/>
        <v>3.4173669467787111E-2</v>
      </c>
      <c r="F28" s="409">
        <f t="shared" si="2"/>
        <v>0.21372549019607842</v>
      </c>
      <c r="G28" s="409">
        <f t="shared" si="2"/>
        <v>0.12492997198879552</v>
      </c>
      <c r="H28" s="410">
        <f t="shared" si="3"/>
        <v>2.0262596456964536E-2</v>
      </c>
      <c r="K28" s="225" t="s">
        <v>13</v>
      </c>
      <c r="L28" s="158" t="s">
        <v>192</v>
      </c>
      <c r="M28" s="386">
        <f>取引基本表!AX25</f>
        <v>7047</v>
      </c>
      <c r="N28" s="370">
        <f>ABS(取引基本表!BB25)</f>
        <v>6013</v>
      </c>
      <c r="O28" s="414">
        <f t="shared" si="4"/>
        <v>0.85327089541648926</v>
      </c>
      <c r="P28" s="410">
        <f t="shared" si="5"/>
        <v>0.14672910458351074</v>
      </c>
      <c r="R28" s="225" t="s">
        <v>13</v>
      </c>
      <c r="S28" s="158" t="s">
        <v>192</v>
      </c>
      <c r="T28" s="365">
        <f>取引基本表!BD25</f>
        <v>7140</v>
      </c>
      <c r="U28" s="366">
        <f>雇用表!X25</f>
        <v>248</v>
      </c>
      <c r="V28" s="365">
        <f>雇用表!X71</f>
        <v>244</v>
      </c>
      <c r="W28" s="416">
        <f t="shared" si="7"/>
        <v>3.4733893557422971E-2</v>
      </c>
      <c r="X28" s="416">
        <f t="shared" si="8"/>
        <v>3.4173669467787111E-2</v>
      </c>
      <c r="Z28" s="225" t="s">
        <v>13</v>
      </c>
      <c r="AA28" s="48" t="s">
        <v>192</v>
      </c>
      <c r="AB28" s="453">
        <v>892</v>
      </c>
      <c r="AC28" s="390">
        <v>89</v>
      </c>
      <c r="AD28" s="390">
        <v>488</v>
      </c>
      <c r="AE28" s="390">
        <v>57</v>
      </c>
      <c r="AF28" s="390">
        <v>0</v>
      </c>
      <c r="AG28" s="372">
        <v>7140</v>
      </c>
      <c r="AH28" s="410">
        <f t="shared" si="9"/>
        <v>0.21372549019607842</v>
      </c>
      <c r="AI28" s="414">
        <f t="shared" si="10"/>
        <v>0.12492997198879552</v>
      </c>
      <c r="AK28" s="225" t="s">
        <v>13</v>
      </c>
      <c r="AL28" s="158" t="s">
        <v>192</v>
      </c>
      <c r="AM28" s="386">
        <f>取引基本表!AR25</f>
        <v>1909</v>
      </c>
      <c r="AN28" s="410">
        <f t="shared" si="6"/>
        <v>2.0262596456964536E-2</v>
      </c>
      <c r="AP28" s="225" t="s">
        <v>13</v>
      </c>
      <c r="AQ28" s="158" t="s">
        <v>192</v>
      </c>
      <c r="AR28" s="389">
        <f>取引基本表!AX25</f>
        <v>7047</v>
      </c>
      <c r="AS28" s="390">
        <f>取引基本表!AY25</f>
        <v>6106</v>
      </c>
      <c r="AT28" s="390">
        <f>ABS(取引基本表!BB25)</f>
        <v>6013</v>
      </c>
      <c r="AU28" s="391">
        <f t="shared" si="11"/>
        <v>93</v>
      </c>
      <c r="AV28" s="414">
        <v>0.77487185874795916</v>
      </c>
      <c r="AW28" s="410">
        <v>0.22512814125204084</v>
      </c>
    </row>
    <row r="29" spans="1:49" x14ac:dyDescent="0.2">
      <c r="A29" s="225" t="s">
        <v>14</v>
      </c>
      <c r="B29" s="158" t="s">
        <v>50</v>
      </c>
      <c r="C29" s="408">
        <f t="shared" si="0"/>
        <v>0.36751332706177486</v>
      </c>
      <c r="D29" s="409">
        <f t="shared" si="1"/>
        <v>9.2943201376936319E-2</v>
      </c>
      <c r="E29" s="409">
        <f t="shared" si="1"/>
        <v>7.2289156626506021E-2</v>
      </c>
      <c r="F29" s="409">
        <f t="shared" si="2"/>
        <v>0.47117039586919107</v>
      </c>
      <c r="G29" s="409">
        <f t="shared" si="2"/>
        <v>0.26226333907056798</v>
      </c>
      <c r="H29" s="410">
        <f t="shared" si="3"/>
        <v>9.6908070011569522E-3</v>
      </c>
      <c r="K29" s="225" t="s">
        <v>14</v>
      </c>
      <c r="L29" s="158" t="s">
        <v>50</v>
      </c>
      <c r="M29" s="386">
        <f>取引基本表!AX26</f>
        <v>3189</v>
      </c>
      <c r="N29" s="370">
        <f>ABS(取引基本表!BB26)</f>
        <v>2017</v>
      </c>
      <c r="O29" s="414">
        <f t="shared" si="4"/>
        <v>0.63248667293822514</v>
      </c>
      <c r="P29" s="410">
        <f t="shared" si="5"/>
        <v>0.36751332706177486</v>
      </c>
      <c r="R29" s="225" t="s">
        <v>14</v>
      </c>
      <c r="S29" s="158" t="s">
        <v>50</v>
      </c>
      <c r="T29" s="365">
        <f>取引基本表!BD26</f>
        <v>4648</v>
      </c>
      <c r="U29" s="366">
        <f>雇用表!X26</f>
        <v>432</v>
      </c>
      <c r="V29" s="365">
        <f>雇用表!X72</f>
        <v>336</v>
      </c>
      <c r="W29" s="416">
        <f t="shared" si="7"/>
        <v>9.2943201376936319E-2</v>
      </c>
      <c r="X29" s="416">
        <f t="shared" si="8"/>
        <v>7.2289156626506021E-2</v>
      </c>
      <c r="Z29" s="225" t="s">
        <v>14</v>
      </c>
      <c r="AA29" s="48" t="s">
        <v>50</v>
      </c>
      <c r="AB29" s="453">
        <v>1219</v>
      </c>
      <c r="AC29" s="390">
        <v>318</v>
      </c>
      <c r="AD29" s="390">
        <v>501</v>
      </c>
      <c r="AE29" s="390">
        <v>152</v>
      </c>
      <c r="AF29" s="390">
        <v>0</v>
      </c>
      <c r="AG29" s="372">
        <v>4648</v>
      </c>
      <c r="AH29" s="410">
        <f t="shared" si="9"/>
        <v>0.47117039586919107</v>
      </c>
      <c r="AI29" s="414">
        <f t="shared" si="10"/>
        <v>0.26226333907056798</v>
      </c>
      <c r="AK29" s="225" t="s">
        <v>14</v>
      </c>
      <c r="AL29" s="158" t="s">
        <v>50</v>
      </c>
      <c r="AM29" s="386">
        <f>取引基本表!AR26</f>
        <v>913</v>
      </c>
      <c r="AN29" s="410">
        <f t="shared" si="6"/>
        <v>9.6908070011569522E-3</v>
      </c>
      <c r="AP29" s="225" t="s">
        <v>14</v>
      </c>
      <c r="AQ29" s="158" t="s">
        <v>50</v>
      </c>
      <c r="AR29" s="389">
        <f>取引基本表!AX26</f>
        <v>3189</v>
      </c>
      <c r="AS29" s="390">
        <f>取引基本表!AY26</f>
        <v>3476</v>
      </c>
      <c r="AT29" s="390">
        <f>ABS(取引基本表!BB26)</f>
        <v>2017</v>
      </c>
      <c r="AU29" s="391">
        <f t="shared" si="11"/>
        <v>1459</v>
      </c>
      <c r="AV29" s="414">
        <v>0.79707187916920597</v>
      </c>
      <c r="AW29" s="410">
        <v>0.20292812083079403</v>
      </c>
    </row>
    <row r="30" spans="1:49" x14ac:dyDescent="0.2">
      <c r="A30" s="225" t="s">
        <v>15</v>
      </c>
      <c r="B30" s="158" t="s">
        <v>36</v>
      </c>
      <c r="C30" s="408">
        <f t="shared" si="0"/>
        <v>1</v>
      </c>
      <c r="D30" s="409">
        <f t="shared" si="1"/>
        <v>0.11905034981075811</v>
      </c>
      <c r="E30" s="409">
        <f t="shared" si="1"/>
        <v>6.6292005963986697E-2</v>
      </c>
      <c r="F30" s="409">
        <f t="shared" si="2"/>
        <v>0.44087624727606378</v>
      </c>
      <c r="G30" s="409">
        <f t="shared" si="2"/>
        <v>0.34487899988530796</v>
      </c>
      <c r="H30" s="410">
        <f t="shared" si="3"/>
        <v>0</v>
      </c>
      <c r="K30" s="225" t="s">
        <v>15</v>
      </c>
      <c r="L30" s="158" t="s">
        <v>36</v>
      </c>
      <c r="M30" s="386">
        <f>取引基本表!AX27</f>
        <v>8719</v>
      </c>
      <c r="N30" s="370">
        <f>ABS(取引基本表!BB27)</f>
        <v>0</v>
      </c>
      <c r="O30" s="414">
        <f t="shared" si="4"/>
        <v>0</v>
      </c>
      <c r="P30" s="410">
        <f t="shared" si="5"/>
        <v>1</v>
      </c>
      <c r="R30" s="225" t="s">
        <v>15</v>
      </c>
      <c r="S30" s="158" t="s">
        <v>36</v>
      </c>
      <c r="T30" s="365">
        <f>取引基本表!BD27</f>
        <v>8719</v>
      </c>
      <c r="U30" s="366">
        <f>雇用表!X27</f>
        <v>1038</v>
      </c>
      <c r="V30" s="365">
        <f>雇用表!X73</f>
        <v>578</v>
      </c>
      <c r="W30" s="416">
        <f t="shared" si="7"/>
        <v>0.11905034981075811</v>
      </c>
      <c r="X30" s="416">
        <f t="shared" si="8"/>
        <v>6.6292005963986697E-2</v>
      </c>
      <c r="Z30" s="225" t="s">
        <v>15</v>
      </c>
      <c r="AA30" s="48" t="s">
        <v>36</v>
      </c>
      <c r="AB30" s="453">
        <v>3007</v>
      </c>
      <c r="AC30" s="390">
        <v>233</v>
      </c>
      <c r="AD30" s="390">
        <v>320</v>
      </c>
      <c r="AE30" s="390">
        <v>321</v>
      </c>
      <c r="AF30" s="390">
        <v>-37</v>
      </c>
      <c r="AG30" s="372">
        <v>8719</v>
      </c>
      <c r="AH30" s="410">
        <f t="shared" si="9"/>
        <v>0.44087624727606378</v>
      </c>
      <c r="AI30" s="414">
        <f t="shared" si="10"/>
        <v>0.34487899988530796</v>
      </c>
      <c r="AK30" s="225" t="s">
        <v>15</v>
      </c>
      <c r="AL30" s="158" t="s">
        <v>36</v>
      </c>
      <c r="AM30" s="386">
        <f>取引基本表!AR27</f>
        <v>0</v>
      </c>
      <c r="AN30" s="410">
        <f t="shared" si="6"/>
        <v>0</v>
      </c>
      <c r="AP30" s="225" t="s">
        <v>15</v>
      </c>
      <c r="AQ30" s="158" t="s">
        <v>36</v>
      </c>
      <c r="AR30" s="389">
        <f>取引基本表!AX27</f>
        <v>8719</v>
      </c>
      <c r="AS30" s="390">
        <f>取引基本表!AY27</f>
        <v>0</v>
      </c>
      <c r="AT30" s="390">
        <f>ABS(取引基本表!BB27)</f>
        <v>0</v>
      </c>
      <c r="AU30" s="391">
        <f t="shared" si="11"/>
        <v>0</v>
      </c>
      <c r="AV30" s="414">
        <v>0</v>
      </c>
      <c r="AW30" s="410">
        <v>1</v>
      </c>
    </row>
    <row r="31" spans="1:49" x14ac:dyDescent="0.2">
      <c r="A31" s="225" t="s">
        <v>16</v>
      </c>
      <c r="B31" s="158" t="s">
        <v>193</v>
      </c>
      <c r="C31" s="408">
        <f t="shared" si="0"/>
        <v>0.30951028292239513</v>
      </c>
      <c r="D31" s="409">
        <f t="shared" si="1"/>
        <v>5.1052584161686535E-4</v>
      </c>
      <c r="E31" s="409">
        <f t="shared" si="1"/>
        <v>4.2043304603741857E-4</v>
      </c>
      <c r="F31" s="409">
        <f t="shared" si="2"/>
        <v>0.24334064086008589</v>
      </c>
      <c r="G31" s="409">
        <f t="shared" si="2"/>
        <v>7.0092194960809637E-2</v>
      </c>
      <c r="H31" s="410">
        <f t="shared" si="3"/>
        <v>2.261895916699394E-2</v>
      </c>
      <c r="K31" s="225" t="s">
        <v>16</v>
      </c>
      <c r="L31" s="158" t="s">
        <v>193</v>
      </c>
      <c r="M31" s="386">
        <f>取引基本表!AX28</f>
        <v>8801</v>
      </c>
      <c r="N31" s="370">
        <f>ABS(取引基本表!BB28)</f>
        <v>6077</v>
      </c>
      <c r="O31" s="414">
        <f t="shared" si="4"/>
        <v>0.69048971707760487</v>
      </c>
      <c r="P31" s="410">
        <f t="shared" si="5"/>
        <v>0.30951028292239513</v>
      </c>
      <c r="R31" s="225" t="s">
        <v>16</v>
      </c>
      <c r="S31" s="158" t="s">
        <v>193</v>
      </c>
      <c r="T31" s="365">
        <f>取引基本表!BD28</f>
        <v>33299</v>
      </c>
      <c r="U31" s="366">
        <f>雇用表!X28</f>
        <v>17</v>
      </c>
      <c r="V31" s="365">
        <f>雇用表!X74</f>
        <v>14</v>
      </c>
      <c r="W31" s="416">
        <f t="shared" si="7"/>
        <v>5.1052584161686535E-4</v>
      </c>
      <c r="X31" s="416">
        <f t="shared" si="8"/>
        <v>4.2043304603741857E-4</v>
      </c>
      <c r="Z31" s="225" t="s">
        <v>16</v>
      </c>
      <c r="AA31" s="48" t="s">
        <v>193</v>
      </c>
      <c r="AB31" s="453">
        <v>2334</v>
      </c>
      <c r="AC31" s="390">
        <v>969</v>
      </c>
      <c r="AD31" s="390">
        <v>4263</v>
      </c>
      <c r="AE31" s="390">
        <v>582</v>
      </c>
      <c r="AF31" s="390">
        <v>-45</v>
      </c>
      <c r="AG31" s="372">
        <v>33299</v>
      </c>
      <c r="AH31" s="410">
        <f t="shared" si="9"/>
        <v>0.24334064086008589</v>
      </c>
      <c r="AI31" s="414">
        <f t="shared" si="10"/>
        <v>7.0092194960809637E-2</v>
      </c>
      <c r="AK31" s="225" t="s">
        <v>16</v>
      </c>
      <c r="AL31" s="158" t="s">
        <v>193</v>
      </c>
      <c r="AM31" s="386">
        <f>取引基本表!AR28</f>
        <v>2131</v>
      </c>
      <c r="AN31" s="410">
        <f t="shared" si="6"/>
        <v>2.261895916699394E-2</v>
      </c>
      <c r="AP31" s="225" t="s">
        <v>16</v>
      </c>
      <c r="AQ31" s="158" t="s">
        <v>193</v>
      </c>
      <c r="AR31" s="389">
        <f>取引基本表!AX28</f>
        <v>8801</v>
      </c>
      <c r="AS31" s="390">
        <f>取引基本表!AY28</f>
        <v>30575</v>
      </c>
      <c r="AT31" s="390">
        <f>ABS(取引基本表!BB28)</f>
        <v>6077</v>
      </c>
      <c r="AU31" s="391">
        <f t="shared" si="11"/>
        <v>24498</v>
      </c>
      <c r="AV31" s="414">
        <v>3.3200621348077096E-3</v>
      </c>
      <c r="AW31" s="410">
        <v>0.99667993786519227</v>
      </c>
    </row>
    <row r="32" spans="1:49" x14ac:dyDescent="0.2">
      <c r="A32" s="225" t="s">
        <v>17</v>
      </c>
      <c r="B32" s="158" t="s">
        <v>273</v>
      </c>
      <c r="C32" s="408">
        <f t="shared" si="0"/>
        <v>0.85225718194254441</v>
      </c>
      <c r="D32" s="409">
        <f t="shared" si="1"/>
        <v>2.1531100478468901E-2</v>
      </c>
      <c r="E32" s="409">
        <f t="shared" si="1"/>
        <v>3.1897926634768738E-2</v>
      </c>
      <c r="F32" s="409">
        <f t="shared" si="2"/>
        <v>0.48405103668261562</v>
      </c>
      <c r="G32" s="409">
        <f t="shared" si="2"/>
        <v>0.14035087719298245</v>
      </c>
      <c r="H32" s="410">
        <f t="shared" si="3"/>
        <v>6.442847590035345E-3</v>
      </c>
      <c r="K32" s="225" t="s">
        <v>17</v>
      </c>
      <c r="L32" s="158" t="s">
        <v>273</v>
      </c>
      <c r="M32" s="386">
        <f>取引基本表!AX29</f>
        <v>1462</v>
      </c>
      <c r="N32" s="370">
        <f>ABS(取引基本表!BB29)</f>
        <v>216</v>
      </c>
      <c r="O32" s="414">
        <f t="shared" si="4"/>
        <v>0.14774281805745554</v>
      </c>
      <c r="P32" s="410">
        <f t="shared" si="5"/>
        <v>0.85225718194254441</v>
      </c>
      <c r="R32" s="225" t="s">
        <v>17</v>
      </c>
      <c r="S32" s="158" t="s">
        <v>273</v>
      </c>
      <c r="T32" s="365">
        <f>取引基本表!BD29</f>
        <v>1254</v>
      </c>
      <c r="U32" s="366">
        <f>雇用表!X29</f>
        <v>27</v>
      </c>
      <c r="V32" s="365">
        <f>雇用表!X75</f>
        <v>40</v>
      </c>
      <c r="W32" s="416">
        <f t="shared" si="7"/>
        <v>2.1531100478468901E-2</v>
      </c>
      <c r="X32" s="416">
        <f t="shared" si="8"/>
        <v>3.1897926634768738E-2</v>
      </c>
      <c r="Z32" s="225" t="s">
        <v>17</v>
      </c>
      <c r="AA32" s="48" t="s">
        <v>273</v>
      </c>
      <c r="AB32" s="453">
        <v>176</v>
      </c>
      <c r="AC32" s="390">
        <v>164</v>
      </c>
      <c r="AD32" s="390">
        <v>271</v>
      </c>
      <c r="AE32" s="390">
        <v>57</v>
      </c>
      <c r="AF32" s="390">
        <v>-61</v>
      </c>
      <c r="AG32" s="372">
        <v>1254</v>
      </c>
      <c r="AH32" s="410">
        <f t="shared" si="9"/>
        <v>0.48405103668261562</v>
      </c>
      <c r="AI32" s="414">
        <f t="shared" si="10"/>
        <v>0.14035087719298245</v>
      </c>
      <c r="AK32" s="225" t="s">
        <v>17</v>
      </c>
      <c r="AL32" s="158" t="s">
        <v>273</v>
      </c>
      <c r="AM32" s="386">
        <f>取引基本表!AR29</f>
        <v>607</v>
      </c>
      <c r="AN32" s="410">
        <f t="shared" si="6"/>
        <v>6.442847590035345E-3</v>
      </c>
      <c r="AP32" s="225" t="s">
        <v>17</v>
      </c>
      <c r="AQ32" s="158" t="s">
        <v>273</v>
      </c>
      <c r="AR32" s="389">
        <f>取引基本表!AX29</f>
        <v>1462</v>
      </c>
      <c r="AS32" s="390">
        <f>取引基本表!AY29</f>
        <v>8</v>
      </c>
      <c r="AT32" s="390">
        <f>ABS(取引基本表!BB29)</f>
        <v>216</v>
      </c>
      <c r="AU32" s="391">
        <f t="shared" si="11"/>
        <v>-208</v>
      </c>
      <c r="AV32" s="414">
        <v>2.6249531258370389E-4</v>
      </c>
      <c r="AW32" s="410">
        <v>0.99973750468741629</v>
      </c>
    </row>
    <row r="33" spans="1:49" x14ac:dyDescent="0.2">
      <c r="A33" s="225" t="s">
        <v>18</v>
      </c>
      <c r="B33" s="158" t="s">
        <v>274</v>
      </c>
      <c r="C33" s="408">
        <f t="shared" si="0"/>
        <v>1</v>
      </c>
      <c r="D33" s="409">
        <f t="shared" si="1"/>
        <v>2.7259684361549498E-2</v>
      </c>
      <c r="E33" s="409">
        <f t="shared" si="1"/>
        <v>2.4748923959827834E-2</v>
      </c>
      <c r="F33" s="409">
        <f t="shared" si="2"/>
        <v>0.6449067431850789</v>
      </c>
      <c r="G33" s="409">
        <f t="shared" si="2"/>
        <v>0.50645624103299858</v>
      </c>
      <c r="H33" s="410">
        <f t="shared" si="3"/>
        <v>9.552821797416492E-4</v>
      </c>
      <c r="K33" s="225" t="s">
        <v>18</v>
      </c>
      <c r="L33" s="158" t="s">
        <v>274</v>
      </c>
      <c r="M33" s="386">
        <f>取引基本表!AX30</f>
        <v>1308</v>
      </c>
      <c r="N33" s="370">
        <f>ABS(取引基本表!BB30)</f>
        <v>0</v>
      </c>
      <c r="O33" s="414">
        <f t="shared" si="4"/>
        <v>0</v>
      </c>
      <c r="P33" s="410">
        <f t="shared" si="5"/>
        <v>1</v>
      </c>
      <c r="R33" s="225" t="s">
        <v>18</v>
      </c>
      <c r="S33" s="158" t="s">
        <v>274</v>
      </c>
      <c r="T33" s="365">
        <f>取引基本表!BD30</f>
        <v>2788</v>
      </c>
      <c r="U33" s="366">
        <f>雇用表!X30</f>
        <v>76</v>
      </c>
      <c r="V33" s="365">
        <f>雇用表!X76</f>
        <v>69</v>
      </c>
      <c r="W33" s="416">
        <f t="shared" si="7"/>
        <v>2.7259684361549498E-2</v>
      </c>
      <c r="X33" s="416">
        <f t="shared" si="8"/>
        <v>2.4748923959827834E-2</v>
      </c>
      <c r="Z33" s="225" t="s">
        <v>18</v>
      </c>
      <c r="AA33" s="48" t="s">
        <v>274</v>
      </c>
      <c r="AB33" s="453">
        <v>1412</v>
      </c>
      <c r="AC33" s="390">
        <v>104</v>
      </c>
      <c r="AD33" s="390">
        <v>227</v>
      </c>
      <c r="AE33" s="390">
        <v>55</v>
      </c>
      <c r="AF33" s="390">
        <v>0</v>
      </c>
      <c r="AG33" s="372">
        <v>2788</v>
      </c>
      <c r="AH33" s="410">
        <f t="shared" si="9"/>
        <v>0.6449067431850789</v>
      </c>
      <c r="AI33" s="414">
        <f t="shared" si="10"/>
        <v>0.50645624103299858</v>
      </c>
      <c r="AK33" s="225" t="s">
        <v>18</v>
      </c>
      <c r="AL33" s="158" t="s">
        <v>274</v>
      </c>
      <c r="AM33" s="386">
        <f>取引基本表!AR30</f>
        <v>90</v>
      </c>
      <c r="AN33" s="410">
        <f t="shared" si="6"/>
        <v>9.552821797416492E-4</v>
      </c>
      <c r="AP33" s="225" t="s">
        <v>18</v>
      </c>
      <c r="AQ33" s="158" t="s">
        <v>274</v>
      </c>
      <c r="AR33" s="389">
        <f>取引基本表!AX30</f>
        <v>1308</v>
      </c>
      <c r="AS33" s="390">
        <f>取引基本表!AY30</f>
        <v>1480</v>
      </c>
      <c r="AT33" s="390">
        <f>ABS(取引基本表!BB30)</f>
        <v>0</v>
      </c>
      <c r="AU33" s="391">
        <f t="shared" si="11"/>
        <v>1480</v>
      </c>
      <c r="AV33" s="414">
        <v>7.2791995281517016E-2</v>
      </c>
      <c r="AW33" s="410">
        <v>0.92720800471848297</v>
      </c>
    </row>
    <row r="34" spans="1:49" x14ac:dyDescent="0.2">
      <c r="A34" s="225" t="s">
        <v>19</v>
      </c>
      <c r="B34" s="158" t="s">
        <v>275</v>
      </c>
      <c r="C34" s="408">
        <f t="shared" si="0"/>
        <v>0.24772063858157056</v>
      </c>
      <c r="D34" s="409">
        <f t="shared" si="1"/>
        <v>0.30222261577968651</v>
      </c>
      <c r="E34" s="409">
        <f t="shared" si="1"/>
        <v>0.2069423536704153</v>
      </c>
      <c r="F34" s="409">
        <f t="shared" si="2"/>
        <v>0.69972549366864434</v>
      </c>
      <c r="G34" s="409">
        <f t="shared" si="2"/>
        <v>0.4248649605950589</v>
      </c>
      <c r="H34" s="410">
        <f t="shared" si="3"/>
        <v>0.15963826648127116</v>
      </c>
      <c r="K34" s="225" t="s">
        <v>19</v>
      </c>
      <c r="L34" s="158" t="s">
        <v>275</v>
      </c>
      <c r="M34" s="386">
        <f>取引基本表!AX31</f>
        <v>27749</v>
      </c>
      <c r="N34" s="370">
        <f>ABS(取引基本表!BB31)</f>
        <v>20875</v>
      </c>
      <c r="O34" s="414">
        <f t="shared" si="4"/>
        <v>0.75227936141842944</v>
      </c>
      <c r="P34" s="410">
        <f t="shared" si="5"/>
        <v>0.24772063858157056</v>
      </c>
      <c r="R34" s="225" t="s">
        <v>19</v>
      </c>
      <c r="S34" s="158" t="s">
        <v>275</v>
      </c>
      <c r="T34" s="365">
        <f>取引基本表!BD31</f>
        <v>11293</v>
      </c>
      <c r="U34" s="366">
        <f>雇用表!X31</f>
        <v>3413</v>
      </c>
      <c r="V34" s="365">
        <f>雇用表!X77</f>
        <v>2337</v>
      </c>
      <c r="W34" s="416">
        <f t="shared" si="7"/>
        <v>0.30222261577968651</v>
      </c>
      <c r="X34" s="416">
        <f t="shared" si="8"/>
        <v>0.2069423536704153</v>
      </c>
      <c r="Z34" s="225" t="s">
        <v>19</v>
      </c>
      <c r="AA34" s="48" t="s">
        <v>275</v>
      </c>
      <c r="AB34" s="453">
        <v>4798</v>
      </c>
      <c r="AC34" s="390">
        <v>1546</v>
      </c>
      <c r="AD34" s="390">
        <v>1073</v>
      </c>
      <c r="AE34" s="390">
        <v>491</v>
      </c>
      <c r="AF34" s="390">
        <v>-6</v>
      </c>
      <c r="AG34" s="372">
        <v>11293</v>
      </c>
      <c r="AH34" s="410">
        <f t="shared" si="9"/>
        <v>0.69972549366864434</v>
      </c>
      <c r="AI34" s="414">
        <f t="shared" si="10"/>
        <v>0.4248649605950589</v>
      </c>
      <c r="AK34" s="225" t="s">
        <v>19</v>
      </c>
      <c r="AL34" s="158" t="s">
        <v>275</v>
      </c>
      <c r="AM34" s="386">
        <f>取引基本表!AR31</f>
        <v>15040</v>
      </c>
      <c r="AN34" s="410">
        <f t="shared" si="6"/>
        <v>0.15963826648127116</v>
      </c>
      <c r="AP34" s="225" t="s">
        <v>19</v>
      </c>
      <c r="AQ34" s="158" t="s">
        <v>275</v>
      </c>
      <c r="AR34" s="389">
        <f>取引基本表!AX31</f>
        <v>27749</v>
      </c>
      <c r="AS34" s="390">
        <f>取引基本表!AY31</f>
        <v>4419</v>
      </c>
      <c r="AT34" s="390">
        <f>ABS(取引基本表!BB31)</f>
        <v>20875</v>
      </c>
      <c r="AU34" s="391">
        <f t="shared" si="11"/>
        <v>-16456</v>
      </c>
      <c r="AV34" s="414">
        <v>0.56941832909614032</v>
      </c>
      <c r="AW34" s="410">
        <v>0.43058167090385968</v>
      </c>
    </row>
    <row r="35" spans="1:49" x14ac:dyDescent="0.2">
      <c r="A35" s="225" t="s">
        <v>20</v>
      </c>
      <c r="B35" s="158" t="s">
        <v>37</v>
      </c>
      <c r="C35" s="408">
        <f t="shared" si="0"/>
        <v>0.40037672666387614</v>
      </c>
      <c r="D35" s="409">
        <f t="shared" si="1"/>
        <v>6.3219799068855678E-2</v>
      </c>
      <c r="E35" s="409">
        <f t="shared" si="1"/>
        <v>5.6848811565792697E-2</v>
      </c>
      <c r="F35" s="409">
        <f t="shared" si="2"/>
        <v>0.64444988973290862</v>
      </c>
      <c r="G35" s="409">
        <f t="shared" si="2"/>
        <v>0.31413869149718204</v>
      </c>
      <c r="H35" s="410">
        <f t="shared" si="3"/>
        <v>6.0278305541698066E-2</v>
      </c>
      <c r="K35" s="225" t="s">
        <v>20</v>
      </c>
      <c r="L35" s="158" t="s">
        <v>37</v>
      </c>
      <c r="M35" s="386">
        <f>取引基本表!AX32</f>
        <v>9556</v>
      </c>
      <c r="N35" s="370">
        <f>ABS(取引基本表!BB32)</f>
        <v>5730</v>
      </c>
      <c r="O35" s="414">
        <f t="shared" si="4"/>
        <v>0.59962327333612386</v>
      </c>
      <c r="P35" s="410">
        <f t="shared" si="5"/>
        <v>0.40037672666387614</v>
      </c>
      <c r="R35" s="225" t="s">
        <v>20</v>
      </c>
      <c r="S35" s="158" t="s">
        <v>37</v>
      </c>
      <c r="T35" s="365">
        <f>取引基本表!BD32</f>
        <v>4081</v>
      </c>
      <c r="U35" s="366">
        <f>雇用表!X32</f>
        <v>258</v>
      </c>
      <c r="V35" s="365">
        <f>雇用表!X78</f>
        <v>232</v>
      </c>
      <c r="W35" s="416">
        <f t="shared" si="7"/>
        <v>6.3219799068855678E-2</v>
      </c>
      <c r="X35" s="416">
        <f t="shared" si="8"/>
        <v>5.6848811565792697E-2</v>
      </c>
      <c r="Z35" s="225" t="s">
        <v>20</v>
      </c>
      <c r="AA35" s="48" t="s">
        <v>37</v>
      </c>
      <c r="AB35" s="453">
        <v>1282</v>
      </c>
      <c r="AC35" s="390">
        <v>1025</v>
      </c>
      <c r="AD35" s="390">
        <v>301</v>
      </c>
      <c r="AE35" s="390">
        <v>84</v>
      </c>
      <c r="AF35" s="390">
        <v>-62</v>
      </c>
      <c r="AG35" s="372">
        <v>4081</v>
      </c>
      <c r="AH35" s="410">
        <f t="shared" si="9"/>
        <v>0.64444988973290862</v>
      </c>
      <c r="AI35" s="414">
        <f t="shared" si="10"/>
        <v>0.31413869149718204</v>
      </c>
      <c r="AK35" s="225" t="s">
        <v>20</v>
      </c>
      <c r="AL35" s="158" t="s">
        <v>37</v>
      </c>
      <c r="AM35" s="386">
        <f>取引基本表!AR32</f>
        <v>5679</v>
      </c>
      <c r="AN35" s="410">
        <f t="shared" si="6"/>
        <v>6.0278305541698066E-2</v>
      </c>
      <c r="AP35" s="225" t="s">
        <v>20</v>
      </c>
      <c r="AQ35" s="158" t="s">
        <v>37</v>
      </c>
      <c r="AR35" s="389">
        <f>取引基本表!AX32</f>
        <v>9556</v>
      </c>
      <c r="AS35" s="390">
        <f>取引基本表!AY32</f>
        <v>255</v>
      </c>
      <c r="AT35" s="390">
        <f>ABS(取引基本表!BB32)</f>
        <v>5730</v>
      </c>
      <c r="AU35" s="391">
        <f t="shared" si="11"/>
        <v>-5475</v>
      </c>
      <c r="AV35" s="414">
        <v>0.14958058191588852</v>
      </c>
      <c r="AW35" s="410">
        <v>0.85041941808411148</v>
      </c>
    </row>
    <row r="36" spans="1:49" x14ac:dyDescent="0.2">
      <c r="A36" s="225" t="s">
        <v>21</v>
      </c>
      <c r="B36" s="158" t="s">
        <v>38</v>
      </c>
      <c r="C36" s="408">
        <f t="shared" si="0"/>
        <v>0.81884274474653918</v>
      </c>
      <c r="D36" s="409">
        <f t="shared" si="1"/>
        <v>8.9745922018070468E-3</v>
      </c>
      <c r="E36" s="409">
        <f t="shared" si="1"/>
        <v>2.2436480504517617E-3</v>
      </c>
      <c r="F36" s="409">
        <f t="shared" si="2"/>
        <v>0.88527075374446673</v>
      </c>
      <c r="G36" s="409">
        <f t="shared" si="2"/>
        <v>1.667576253714147E-2</v>
      </c>
      <c r="H36" s="410">
        <f t="shared" si="3"/>
        <v>0.19381614002313904</v>
      </c>
      <c r="K36" s="225" t="s">
        <v>21</v>
      </c>
      <c r="L36" s="158" t="s">
        <v>38</v>
      </c>
      <c r="M36" s="386">
        <f>取引基本表!AX33</f>
        <v>20082</v>
      </c>
      <c r="N36" s="370">
        <f>ABS(取引基本表!BB33)</f>
        <v>3638</v>
      </c>
      <c r="O36" s="414">
        <f t="shared" si="4"/>
        <v>0.1811572552534608</v>
      </c>
      <c r="P36" s="410">
        <f t="shared" si="5"/>
        <v>0.81884274474653918</v>
      </c>
      <c r="R36" s="225" t="s">
        <v>21</v>
      </c>
      <c r="S36" s="158" t="s">
        <v>38</v>
      </c>
      <c r="T36" s="365">
        <f>取引基本表!BD33</f>
        <v>16491</v>
      </c>
      <c r="U36" s="366">
        <f>雇用表!X33</f>
        <v>148</v>
      </c>
      <c r="V36" s="365">
        <f>雇用表!X79</f>
        <v>37</v>
      </c>
      <c r="W36" s="416">
        <f t="shared" si="7"/>
        <v>8.9745922018070468E-3</v>
      </c>
      <c r="X36" s="416">
        <f t="shared" si="8"/>
        <v>2.2436480504517617E-3</v>
      </c>
      <c r="Z36" s="225" t="s">
        <v>21</v>
      </c>
      <c r="AA36" s="48" t="s">
        <v>38</v>
      </c>
      <c r="AB36" s="453">
        <v>275</v>
      </c>
      <c r="AC36" s="390">
        <v>7663</v>
      </c>
      <c r="AD36" s="390">
        <v>5911</v>
      </c>
      <c r="AE36" s="390">
        <v>751</v>
      </c>
      <c r="AF36" s="390">
        <v>-1</v>
      </c>
      <c r="AG36" s="372">
        <v>16491</v>
      </c>
      <c r="AH36" s="410">
        <f>SUM(AB36:AF36)/AG36</f>
        <v>0.88527075374446673</v>
      </c>
      <c r="AI36" s="414">
        <f>AB36/AG36</f>
        <v>1.667576253714147E-2</v>
      </c>
      <c r="AK36" s="225" t="s">
        <v>21</v>
      </c>
      <c r="AL36" s="158" t="s">
        <v>38</v>
      </c>
      <c r="AM36" s="386">
        <f>取引基本表!AR33</f>
        <v>18260</v>
      </c>
      <c r="AN36" s="410">
        <f t="shared" si="6"/>
        <v>0.19381614002313904</v>
      </c>
      <c r="AP36" s="225" t="s">
        <v>21</v>
      </c>
      <c r="AQ36" s="158" t="s">
        <v>38</v>
      </c>
      <c r="AR36" s="389">
        <f>取引基本表!AX33</f>
        <v>20082</v>
      </c>
      <c r="AS36" s="390">
        <f>取引基本表!AY33</f>
        <v>47</v>
      </c>
      <c r="AT36" s="390">
        <f>ABS(取引基本表!BB33)</f>
        <v>3638</v>
      </c>
      <c r="AU36" s="391">
        <f t="shared" si="11"/>
        <v>-3591</v>
      </c>
      <c r="AV36" s="414">
        <v>6.3278791478513889E-3</v>
      </c>
      <c r="AW36" s="410">
        <v>0.99367212085214862</v>
      </c>
    </row>
    <row r="37" spans="1:49" x14ac:dyDescent="0.2">
      <c r="A37" s="225" t="s">
        <v>22</v>
      </c>
      <c r="B37" s="158" t="s">
        <v>378</v>
      </c>
      <c r="C37" s="408">
        <f t="shared" si="0"/>
        <v>0.43300400097983183</v>
      </c>
      <c r="D37" s="409">
        <f t="shared" si="1"/>
        <v>7.24191063174114E-2</v>
      </c>
      <c r="E37" s="409">
        <f t="shared" si="1"/>
        <v>6.5998972778633799E-2</v>
      </c>
      <c r="F37" s="409">
        <f t="shared" si="2"/>
        <v>0.6925184043828112</v>
      </c>
      <c r="G37" s="409">
        <f t="shared" si="2"/>
        <v>0.37467899332306109</v>
      </c>
      <c r="H37" s="410">
        <f t="shared" si="3"/>
        <v>4.7689809261991442E-2</v>
      </c>
      <c r="K37" s="225" t="s">
        <v>22</v>
      </c>
      <c r="L37" s="158" t="s">
        <v>378</v>
      </c>
      <c r="M37" s="386">
        <f>取引基本表!AX34</f>
        <v>12247</v>
      </c>
      <c r="N37" s="370">
        <f>ABS(取引基本表!BB34)</f>
        <v>6944</v>
      </c>
      <c r="O37" s="414">
        <f t="shared" si="4"/>
        <v>0.56699599902016817</v>
      </c>
      <c r="P37" s="410">
        <f t="shared" si="5"/>
        <v>0.43300400097983183</v>
      </c>
      <c r="R37" s="225" t="s">
        <v>22</v>
      </c>
      <c r="S37" s="158" t="s">
        <v>378</v>
      </c>
      <c r="T37" s="365">
        <f>取引基本表!BD34</f>
        <v>11682</v>
      </c>
      <c r="U37" s="366">
        <f>雇用表!X34</f>
        <v>846</v>
      </c>
      <c r="V37" s="365">
        <f>雇用表!X80</f>
        <v>771</v>
      </c>
      <c r="W37" s="416">
        <f t="shared" si="7"/>
        <v>7.24191063174114E-2</v>
      </c>
      <c r="X37" s="416">
        <f t="shared" si="8"/>
        <v>6.5998972778633799E-2</v>
      </c>
      <c r="Z37" s="225" t="s">
        <v>22</v>
      </c>
      <c r="AA37" s="48" t="s">
        <v>378</v>
      </c>
      <c r="AB37" s="453">
        <v>4377</v>
      </c>
      <c r="AC37" s="390">
        <v>532</v>
      </c>
      <c r="AD37" s="390">
        <v>2479</v>
      </c>
      <c r="AE37" s="390">
        <v>761</v>
      </c>
      <c r="AF37" s="390">
        <v>-59</v>
      </c>
      <c r="AG37" s="372">
        <v>11682</v>
      </c>
      <c r="AH37" s="410">
        <f t="shared" si="9"/>
        <v>0.6925184043828112</v>
      </c>
      <c r="AI37" s="414">
        <f t="shared" si="10"/>
        <v>0.37467899332306109</v>
      </c>
      <c r="AK37" s="225" t="s">
        <v>22</v>
      </c>
      <c r="AL37" s="158" t="s">
        <v>378</v>
      </c>
      <c r="AM37" s="386">
        <f>取引基本表!AR34</f>
        <v>4493</v>
      </c>
      <c r="AN37" s="410">
        <f t="shared" si="6"/>
        <v>4.7689809261991442E-2</v>
      </c>
      <c r="AP37" s="225" t="s">
        <v>22</v>
      </c>
      <c r="AQ37" s="158" t="s">
        <v>378</v>
      </c>
      <c r="AR37" s="389">
        <f>取引基本表!AX34</f>
        <v>12247</v>
      </c>
      <c r="AS37" s="390">
        <f>取引基本表!AY34</f>
        <v>6379</v>
      </c>
      <c r="AT37" s="390">
        <f>ABS(取引基本表!BB34)</f>
        <v>6944</v>
      </c>
      <c r="AU37" s="391">
        <f t="shared" si="11"/>
        <v>-565</v>
      </c>
      <c r="AV37" s="414">
        <v>0.42821641302313979</v>
      </c>
      <c r="AW37" s="410">
        <v>0.57178358697686016</v>
      </c>
    </row>
    <row r="38" spans="1:49" x14ac:dyDescent="0.2">
      <c r="A38" s="225" t="s">
        <v>23</v>
      </c>
      <c r="B38" s="158" t="s">
        <v>194</v>
      </c>
      <c r="C38" s="408">
        <f t="shared" si="0"/>
        <v>7.9651941097724221E-2</v>
      </c>
      <c r="D38" s="409">
        <f t="shared" si="1"/>
        <v>6.1576354679802957E-2</v>
      </c>
      <c r="E38" s="409">
        <f t="shared" si="1"/>
        <v>7.0197044334975367E-2</v>
      </c>
      <c r="F38" s="409">
        <f t="shared" si="2"/>
        <v>0.48891625615763545</v>
      </c>
      <c r="G38" s="409">
        <f t="shared" si="2"/>
        <v>0.16009852216748768</v>
      </c>
      <c r="H38" s="410">
        <f t="shared" si="3"/>
        <v>4.2106715633723583E-2</v>
      </c>
      <c r="K38" s="225" t="s">
        <v>23</v>
      </c>
      <c r="L38" s="158" t="s">
        <v>194</v>
      </c>
      <c r="M38" s="386">
        <f>取引基本表!AX35</f>
        <v>8964</v>
      </c>
      <c r="N38" s="370">
        <f>ABS(取引基本表!BB35)</f>
        <v>8250</v>
      </c>
      <c r="O38" s="414">
        <f t="shared" si="4"/>
        <v>0.92034805890227578</v>
      </c>
      <c r="P38" s="410">
        <f t="shared" si="5"/>
        <v>7.9651941097724221E-2</v>
      </c>
      <c r="R38" s="225" t="s">
        <v>23</v>
      </c>
      <c r="S38" s="158" t="s">
        <v>194</v>
      </c>
      <c r="T38" s="365">
        <f>取引基本表!BD35</f>
        <v>812</v>
      </c>
      <c r="U38" s="366">
        <f>雇用表!X35</f>
        <v>50</v>
      </c>
      <c r="V38" s="365">
        <f>雇用表!X81</f>
        <v>57</v>
      </c>
      <c r="W38" s="416">
        <f t="shared" si="7"/>
        <v>6.1576354679802957E-2</v>
      </c>
      <c r="X38" s="416">
        <f t="shared" si="8"/>
        <v>7.0197044334975367E-2</v>
      </c>
      <c r="Z38" s="225" t="s">
        <v>23</v>
      </c>
      <c r="AA38" s="48" t="s">
        <v>194</v>
      </c>
      <c r="AB38" s="453">
        <v>130</v>
      </c>
      <c r="AC38" s="390">
        <v>138</v>
      </c>
      <c r="AD38" s="390">
        <v>104</v>
      </c>
      <c r="AE38" s="390">
        <v>25</v>
      </c>
      <c r="AF38" s="390">
        <v>0</v>
      </c>
      <c r="AG38" s="372">
        <v>812</v>
      </c>
      <c r="AH38" s="410">
        <f t="shared" si="9"/>
        <v>0.48891625615763545</v>
      </c>
      <c r="AI38" s="414">
        <f t="shared" si="10"/>
        <v>0.16009852216748768</v>
      </c>
      <c r="AK38" s="225" t="s">
        <v>23</v>
      </c>
      <c r="AL38" s="158" t="s">
        <v>194</v>
      </c>
      <c r="AM38" s="386">
        <f>取引基本表!AR35</f>
        <v>3967</v>
      </c>
      <c r="AN38" s="410">
        <f t="shared" si="6"/>
        <v>4.2106715633723583E-2</v>
      </c>
      <c r="AP38" s="225" t="s">
        <v>23</v>
      </c>
      <c r="AQ38" s="158" t="s">
        <v>194</v>
      </c>
      <c r="AR38" s="389">
        <f>取引基本表!AX35</f>
        <v>8964</v>
      </c>
      <c r="AS38" s="390">
        <f>取引基本表!AY35</f>
        <v>98</v>
      </c>
      <c r="AT38" s="390">
        <f>ABS(取引基本表!BB35)</f>
        <v>8250</v>
      </c>
      <c r="AU38" s="391">
        <f t="shared" si="11"/>
        <v>-8152</v>
      </c>
      <c r="AV38" s="414">
        <v>0.57331716017527301</v>
      </c>
      <c r="AW38" s="410">
        <v>0.42668283982472699</v>
      </c>
    </row>
    <row r="39" spans="1:49" x14ac:dyDescent="0.2">
      <c r="A39" s="225" t="s">
        <v>24</v>
      </c>
      <c r="B39" s="158" t="s">
        <v>39</v>
      </c>
      <c r="C39" s="408">
        <f t="shared" si="0"/>
        <v>1</v>
      </c>
      <c r="D39" s="409">
        <f t="shared" si="1"/>
        <v>5.8888222355528895E-2</v>
      </c>
      <c r="E39" s="409">
        <f t="shared" si="1"/>
        <v>7.4585082983403314E-2</v>
      </c>
      <c r="F39" s="409">
        <f t="shared" si="2"/>
        <v>0.70235952809438107</v>
      </c>
      <c r="G39" s="409">
        <f t="shared" si="2"/>
        <v>0.35152969406118778</v>
      </c>
      <c r="H39" s="410">
        <f t="shared" si="3"/>
        <v>3.7892859796418753E-3</v>
      </c>
      <c r="K39" s="225" t="s">
        <v>24</v>
      </c>
      <c r="L39" s="158" t="s">
        <v>39</v>
      </c>
      <c r="M39" s="386">
        <f>取引基本表!AX36</f>
        <v>10002</v>
      </c>
      <c r="N39" s="370">
        <f>ABS(取引基本表!BB36)</f>
        <v>0</v>
      </c>
      <c r="O39" s="414">
        <f t="shared" si="4"/>
        <v>0</v>
      </c>
      <c r="P39" s="410">
        <f t="shared" si="5"/>
        <v>1</v>
      </c>
      <c r="R39" s="225" t="s">
        <v>24</v>
      </c>
      <c r="S39" s="158" t="s">
        <v>39</v>
      </c>
      <c r="T39" s="365">
        <f>取引基本表!BD36</f>
        <v>10002</v>
      </c>
      <c r="U39" s="366">
        <f>雇用表!X36</f>
        <v>589</v>
      </c>
      <c r="V39" s="365">
        <f>雇用表!X82</f>
        <v>746</v>
      </c>
      <c r="W39" s="416">
        <f t="shared" si="7"/>
        <v>5.8888222355528895E-2</v>
      </c>
      <c r="X39" s="416">
        <f t="shared" si="8"/>
        <v>7.4585082983403314E-2</v>
      </c>
      <c r="Z39" s="225" t="s">
        <v>24</v>
      </c>
      <c r="AA39" s="48" t="s">
        <v>39</v>
      </c>
      <c r="AB39" s="453">
        <v>3516</v>
      </c>
      <c r="AC39" s="390">
        <v>0</v>
      </c>
      <c r="AD39" s="390">
        <v>3493</v>
      </c>
      <c r="AE39" s="390">
        <v>16</v>
      </c>
      <c r="AF39" s="390">
        <v>0</v>
      </c>
      <c r="AG39" s="372">
        <v>10002</v>
      </c>
      <c r="AH39" s="410">
        <f t="shared" si="9"/>
        <v>0.70235952809438107</v>
      </c>
      <c r="AI39" s="414">
        <f t="shared" si="10"/>
        <v>0.35152969406118778</v>
      </c>
      <c r="AK39" s="225" t="s">
        <v>24</v>
      </c>
      <c r="AL39" s="158" t="s">
        <v>39</v>
      </c>
      <c r="AM39" s="386">
        <f>取引基本表!AR36</f>
        <v>357</v>
      </c>
      <c r="AN39" s="410">
        <f t="shared" si="6"/>
        <v>3.7892859796418753E-3</v>
      </c>
      <c r="AP39" s="225" t="s">
        <v>24</v>
      </c>
      <c r="AQ39" s="158" t="s">
        <v>39</v>
      </c>
      <c r="AR39" s="389">
        <f>取引基本表!AX36</f>
        <v>10002</v>
      </c>
      <c r="AS39" s="390">
        <f>取引基本表!AY36</f>
        <v>0</v>
      </c>
      <c r="AT39" s="390">
        <f>ABS(取引基本表!BB36)</f>
        <v>0</v>
      </c>
      <c r="AU39" s="391">
        <f t="shared" si="11"/>
        <v>0</v>
      </c>
      <c r="AV39" s="414">
        <v>0</v>
      </c>
      <c r="AW39" s="410">
        <v>1</v>
      </c>
    </row>
    <row r="40" spans="1:49" x14ac:dyDescent="0.2">
      <c r="A40" s="225" t="s">
        <v>25</v>
      </c>
      <c r="B40" s="158" t="s">
        <v>40</v>
      </c>
      <c r="C40" s="408">
        <f t="shared" si="0"/>
        <v>0.95328673803415021</v>
      </c>
      <c r="D40" s="409">
        <f t="shared" si="1"/>
        <v>0.10041587246577716</v>
      </c>
      <c r="E40" s="409">
        <f t="shared" si="1"/>
        <v>6.4460232195460057E-2</v>
      </c>
      <c r="F40" s="409">
        <f t="shared" si="2"/>
        <v>0.73566106394039166</v>
      </c>
      <c r="G40" s="409">
        <f t="shared" si="2"/>
        <v>0.53898804366660891</v>
      </c>
      <c r="H40" s="410">
        <f t="shared" si="3"/>
        <v>2.9093649496354006E-2</v>
      </c>
      <c r="K40" s="225" t="s">
        <v>25</v>
      </c>
      <c r="L40" s="158" t="s">
        <v>40</v>
      </c>
      <c r="M40" s="386">
        <f>取引基本表!AX37</f>
        <v>11303</v>
      </c>
      <c r="N40" s="370">
        <f>ABS(取引基本表!BB37)</f>
        <v>528</v>
      </c>
      <c r="O40" s="414">
        <f t="shared" si="4"/>
        <v>4.6713261965849774E-2</v>
      </c>
      <c r="P40" s="410">
        <f t="shared" si="5"/>
        <v>0.95328673803415021</v>
      </c>
      <c r="R40" s="225" t="s">
        <v>25</v>
      </c>
      <c r="S40" s="158" t="s">
        <v>40</v>
      </c>
      <c r="T40" s="365">
        <f>取引基本表!BD37</f>
        <v>11542</v>
      </c>
      <c r="U40" s="366">
        <f>雇用表!X37</f>
        <v>1159</v>
      </c>
      <c r="V40" s="365">
        <f>雇用表!X83</f>
        <v>744</v>
      </c>
      <c r="W40" s="416">
        <f t="shared" si="7"/>
        <v>0.10041587246577716</v>
      </c>
      <c r="X40" s="416">
        <f t="shared" si="8"/>
        <v>6.4460232195460057E-2</v>
      </c>
      <c r="Z40" s="225" t="s">
        <v>25</v>
      </c>
      <c r="AA40" s="48" t="s">
        <v>40</v>
      </c>
      <c r="AB40" s="453">
        <v>6221</v>
      </c>
      <c r="AC40" s="390">
        <v>193</v>
      </c>
      <c r="AD40" s="390">
        <v>1968</v>
      </c>
      <c r="AE40" s="390">
        <v>137</v>
      </c>
      <c r="AF40" s="390">
        <v>-28</v>
      </c>
      <c r="AG40" s="372">
        <v>11542</v>
      </c>
      <c r="AH40" s="410">
        <f t="shared" si="9"/>
        <v>0.73566106394039166</v>
      </c>
      <c r="AI40" s="414">
        <f t="shared" si="10"/>
        <v>0.53898804366660891</v>
      </c>
      <c r="AK40" s="225" t="s">
        <v>25</v>
      </c>
      <c r="AL40" s="158" t="s">
        <v>40</v>
      </c>
      <c r="AM40" s="386">
        <f>取引基本表!AR37</f>
        <v>2741</v>
      </c>
      <c r="AN40" s="410">
        <f t="shared" si="6"/>
        <v>2.9093649496354006E-2</v>
      </c>
      <c r="AP40" s="225" t="s">
        <v>25</v>
      </c>
      <c r="AQ40" s="158" t="s">
        <v>40</v>
      </c>
      <c r="AR40" s="389">
        <f>取引基本表!AX37</f>
        <v>11303</v>
      </c>
      <c r="AS40" s="390">
        <f>取引基本表!AY37</f>
        <v>767</v>
      </c>
      <c r="AT40" s="390">
        <f>ABS(取引基本表!BB37)</f>
        <v>528</v>
      </c>
      <c r="AU40" s="391">
        <f t="shared" si="11"/>
        <v>239</v>
      </c>
      <c r="AV40" s="414">
        <v>0.13187533136804414</v>
      </c>
      <c r="AW40" s="410">
        <v>0.86812466863195592</v>
      </c>
    </row>
    <row r="41" spans="1:49" x14ac:dyDescent="0.2">
      <c r="A41" s="225" t="s">
        <v>26</v>
      </c>
      <c r="B41" s="158" t="s">
        <v>277</v>
      </c>
      <c r="C41" s="408">
        <f t="shared" si="0"/>
        <v>0.71785008836677411</v>
      </c>
      <c r="D41" s="409">
        <f t="shared" si="1"/>
        <v>0.16026795361233162</v>
      </c>
      <c r="E41" s="409">
        <f t="shared" si="1"/>
        <v>0.15587409061442051</v>
      </c>
      <c r="F41" s="409">
        <f t="shared" si="2"/>
        <v>0.55751638694806593</v>
      </c>
      <c r="G41" s="409">
        <f t="shared" si="2"/>
        <v>0.45415256068573073</v>
      </c>
      <c r="H41" s="410">
        <f t="shared" si="3"/>
        <v>4.9982486493371406E-2</v>
      </c>
      <c r="K41" s="225" t="s">
        <v>26</v>
      </c>
      <c r="L41" s="158" t="s">
        <v>277</v>
      </c>
      <c r="M41" s="386">
        <f>取引基本表!AX38</f>
        <v>19238</v>
      </c>
      <c r="N41" s="370">
        <f>ABS(取引基本表!BB38)</f>
        <v>5428</v>
      </c>
      <c r="O41" s="414">
        <f t="shared" si="4"/>
        <v>0.28214991163322589</v>
      </c>
      <c r="P41" s="410">
        <f t="shared" si="5"/>
        <v>0.71785008836677411</v>
      </c>
      <c r="R41" s="225" t="s">
        <v>26</v>
      </c>
      <c r="S41" s="158" t="s">
        <v>277</v>
      </c>
      <c r="T41" s="365">
        <f>取引基本表!BD38</f>
        <v>13883</v>
      </c>
      <c r="U41" s="366">
        <f>雇用表!X38</f>
        <v>2225</v>
      </c>
      <c r="V41" s="365">
        <f>雇用表!X84</f>
        <v>2164</v>
      </c>
      <c r="W41" s="416">
        <f t="shared" si="7"/>
        <v>0.16026795361233162</v>
      </c>
      <c r="X41" s="416">
        <f t="shared" si="8"/>
        <v>0.15587409061442051</v>
      </c>
      <c r="Z41" s="225" t="s">
        <v>26</v>
      </c>
      <c r="AA41" s="48" t="s">
        <v>277</v>
      </c>
      <c r="AB41" s="453">
        <v>6305</v>
      </c>
      <c r="AC41" s="390">
        <v>516</v>
      </c>
      <c r="AD41" s="390">
        <v>893</v>
      </c>
      <c r="AE41" s="390">
        <v>206</v>
      </c>
      <c r="AF41" s="390">
        <v>-180</v>
      </c>
      <c r="AG41" s="372">
        <v>13883</v>
      </c>
      <c r="AH41" s="410">
        <f t="shared" si="9"/>
        <v>0.55751638694806593</v>
      </c>
      <c r="AI41" s="414">
        <f t="shared" si="10"/>
        <v>0.45415256068573073</v>
      </c>
      <c r="AK41" s="225" t="s">
        <v>26</v>
      </c>
      <c r="AL41" s="158" t="s">
        <v>277</v>
      </c>
      <c r="AM41" s="386">
        <f>取引基本表!AR38</f>
        <v>4709</v>
      </c>
      <c r="AN41" s="410">
        <f t="shared" si="6"/>
        <v>4.9982486493371406E-2</v>
      </c>
      <c r="AP41" s="225" t="s">
        <v>26</v>
      </c>
      <c r="AQ41" s="158" t="s">
        <v>277</v>
      </c>
      <c r="AR41" s="389">
        <f>取引基本表!AX38</f>
        <v>19238</v>
      </c>
      <c r="AS41" s="390">
        <f>取引基本表!AY38</f>
        <v>73</v>
      </c>
      <c r="AT41" s="390">
        <f>ABS(取引基本表!BB38)</f>
        <v>5428</v>
      </c>
      <c r="AU41" s="391">
        <f t="shared" si="11"/>
        <v>-5355</v>
      </c>
      <c r="AV41" s="414">
        <v>5.6596812691101581E-5</v>
      </c>
      <c r="AW41" s="410">
        <v>0.9999434031873089</v>
      </c>
    </row>
    <row r="42" spans="1:49" x14ac:dyDescent="0.2">
      <c r="A42" s="225" t="s">
        <v>51</v>
      </c>
      <c r="B42" s="158" t="s">
        <v>368</v>
      </c>
      <c r="C42" s="408">
        <f t="shared" ref="C42:C47" si="12">P42</f>
        <v>0</v>
      </c>
      <c r="D42" s="409">
        <f t="shared" ref="D42:E47" si="13">W42</f>
        <v>0</v>
      </c>
      <c r="E42" s="409">
        <f t="shared" si="13"/>
        <v>0</v>
      </c>
      <c r="F42" s="409">
        <f t="shared" ref="F42:G46" si="14">AH42</f>
        <v>0</v>
      </c>
      <c r="G42" s="409">
        <f t="shared" si="14"/>
        <v>0</v>
      </c>
      <c r="H42" s="410">
        <f t="shared" ref="H42:H47" si="15">AN42</f>
        <v>1.3405793255707812E-2</v>
      </c>
      <c r="K42" s="225" t="s">
        <v>51</v>
      </c>
      <c r="L42" s="158" t="s">
        <v>368</v>
      </c>
      <c r="M42" s="386">
        <f>取引基本表!AX39</f>
        <v>1648</v>
      </c>
      <c r="N42" s="370">
        <f>ABS(取引基本表!BB39)</f>
        <v>1648</v>
      </c>
      <c r="O42" s="414">
        <f t="shared" ref="O42:O47" si="16">N42/M42</f>
        <v>1</v>
      </c>
      <c r="P42" s="410">
        <f t="shared" si="5"/>
        <v>0</v>
      </c>
      <c r="R42" s="225" t="s">
        <v>51</v>
      </c>
      <c r="S42" s="158" t="s">
        <v>368</v>
      </c>
      <c r="T42" s="365">
        <f>取引基本表!BD39</f>
        <v>0</v>
      </c>
      <c r="U42" s="366">
        <f>雇用表!X39</f>
        <v>325</v>
      </c>
      <c r="V42" s="365">
        <f>雇用表!X85</f>
        <v>208</v>
      </c>
      <c r="W42" s="449">
        <v>0</v>
      </c>
      <c r="X42" s="449">
        <v>0</v>
      </c>
      <c r="Z42" s="225" t="s">
        <v>51</v>
      </c>
      <c r="AA42" s="48" t="s">
        <v>368</v>
      </c>
      <c r="AB42" s="453">
        <v>0</v>
      </c>
      <c r="AC42" s="390">
        <v>0</v>
      </c>
      <c r="AD42" s="390">
        <v>0</v>
      </c>
      <c r="AE42" s="390">
        <v>0</v>
      </c>
      <c r="AF42" s="390">
        <v>0</v>
      </c>
      <c r="AG42" s="372">
        <v>0</v>
      </c>
      <c r="AH42" s="450">
        <v>0</v>
      </c>
      <c r="AI42" s="449">
        <v>0</v>
      </c>
      <c r="AK42" s="225" t="s">
        <v>51</v>
      </c>
      <c r="AL42" s="158" t="s">
        <v>368</v>
      </c>
      <c r="AM42" s="386">
        <f>取引基本表!AR39</f>
        <v>1263</v>
      </c>
      <c r="AN42" s="410">
        <f t="shared" si="6"/>
        <v>1.3405793255707812E-2</v>
      </c>
      <c r="AP42" s="225" t="s">
        <v>51</v>
      </c>
      <c r="AQ42" s="158" t="s">
        <v>368</v>
      </c>
      <c r="AR42" s="389">
        <f>取引基本表!AX39</f>
        <v>1648</v>
      </c>
      <c r="AS42" s="390">
        <f>取引基本表!AY39</f>
        <v>0</v>
      </c>
      <c r="AT42" s="390">
        <f>ABS(取引基本表!BB39)</f>
        <v>1648</v>
      </c>
      <c r="AU42" s="391">
        <f t="shared" si="11"/>
        <v>-1648</v>
      </c>
      <c r="AV42" s="414">
        <v>6.3071491241979305E-2</v>
      </c>
      <c r="AW42" s="410">
        <v>0.93692850875802069</v>
      </c>
    </row>
    <row r="43" spans="1:49" x14ac:dyDescent="0.2">
      <c r="A43" s="225" t="s">
        <v>195</v>
      </c>
      <c r="B43" s="158" t="s">
        <v>41</v>
      </c>
      <c r="C43" s="408">
        <f t="shared" si="12"/>
        <v>0.24416011268928273</v>
      </c>
      <c r="D43" s="409">
        <f t="shared" si="13"/>
        <v>0.23460477941176472</v>
      </c>
      <c r="E43" s="409">
        <f t="shared" si="13"/>
        <v>0.17325367647058823</v>
      </c>
      <c r="F43" s="409">
        <f t="shared" si="14"/>
        <v>0.55514705882352944</v>
      </c>
      <c r="G43" s="409">
        <f t="shared" si="14"/>
        <v>0.34972426470588236</v>
      </c>
      <c r="H43" s="410">
        <f t="shared" si="15"/>
        <v>3.6258265844416375E-2</v>
      </c>
      <c r="K43" s="225" t="s">
        <v>195</v>
      </c>
      <c r="L43" s="158" t="s">
        <v>41</v>
      </c>
      <c r="M43" s="386">
        <f>取引基本表!AX40</f>
        <v>17038</v>
      </c>
      <c r="N43" s="370">
        <f>ABS(取引基本表!BB40)</f>
        <v>12878</v>
      </c>
      <c r="O43" s="414">
        <f t="shared" si="16"/>
        <v>0.75583988731071727</v>
      </c>
      <c r="P43" s="410">
        <f t="shared" si="5"/>
        <v>0.24416011268928273</v>
      </c>
      <c r="R43" s="225" t="s">
        <v>195</v>
      </c>
      <c r="S43" s="158" t="s">
        <v>41</v>
      </c>
      <c r="T43" s="365">
        <f>取引基本表!BD40</f>
        <v>4352</v>
      </c>
      <c r="U43" s="366">
        <f>雇用表!X40</f>
        <v>1021</v>
      </c>
      <c r="V43" s="365">
        <f>雇用表!X86</f>
        <v>754</v>
      </c>
      <c r="W43" s="416">
        <f t="shared" si="7"/>
        <v>0.23460477941176472</v>
      </c>
      <c r="X43" s="416">
        <f t="shared" si="8"/>
        <v>0.17325367647058823</v>
      </c>
      <c r="Z43" s="225" t="s">
        <v>195</v>
      </c>
      <c r="AA43" s="48" t="s">
        <v>41</v>
      </c>
      <c r="AB43" s="453">
        <v>1522</v>
      </c>
      <c r="AC43" s="390">
        <v>355</v>
      </c>
      <c r="AD43" s="390">
        <v>333</v>
      </c>
      <c r="AE43" s="390">
        <v>206</v>
      </c>
      <c r="AF43" s="390">
        <v>0</v>
      </c>
      <c r="AG43" s="372">
        <v>4352</v>
      </c>
      <c r="AH43" s="410">
        <f t="shared" ref="AH43:AH47" si="17">SUM(AB43:AF43)/AG43</f>
        <v>0.55514705882352944</v>
      </c>
      <c r="AI43" s="414">
        <f t="shared" ref="AI43:AI47" si="18">AB43/AG43</f>
        <v>0.34972426470588236</v>
      </c>
      <c r="AK43" s="225" t="s">
        <v>195</v>
      </c>
      <c r="AL43" s="158" t="s">
        <v>41</v>
      </c>
      <c r="AM43" s="386">
        <f>取引基本表!AR40</f>
        <v>3416</v>
      </c>
      <c r="AN43" s="410">
        <f t="shared" si="6"/>
        <v>3.6258265844416375E-2</v>
      </c>
      <c r="AP43" s="225" t="s">
        <v>195</v>
      </c>
      <c r="AQ43" s="158" t="s">
        <v>41</v>
      </c>
      <c r="AR43" s="389">
        <f>取引基本表!AX40</f>
        <v>17038</v>
      </c>
      <c r="AS43" s="390">
        <f>取引基本表!AY40</f>
        <v>192</v>
      </c>
      <c r="AT43" s="390">
        <f>ABS(取引基本表!BB40)</f>
        <v>12878</v>
      </c>
      <c r="AU43" s="391">
        <f t="shared" si="11"/>
        <v>-12686</v>
      </c>
      <c r="AV43" s="414">
        <v>0.35331229564204947</v>
      </c>
      <c r="AW43" s="410">
        <v>0.64668770435795053</v>
      </c>
    </row>
    <row r="44" spans="1:49" x14ac:dyDescent="0.2">
      <c r="A44" s="225" t="s">
        <v>206</v>
      </c>
      <c r="B44" s="158" t="s">
        <v>346</v>
      </c>
      <c r="C44" s="408">
        <f t="shared" si="12"/>
        <v>0.44352059925093634</v>
      </c>
      <c r="D44" s="409">
        <f t="shared" si="13"/>
        <v>0.31423629877851045</v>
      </c>
      <c r="E44" s="409">
        <f t="shared" si="13"/>
        <v>0.23370446438222894</v>
      </c>
      <c r="F44" s="409">
        <f t="shared" si="14"/>
        <v>0.49983785536698733</v>
      </c>
      <c r="G44" s="409">
        <f t="shared" si="14"/>
        <v>0.26743054804885957</v>
      </c>
      <c r="H44" s="410">
        <f t="shared" si="15"/>
        <v>0.11044123422457623</v>
      </c>
      <c r="K44" s="225" t="s">
        <v>206</v>
      </c>
      <c r="L44" s="158" t="s">
        <v>278</v>
      </c>
      <c r="M44" s="386">
        <f>取引基本表!AX41</f>
        <v>13350</v>
      </c>
      <c r="N44" s="370">
        <f>ABS(取引基本表!BB41)</f>
        <v>7429</v>
      </c>
      <c r="O44" s="414">
        <f t="shared" si="16"/>
        <v>0.55647940074906366</v>
      </c>
      <c r="P44" s="410">
        <f>1-O44</f>
        <v>0.44352059925093634</v>
      </c>
      <c r="R44" s="225" t="s">
        <v>206</v>
      </c>
      <c r="S44" s="158" t="s">
        <v>361</v>
      </c>
      <c r="T44" s="365">
        <f>取引基本表!BD41</f>
        <v>9251</v>
      </c>
      <c r="U44" s="366">
        <f>雇用表!X41</f>
        <v>2907</v>
      </c>
      <c r="V44" s="365">
        <f>雇用表!X87</f>
        <v>2162</v>
      </c>
      <c r="W44" s="416">
        <f t="shared" si="7"/>
        <v>0.31423629877851045</v>
      </c>
      <c r="X44" s="416">
        <f t="shared" si="8"/>
        <v>0.23370446438222894</v>
      </c>
      <c r="Z44" s="225" t="s">
        <v>206</v>
      </c>
      <c r="AA44" s="48" t="s">
        <v>42</v>
      </c>
      <c r="AB44" s="453">
        <v>2474</v>
      </c>
      <c r="AC44" s="390">
        <v>857</v>
      </c>
      <c r="AD44" s="390">
        <v>835</v>
      </c>
      <c r="AE44" s="390">
        <v>458</v>
      </c>
      <c r="AF44" s="390">
        <v>0</v>
      </c>
      <c r="AG44" s="372">
        <v>9251</v>
      </c>
      <c r="AH44" s="410">
        <f t="shared" si="17"/>
        <v>0.49983785536698733</v>
      </c>
      <c r="AI44" s="414">
        <f t="shared" si="18"/>
        <v>0.26743054804885957</v>
      </c>
      <c r="AK44" s="225" t="s">
        <v>206</v>
      </c>
      <c r="AL44" s="158" t="s">
        <v>42</v>
      </c>
      <c r="AM44" s="386">
        <f>取引基本表!AR41</f>
        <v>10405</v>
      </c>
      <c r="AN44" s="410">
        <f t="shared" si="6"/>
        <v>0.11044123422457623</v>
      </c>
      <c r="AP44" s="225" t="s">
        <v>201</v>
      </c>
      <c r="AQ44" s="158" t="s">
        <v>42</v>
      </c>
      <c r="AR44" s="389">
        <f>取引基本表!AX41</f>
        <v>13350</v>
      </c>
      <c r="AS44" s="390">
        <f>取引基本表!AY41</f>
        <v>3330</v>
      </c>
      <c r="AT44" s="390">
        <f>ABS(取引基本表!BB41)</f>
        <v>7429</v>
      </c>
      <c r="AU44" s="391">
        <f t="shared" si="11"/>
        <v>-4099</v>
      </c>
      <c r="AV44" s="414">
        <v>0.30843419542811235</v>
      </c>
      <c r="AW44" s="410">
        <v>0.69156580457188765</v>
      </c>
    </row>
    <row r="45" spans="1:49" x14ac:dyDescent="0.2">
      <c r="A45" s="225" t="s">
        <v>342</v>
      </c>
      <c r="B45" s="158" t="s">
        <v>279</v>
      </c>
      <c r="C45" s="408">
        <f t="shared" si="12"/>
        <v>1</v>
      </c>
      <c r="D45" s="409">
        <f t="shared" si="13"/>
        <v>0</v>
      </c>
      <c r="E45" s="409">
        <f t="shared" si="13"/>
        <v>0</v>
      </c>
      <c r="F45" s="409">
        <f t="shared" si="14"/>
        <v>0</v>
      </c>
      <c r="G45" s="409">
        <f t="shared" si="14"/>
        <v>0</v>
      </c>
      <c r="H45" s="410">
        <f t="shared" si="15"/>
        <v>0</v>
      </c>
      <c r="K45" s="225" t="s">
        <v>342</v>
      </c>
      <c r="L45" s="158" t="s">
        <v>279</v>
      </c>
      <c r="M45" s="386">
        <f>取引基本表!AX42</f>
        <v>482</v>
      </c>
      <c r="N45" s="370">
        <f>ABS(取引基本表!BB42)</f>
        <v>0</v>
      </c>
      <c r="O45" s="414">
        <f t="shared" si="16"/>
        <v>0</v>
      </c>
      <c r="P45" s="410">
        <f>1-O45</f>
        <v>1</v>
      </c>
      <c r="R45" s="225" t="s">
        <v>342</v>
      </c>
      <c r="S45" s="158" t="s">
        <v>279</v>
      </c>
      <c r="T45" s="365">
        <f>取引基本表!BD42</f>
        <v>482</v>
      </c>
      <c r="U45" s="366">
        <f>雇用表!X42</f>
        <v>0</v>
      </c>
      <c r="V45" s="365">
        <f>雇用表!X88</f>
        <v>0</v>
      </c>
      <c r="W45" s="416">
        <f t="shared" si="7"/>
        <v>0</v>
      </c>
      <c r="X45" s="416">
        <f t="shared" si="8"/>
        <v>0</v>
      </c>
      <c r="Z45" s="225" t="s">
        <v>342</v>
      </c>
      <c r="AA45" s="48" t="s">
        <v>279</v>
      </c>
      <c r="AB45" s="453">
        <v>0</v>
      </c>
      <c r="AC45" s="390">
        <v>0</v>
      </c>
      <c r="AD45" s="390">
        <v>0</v>
      </c>
      <c r="AE45" s="390">
        <v>0</v>
      </c>
      <c r="AF45" s="390">
        <v>0</v>
      </c>
      <c r="AG45" s="372">
        <v>482</v>
      </c>
      <c r="AH45" s="410">
        <v>0</v>
      </c>
      <c r="AI45" s="414">
        <v>0</v>
      </c>
      <c r="AK45" s="225" t="s">
        <v>342</v>
      </c>
      <c r="AL45" s="158" t="s">
        <v>279</v>
      </c>
      <c r="AM45" s="386">
        <f>取引基本表!AR42</f>
        <v>0</v>
      </c>
      <c r="AN45" s="410">
        <f t="shared" si="6"/>
        <v>0</v>
      </c>
      <c r="AP45" s="225" t="s">
        <v>202</v>
      </c>
      <c r="AQ45" s="158" t="s">
        <v>279</v>
      </c>
      <c r="AR45" s="389">
        <f>取引基本表!AX42</f>
        <v>482</v>
      </c>
      <c r="AS45" s="390">
        <f>取引基本表!AY42</f>
        <v>0</v>
      </c>
      <c r="AT45" s="390">
        <f>ABS(取引基本表!BB42)</f>
        <v>0</v>
      </c>
      <c r="AU45" s="391">
        <f t="shared" si="11"/>
        <v>0</v>
      </c>
      <c r="AV45" s="414">
        <v>0</v>
      </c>
      <c r="AW45" s="410">
        <v>1</v>
      </c>
    </row>
    <row r="46" spans="1:49" x14ac:dyDescent="0.2">
      <c r="A46" s="225" t="s">
        <v>343</v>
      </c>
      <c r="B46" s="158" t="s">
        <v>280</v>
      </c>
      <c r="C46" s="408">
        <f t="shared" si="12"/>
        <v>0.20394173093401891</v>
      </c>
      <c r="D46" s="409">
        <f t="shared" si="13"/>
        <v>6.9832402234636867E-3</v>
      </c>
      <c r="E46" s="409">
        <f t="shared" si="13"/>
        <v>1.9553072625698324E-2</v>
      </c>
      <c r="F46" s="409">
        <f t="shared" si="14"/>
        <v>0.31424581005586594</v>
      </c>
      <c r="G46" s="409">
        <f t="shared" si="14"/>
        <v>9.7765363128491621E-3</v>
      </c>
      <c r="H46" s="410">
        <f t="shared" si="15"/>
        <v>2.207763259847367E-2</v>
      </c>
      <c r="K46" s="225" t="s">
        <v>343</v>
      </c>
      <c r="L46" s="158" t="s">
        <v>280</v>
      </c>
      <c r="M46" s="386">
        <f>取引基本表!AX43</f>
        <v>3501</v>
      </c>
      <c r="N46" s="370">
        <f>ABS(取引基本表!BB43)</f>
        <v>2787</v>
      </c>
      <c r="O46" s="414">
        <f t="shared" si="16"/>
        <v>0.79605826906598109</v>
      </c>
      <c r="P46" s="410">
        <f>1-O46</f>
        <v>0.20394173093401891</v>
      </c>
      <c r="R46" s="225" t="s">
        <v>343</v>
      </c>
      <c r="S46" s="158" t="s">
        <v>280</v>
      </c>
      <c r="T46" s="365">
        <f>取引基本表!BD43</f>
        <v>716</v>
      </c>
      <c r="U46" s="366">
        <f>雇用表!X43</f>
        <v>5</v>
      </c>
      <c r="V46" s="365">
        <f>雇用表!X89</f>
        <v>14</v>
      </c>
      <c r="W46" s="416">
        <f t="shared" si="7"/>
        <v>6.9832402234636867E-3</v>
      </c>
      <c r="X46" s="416">
        <f t="shared" si="8"/>
        <v>1.9553072625698324E-2</v>
      </c>
      <c r="Z46" s="225" t="s">
        <v>343</v>
      </c>
      <c r="AA46" s="48" t="s">
        <v>280</v>
      </c>
      <c r="AB46" s="453">
        <v>7</v>
      </c>
      <c r="AC46" s="390">
        <v>186</v>
      </c>
      <c r="AD46" s="390">
        <v>26</v>
      </c>
      <c r="AE46" s="390">
        <v>9</v>
      </c>
      <c r="AF46" s="390">
        <v>-3</v>
      </c>
      <c r="AG46" s="372">
        <v>716</v>
      </c>
      <c r="AH46" s="410">
        <f t="shared" si="17"/>
        <v>0.31424581005586594</v>
      </c>
      <c r="AI46" s="414">
        <f t="shared" si="18"/>
        <v>9.7765363128491621E-3</v>
      </c>
      <c r="AK46" s="225" t="s">
        <v>343</v>
      </c>
      <c r="AL46" s="158" t="s">
        <v>280</v>
      </c>
      <c r="AM46" s="386">
        <f>取引基本表!AR43</f>
        <v>2080</v>
      </c>
      <c r="AN46" s="410">
        <f t="shared" si="6"/>
        <v>2.207763259847367E-2</v>
      </c>
      <c r="AP46" s="225" t="s">
        <v>203</v>
      </c>
      <c r="AQ46" s="158" t="s">
        <v>280</v>
      </c>
      <c r="AR46" s="389">
        <f>取引基本表!AX43</f>
        <v>3501</v>
      </c>
      <c r="AS46" s="390">
        <f>取引基本表!AY43</f>
        <v>2</v>
      </c>
      <c r="AT46" s="390">
        <f>ABS(取引基本表!BB43)</f>
        <v>2787</v>
      </c>
      <c r="AU46" s="391">
        <f t="shared" si="11"/>
        <v>-2785</v>
      </c>
      <c r="AV46" s="414">
        <v>6.99850635196259E-3</v>
      </c>
      <c r="AW46" s="410">
        <v>0.99300149364803736</v>
      </c>
    </row>
    <row r="47" spans="1:49" x14ac:dyDescent="0.2">
      <c r="A47" s="226" t="s">
        <v>348</v>
      </c>
      <c r="B47" s="227" t="s">
        <v>43</v>
      </c>
      <c r="C47" s="411">
        <f t="shared" si="12"/>
        <v>0.3565882023489878</v>
      </c>
      <c r="D47" s="412">
        <f t="shared" si="13"/>
        <v>7.3973369448801493E-2</v>
      </c>
      <c r="E47" s="412">
        <f t="shared" si="13"/>
        <v>5.841930334920295E-2</v>
      </c>
      <c r="F47" s="412">
        <f>AH47</f>
        <v>0.44699801687384694</v>
      </c>
      <c r="G47" s="412">
        <f>AI47</f>
        <v>0.20702938758024061</v>
      </c>
      <c r="H47" s="413">
        <f t="shared" si="15"/>
        <v>1</v>
      </c>
      <c r="K47" s="226" t="s">
        <v>348</v>
      </c>
      <c r="L47" s="228" t="s">
        <v>43</v>
      </c>
      <c r="M47" s="387">
        <f>取引基本表!AX44</f>
        <v>303535</v>
      </c>
      <c r="N47" s="388">
        <f>ABS(取引基本表!BB44)</f>
        <v>195298</v>
      </c>
      <c r="O47" s="415">
        <f t="shared" si="16"/>
        <v>0.6434117976510122</v>
      </c>
      <c r="P47" s="413">
        <f>1-O47</f>
        <v>0.3565882023489878</v>
      </c>
      <c r="R47" s="226" t="s">
        <v>348</v>
      </c>
      <c r="S47" s="228" t="s">
        <v>43</v>
      </c>
      <c r="T47" s="367">
        <f>取引基本表!BD44</f>
        <v>289442</v>
      </c>
      <c r="U47" s="368">
        <f>雇用表!X44</f>
        <v>21411</v>
      </c>
      <c r="V47" s="369">
        <f>雇用表!X90</f>
        <v>16909</v>
      </c>
      <c r="W47" s="417">
        <f t="shared" si="7"/>
        <v>7.3973369448801493E-2</v>
      </c>
      <c r="X47" s="417">
        <f t="shared" si="8"/>
        <v>5.841930334920295E-2</v>
      </c>
      <c r="Z47" s="226" t="s">
        <v>348</v>
      </c>
      <c r="AA47" s="229" t="s">
        <v>43</v>
      </c>
      <c r="AB47" s="454">
        <v>59923</v>
      </c>
      <c r="AC47" s="393">
        <v>23161</v>
      </c>
      <c r="AD47" s="393">
        <v>38469</v>
      </c>
      <c r="AE47" s="393">
        <v>8779</v>
      </c>
      <c r="AF47" s="393">
        <v>-952</v>
      </c>
      <c r="AG47" s="373">
        <v>289442</v>
      </c>
      <c r="AH47" s="413">
        <f t="shared" si="17"/>
        <v>0.44699801687384694</v>
      </c>
      <c r="AI47" s="415">
        <f t="shared" si="18"/>
        <v>0.20702938758024061</v>
      </c>
      <c r="AK47" s="226" t="s">
        <v>348</v>
      </c>
      <c r="AL47" s="228" t="s">
        <v>43</v>
      </c>
      <c r="AM47" s="387">
        <f>取引基本表!AR44</f>
        <v>94213</v>
      </c>
      <c r="AN47" s="413">
        <f t="shared" si="6"/>
        <v>1</v>
      </c>
      <c r="AP47" s="226" t="s">
        <v>204</v>
      </c>
      <c r="AQ47" s="228" t="s">
        <v>43</v>
      </c>
      <c r="AR47" s="392">
        <f>取引基本表!AX44</f>
        <v>303535</v>
      </c>
      <c r="AS47" s="393">
        <f>取引基本表!AY44</f>
        <v>181205</v>
      </c>
      <c r="AT47" s="394">
        <f>ABS(取引基本表!BB44)</f>
        <v>195298</v>
      </c>
      <c r="AU47" s="395">
        <f t="shared" si="11"/>
        <v>-14093</v>
      </c>
      <c r="AV47" s="415">
        <v>0.41467476400433478</v>
      </c>
      <c r="AW47" s="413">
        <v>0.58532523599566522</v>
      </c>
    </row>
    <row r="48" spans="1:49" ht="13" x14ac:dyDescent="0.2">
      <c r="A48" s="56" t="s">
        <v>486</v>
      </c>
      <c r="K48" s="56" t="s">
        <v>486</v>
      </c>
      <c r="R48" s="56" t="s">
        <v>486</v>
      </c>
      <c r="Z48" s="56" t="s">
        <v>486</v>
      </c>
      <c r="AK48" s="56" t="s">
        <v>486</v>
      </c>
      <c r="AP48" s="56" t="s">
        <v>486</v>
      </c>
      <c r="AR48" s="231"/>
      <c r="AS48" s="231"/>
      <c r="AT48" s="231"/>
      <c r="AU48" s="231"/>
      <c r="AV48" s="230"/>
      <c r="AW48" s="230"/>
    </row>
    <row r="49" spans="43:49" x14ac:dyDescent="0.2">
      <c r="AQ49" s="48" t="s">
        <v>394</v>
      </c>
      <c r="AR49" s="231">
        <f>SUM(AR12:AR29)+AR45</f>
        <v>105772</v>
      </c>
      <c r="AS49" s="231">
        <f>SUM(AS12:AS29)+AS45</f>
        <v>130403</v>
      </c>
      <c r="AT49" s="231">
        <f>SUM(AT12:AT29)+AT45</f>
        <v>93297</v>
      </c>
      <c r="AU49" s="231">
        <f>SUM(AU12:AU29)+AU45</f>
        <v>37106</v>
      </c>
      <c r="AV49" s="230">
        <f>AT49/AR49</f>
        <v>0.88205763340014376</v>
      </c>
      <c r="AW49" s="230">
        <f>1-AV49</f>
        <v>0.11794236659985624</v>
      </c>
    </row>
    <row r="50" spans="43:49" x14ac:dyDescent="0.2">
      <c r="AQ50" s="48" t="s">
        <v>395</v>
      </c>
      <c r="AR50" s="231">
        <f>SUM(AR8:AR11)+SUM(AR30:AR44)+AR46</f>
        <v>197763</v>
      </c>
      <c r="AS50" s="231">
        <f>SUM(AS8:AS11)+SUM(AS30:AS44)+AS46</f>
        <v>50802</v>
      </c>
      <c r="AT50" s="231">
        <f>SUM(AT8:AT11)+SUM(AT30:AT44)+AT46</f>
        <v>102001</v>
      </c>
      <c r="AU50" s="231">
        <f>SUM(AU8:AU11)+SUM(AU30:AU44)+AU46</f>
        <v>-51199</v>
      </c>
      <c r="AV50" s="230">
        <f>AT50/AR50</f>
        <v>0.5157739314229659</v>
      </c>
      <c r="AW50" s="230">
        <f>1-AV50</f>
        <v>0.4842260685770341</v>
      </c>
    </row>
    <row r="51" spans="43:49" x14ac:dyDescent="0.2">
      <c r="AR51" s="232"/>
      <c r="AS51" s="232"/>
      <c r="AT51" s="232"/>
      <c r="AU51" s="232"/>
    </row>
    <row r="52" spans="43:49" x14ac:dyDescent="0.2">
      <c r="AR52" s="232" t="s">
        <v>396</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K42"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398</v>
      </c>
      <c r="E1" s="237" t="s">
        <v>611</v>
      </c>
      <c r="F1" s="238"/>
      <c r="G1" s="56" t="s">
        <v>178</v>
      </c>
      <c r="BG1" s="236" t="s">
        <v>399</v>
      </c>
      <c r="BJ1" s="56" t="s">
        <v>178</v>
      </c>
      <c r="BN1" s="236" t="s">
        <v>400</v>
      </c>
      <c r="BQ1" s="56" t="s">
        <v>178</v>
      </c>
    </row>
    <row r="2" spans="1:71" x14ac:dyDescent="0.2">
      <c r="A2" s="56" t="s">
        <v>401</v>
      </c>
      <c r="BC2" s="239" t="s">
        <v>0</v>
      </c>
      <c r="BG2" s="56" t="s">
        <v>402</v>
      </c>
      <c r="BN2" s="236" t="s">
        <v>403</v>
      </c>
    </row>
    <row r="3" spans="1:71" x14ac:dyDescent="0.2">
      <c r="A3" s="240" t="s">
        <v>1</v>
      </c>
      <c r="B3" s="241"/>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413</v>
      </c>
      <c r="BJ3" s="251" t="s">
        <v>71</v>
      </c>
      <c r="BK3" s="252" t="s">
        <v>72</v>
      </c>
      <c r="BL3" s="250" t="s">
        <v>414</v>
      </c>
      <c r="BN3" s="248" t="s">
        <v>1</v>
      </c>
      <c r="BO3" s="249"/>
      <c r="BP3" s="248" t="s">
        <v>415</v>
      </c>
      <c r="BQ3" s="251" t="s">
        <v>416</v>
      </c>
      <c r="BR3" s="250" t="s">
        <v>403</v>
      </c>
    </row>
    <row r="4" spans="1:71" ht="50" x14ac:dyDescent="0.2">
      <c r="A4" s="253"/>
      <c r="B4" s="254"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257"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c r="BE4" s="260"/>
      <c r="BG4" s="261"/>
      <c r="BH4" s="262" t="s">
        <v>417</v>
      </c>
      <c r="BI4" s="263" t="s">
        <v>76</v>
      </c>
      <c r="BJ4" s="264" t="s">
        <v>77</v>
      </c>
      <c r="BK4" s="265" t="s">
        <v>78</v>
      </c>
      <c r="BL4" s="263" t="s">
        <v>441</v>
      </c>
      <c r="BN4" s="261"/>
      <c r="BO4" s="262" t="s">
        <v>417</v>
      </c>
      <c r="BP4" s="266" t="s">
        <v>84</v>
      </c>
      <c r="BQ4" s="264" t="s">
        <v>85</v>
      </c>
      <c r="BR4" s="263" t="s">
        <v>442</v>
      </c>
    </row>
    <row r="5" spans="1:71" x14ac:dyDescent="0.2">
      <c r="A5" s="267" t="s">
        <v>443</v>
      </c>
      <c r="B5" s="268" t="s">
        <v>444</v>
      </c>
      <c r="C5" s="269">
        <v>853</v>
      </c>
      <c r="D5" s="269">
        <v>0</v>
      </c>
      <c r="E5" s="269">
        <v>0</v>
      </c>
      <c r="F5" s="269">
        <v>0</v>
      </c>
      <c r="G5" s="269">
        <v>2094</v>
      </c>
      <c r="H5" s="269">
        <v>17</v>
      </c>
      <c r="I5" s="269">
        <v>1</v>
      </c>
      <c r="J5" s="269">
        <v>76</v>
      </c>
      <c r="K5" s="269">
        <v>0</v>
      </c>
      <c r="L5" s="269">
        <v>78</v>
      </c>
      <c r="M5" s="269">
        <v>0</v>
      </c>
      <c r="N5" s="269">
        <v>0</v>
      </c>
      <c r="O5" s="269">
        <v>0</v>
      </c>
      <c r="P5" s="269">
        <v>0</v>
      </c>
      <c r="Q5" s="269">
        <v>0</v>
      </c>
      <c r="R5" s="269">
        <v>0</v>
      </c>
      <c r="S5" s="269">
        <v>0</v>
      </c>
      <c r="T5" s="269">
        <v>0</v>
      </c>
      <c r="U5" s="269">
        <v>0</v>
      </c>
      <c r="V5" s="269">
        <v>0</v>
      </c>
      <c r="W5" s="269">
        <v>0</v>
      </c>
      <c r="X5" s="269">
        <v>4</v>
      </c>
      <c r="Y5" s="269">
        <v>9</v>
      </c>
      <c r="Z5" s="269">
        <v>0</v>
      </c>
      <c r="AA5" s="269">
        <v>0</v>
      </c>
      <c r="AB5" s="269">
        <v>0</v>
      </c>
      <c r="AC5" s="269">
        <v>1</v>
      </c>
      <c r="AD5" s="269">
        <v>0</v>
      </c>
      <c r="AE5" s="269">
        <v>0</v>
      </c>
      <c r="AF5" s="269">
        <v>0</v>
      </c>
      <c r="AG5" s="269">
        <v>0</v>
      </c>
      <c r="AH5" s="269">
        <v>0</v>
      </c>
      <c r="AI5" s="269">
        <v>27</v>
      </c>
      <c r="AJ5" s="269">
        <v>25</v>
      </c>
      <c r="AK5" s="269">
        <v>0</v>
      </c>
      <c r="AL5" s="269">
        <v>0</v>
      </c>
      <c r="AM5" s="269">
        <v>172</v>
      </c>
      <c r="AN5" s="269">
        <v>0</v>
      </c>
      <c r="AO5" s="269">
        <v>0</v>
      </c>
      <c r="AP5" s="270">
        <v>3357</v>
      </c>
      <c r="AQ5" s="269">
        <v>13</v>
      </c>
      <c r="AR5" s="269">
        <v>1103</v>
      </c>
      <c r="AS5" s="269">
        <v>0</v>
      </c>
      <c r="AT5" s="269">
        <v>0</v>
      </c>
      <c r="AU5" s="269">
        <v>9</v>
      </c>
      <c r="AV5" s="269">
        <v>0</v>
      </c>
      <c r="AW5" s="270">
        <v>1125</v>
      </c>
      <c r="AX5" s="269">
        <v>4482</v>
      </c>
      <c r="AY5" s="270">
        <v>3140</v>
      </c>
      <c r="AZ5" s="270">
        <v>4265</v>
      </c>
      <c r="BA5" s="269">
        <v>7622</v>
      </c>
      <c r="BB5" s="270">
        <v>-1567</v>
      </c>
      <c r="BC5" s="269">
        <v>2698</v>
      </c>
      <c r="BD5" s="270">
        <v>6055</v>
      </c>
      <c r="BE5" s="271"/>
      <c r="BG5" s="267" t="s">
        <v>443</v>
      </c>
      <c r="BH5" s="272" t="s">
        <v>444</v>
      </c>
      <c r="BI5" s="273">
        <f>AX5</f>
        <v>4482</v>
      </c>
      <c r="BJ5" s="274">
        <f>ABS(BB5)</f>
        <v>1567</v>
      </c>
      <c r="BK5" s="275">
        <f>BJ5/BI5</f>
        <v>0.34962070504239179</v>
      </c>
      <c r="BL5" s="276">
        <f>1-BK5</f>
        <v>0.65037929495760816</v>
      </c>
      <c r="BM5" s="277"/>
      <c r="BN5" s="267" t="s">
        <v>443</v>
      </c>
      <c r="BO5" s="272" t="s">
        <v>444</v>
      </c>
      <c r="BP5" s="278">
        <f>AY5</f>
        <v>3140</v>
      </c>
      <c r="BQ5" s="279">
        <f>ABS(BB5)</f>
        <v>1567</v>
      </c>
      <c r="BR5" s="280">
        <f>BP5-BQ5</f>
        <v>1573</v>
      </c>
      <c r="BS5" s="277"/>
    </row>
    <row r="6" spans="1:71" x14ac:dyDescent="0.2">
      <c r="A6" s="267" t="s">
        <v>445</v>
      </c>
      <c r="B6" s="268" t="s">
        <v>446</v>
      </c>
      <c r="C6" s="269">
        <v>1</v>
      </c>
      <c r="D6" s="269">
        <v>40</v>
      </c>
      <c r="E6" s="269">
        <v>0</v>
      </c>
      <c r="F6" s="269">
        <v>0</v>
      </c>
      <c r="G6" s="269">
        <v>4</v>
      </c>
      <c r="H6" s="269">
        <v>0</v>
      </c>
      <c r="I6" s="269">
        <v>156</v>
      </c>
      <c r="J6" s="269">
        <v>12</v>
      </c>
      <c r="K6" s="269">
        <v>0</v>
      </c>
      <c r="L6" s="269">
        <v>0</v>
      </c>
      <c r="M6" s="269">
        <v>0</v>
      </c>
      <c r="N6" s="269">
        <v>0</v>
      </c>
      <c r="O6" s="269">
        <v>0</v>
      </c>
      <c r="P6" s="269">
        <v>0</v>
      </c>
      <c r="Q6" s="269">
        <v>0</v>
      </c>
      <c r="R6" s="269">
        <v>0</v>
      </c>
      <c r="S6" s="269">
        <v>0</v>
      </c>
      <c r="T6" s="269">
        <v>0</v>
      </c>
      <c r="U6" s="269">
        <v>0</v>
      </c>
      <c r="V6" s="269">
        <v>0</v>
      </c>
      <c r="W6" s="269">
        <v>0</v>
      </c>
      <c r="X6" s="269">
        <v>0</v>
      </c>
      <c r="Y6" s="269">
        <v>0</v>
      </c>
      <c r="Z6" s="269">
        <v>0</v>
      </c>
      <c r="AA6" s="269">
        <v>0</v>
      </c>
      <c r="AB6" s="269">
        <v>0</v>
      </c>
      <c r="AC6" s="269">
        <v>0</v>
      </c>
      <c r="AD6" s="269">
        <v>0</v>
      </c>
      <c r="AE6" s="269">
        <v>0</v>
      </c>
      <c r="AF6" s="269">
        <v>0</v>
      </c>
      <c r="AG6" s="269">
        <v>0</v>
      </c>
      <c r="AH6" s="269">
        <v>0</v>
      </c>
      <c r="AI6" s="269">
        <v>1</v>
      </c>
      <c r="AJ6" s="269">
        <v>0</v>
      </c>
      <c r="AK6" s="269">
        <v>0</v>
      </c>
      <c r="AL6" s="269">
        <v>0</v>
      </c>
      <c r="AM6" s="269">
        <v>11</v>
      </c>
      <c r="AN6" s="269">
        <v>0</v>
      </c>
      <c r="AO6" s="269">
        <v>0</v>
      </c>
      <c r="AP6" s="270">
        <v>225</v>
      </c>
      <c r="AQ6" s="269">
        <v>1</v>
      </c>
      <c r="AR6" s="269">
        <v>57</v>
      </c>
      <c r="AS6" s="269">
        <v>0</v>
      </c>
      <c r="AT6" s="269">
        <v>0</v>
      </c>
      <c r="AU6" s="269">
        <v>0</v>
      </c>
      <c r="AV6" s="269">
        <v>97</v>
      </c>
      <c r="AW6" s="270">
        <v>155</v>
      </c>
      <c r="AX6" s="269">
        <v>380</v>
      </c>
      <c r="AY6" s="270">
        <v>22</v>
      </c>
      <c r="AZ6" s="270">
        <v>177</v>
      </c>
      <c r="BA6" s="269">
        <v>402</v>
      </c>
      <c r="BB6" s="270">
        <v>-103</v>
      </c>
      <c r="BC6" s="269">
        <v>74</v>
      </c>
      <c r="BD6" s="270">
        <v>299</v>
      </c>
      <c r="BE6" s="271"/>
      <c r="BG6" s="267" t="s">
        <v>445</v>
      </c>
      <c r="BH6" s="272" t="s">
        <v>446</v>
      </c>
      <c r="BI6" s="273">
        <f t="shared" ref="BI6:BI44" si="0">AX6</f>
        <v>380</v>
      </c>
      <c r="BJ6" s="274">
        <f t="shared" ref="BJ6:BJ44" si="1">ABS(BB6)</f>
        <v>103</v>
      </c>
      <c r="BK6" s="275">
        <f t="shared" ref="BK6:BK44" si="2">BJ6/BI6</f>
        <v>0.27105263157894738</v>
      </c>
      <c r="BL6" s="276">
        <f t="shared" ref="BL6:BL44" si="3">1-BK6</f>
        <v>0.72894736842105257</v>
      </c>
      <c r="BM6" s="277"/>
      <c r="BN6" s="267" t="s">
        <v>445</v>
      </c>
      <c r="BO6" s="272" t="s">
        <v>446</v>
      </c>
      <c r="BP6" s="278">
        <f t="shared" ref="BP6:BP44" si="4">AY6</f>
        <v>22</v>
      </c>
      <c r="BQ6" s="279">
        <f t="shared" ref="BQ6:BQ44" si="5">ABS(BB6)</f>
        <v>103</v>
      </c>
      <c r="BR6" s="280">
        <f t="shared" ref="BR6:BR44" si="6">BP6-BQ6</f>
        <v>-81</v>
      </c>
      <c r="BS6" s="277"/>
    </row>
    <row r="7" spans="1:71" x14ac:dyDescent="0.2">
      <c r="A7" s="267" t="s">
        <v>447</v>
      </c>
      <c r="B7" s="268" t="s">
        <v>250</v>
      </c>
      <c r="C7" s="269">
        <v>0</v>
      </c>
      <c r="D7" s="269">
        <v>0</v>
      </c>
      <c r="E7" s="269">
        <v>0</v>
      </c>
      <c r="F7" s="269">
        <v>0</v>
      </c>
      <c r="G7" s="269">
        <v>301</v>
      </c>
      <c r="H7" s="269">
        <v>0</v>
      </c>
      <c r="I7" s="269">
        <v>0</v>
      </c>
      <c r="J7" s="269">
        <v>2</v>
      </c>
      <c r="K7" s="269">
        <v>0</v>
      </c>
      <c r="L7" s="269">
        <v>0</v>
      </c>
      <c r="M7" s="269">
        <v>0</v>
      </c>
      <c r="N7" s="269">
        <v>0</v>
      </c>
      <c r="O7" s="269">
        <v>0</v>
      </c>
      <c r="P7" s="269">
        <v>0</v>
      </c>
      <c r="Q7" s="269">
        <v>0</v>
      </c>
      <c r="R7" s="269">
        <v>0</v>
      </c>
      <c r="S7" s="269">
        <v>0</v>
      </c>
      <c r="T7" s="269">
        <v>0</v>
      </c>
      <c r="U7" s="269">
        <v>0</v>
      </c>
      <c r="V7" s="269">
        <v>0</v>
      </c>
      <c r="W7" s="269">
        <v>0</v>
      </c>
      <c r="X7" s="269">
        <v>14</v>
      </c>
      <c r="Y7" s="269">
        <v>0</v>
      </c>
      <c r="Z7" s="269">
        <v>0</v>
      </c>
      <c r="AA7" s="269">
        <v>0</v>
      </c>
      <c r="AB7" s="269">
        <v>0</v>
      </c>
      <c r="AC7" s="269">
        <v>0</v>
      </c>
      <c r="AD7" s="269">
        <v>0</v>
      </c>
      <c r="AE7" s="269">
        <v>0</v>
      </c>
      <c r="AF7" s="269">
        <v>0</v>
      </c>
      <c r="AG7" s="269">
        <v>0</v>
      </c>
      <c r="AH7" s="269">
        <v>0</v>
      </c>
      <c r="AI7" s="269">
        <v>1</v>
      </c>
      <c r="AJ7" s="269">
        <v>5</v>
      </c>
      <c r="AK7" s="269">
        <v>0</v>
      </c>
      <c r="AL7" s="269">
        <v>0</v>
      </c>
      <c r="AM7" s="269">
        <v>37</v>
      </c>
      <c r="AN7" s="269">
        <v>0</v>
      </c>
      <c r="AO7" s="269">
        <v>0</v>
      </c>
      <c r="AP7" s="270">
        <v>360</v>
      </c>
      <c r="AQ7" s="269">
        <v>4</v>
      </c>
      <c r="AR7" s="269">
        <v>112</v>
      </c>
      <c r="AS7" s="269">
        <v>0</v>
      </c>
      <c r="AT7" s="269">
        <v>0</v>
      </c>
      <c r="AU7" s="269">
        <v>0</v>
      </c>
      <c r="AV7" s="269">
        <v>0</v>
      </c>
      <c r="AW7" s="270">
        <v>116</v>
      </c>
      <c r="AX7" s="269">
        <v>476</v>
      </c>
      <c r="AY7" s="270">
        <v>2</v>
      </c>
      <c r="AZ7" s="270">
        <v>118</v>
      </c>
      <c r="BA7" s="269">
        <v>478</v>
      </c>
      <c r="BB7" s="270">
        <v>-471</v>
      </c>
      <c r="BC7" s="269">
        <v>-353</v>
      </c>
      <c r="BD7" s="270">
        <v>7</v>
      </c>
      <c r="BE7" s="271"/>
      <c r="BG7" s="267" t="s">
        <v>447</v>
      </c>
      <c r="BH7" s="272" t="s">
        <v>250</v>
      </c>
      <c r="BI7" s="273">
        <f t="shared" si="0"/>
        <v>476</v>
      </c>
      <c r="BJ7" s="274">
        <f t="shared" si="1"/>
        <v>471</v>
      </c>
      <c r="BK7" s="275">
        <f t="shared" si="2"/>
        <v>0.98949579831932777</v>
      </c>
      <c r="BL7" s="276">
        <f t="shared" si="3"/>
        <v>1.0504201680672232E-2</v>
      </c>
      <c r="BM7" s="277"/>
      <c r="BN7" s="267" t="s">
        <v>447</v>
      </c>
      <c r="BO7" s="272" t="s">
        <v>250</v>
      </c>
      <c r="BP7" s="278">
        <f t="shared" si="4"/>
        <v>2</v>
      </c>
      <c r="BQ7" s="279">
        <f t="shared" si="5"/>
        <v>471</v>
      </c>
      <c r="BR7" s="280">
        <f t="shared" si="6"/>
        <v>-469</v>
      </c>
      <c r="BS7" s="277"/>
    </row>
    <row r="8" spans="1:71" x14ac:dyDescent="0.2">
      <c r="A8" s="267" t="s">
        <v>448</v>
      </c>
      <c r="B8" s="268" t="s">
        <v>27</v>
      </c>
      <c r="C8" s="269">
        <v>0</v>
      </c>
      <c r="D8" s="269">
        <v>0</v>
      </c>
      <c r="E8" s="269">
        <v>0</v>
      </c>
      <c r="F8" s="269">
        <v>0</v>
      </c>
      <c r="G8" s="269">
        <v>5</v>
      </c>
      <c r="H8" s="269">
        <v>1</v>
      </c>
      <c r="I8" s="269">
        <v>18</v>
      </c>
      <c r="J8" s="269">
        <v>311</v>
      </c>
      <c r="K8" s="269">
        <v>580</v>
      </c>
      <c r="L8" s="269">
        <v>1</v>
      </c>
      <c r="M8" s="269">
        <v>113</v>
      </c>
      <c r="N8" s="269">
        <v>146</v>
      </c>
      <c r="O8" s="269">
        <v>353</v>
      </c>
      <c r="P8" s="269">
        <v>2</v>
      </c>
      <c r="Q8" s="269">
        <v>0</v>
      </c>
      <c r="R8" s="269">
        <v>0</v>
      </c>
      <c r="S8" s="269">
        <v>0</v>
      </c>
      <c r="T8" s="269">
        <v>0</v>
      </c>
      <c r="U8" s="269">
        <v>0</v>
      </c>
      <c r="V8" s="269">
        <v>0</v>
      </c>
      <c r="W8" s="269">
        <v>1</v>
      </c>
      <c r="X8" s="269">
        <v>1</v>
      </c>
      <c r="Y8" s="269">
        <v>58</v>
      </c>
      <c r="Z8" s="269">
        <v>15871</v>
      </c>
      <c r="AA8" s="269">
        <v>0</v>
      </c>
      <c r="AB8" s="269">
        <v>0</v>
      </c>
      <c r="AC8" s="269">
        <v>0</v>
      </c>
      <c r="AD8" s="269">
        <v>0</v>
      </c>
      <c r="AE8" s="269">
        <v>0</v>
      </c>
      <c r="AF8" s="269">
        <v>0</v>
      </c>
      <c r="AG8" s="269">
        <v>0</v>
      </c>
      <c r="AH8" s="269">
        <v>0</v>
      </c>
      <c r="AI8" s="269">
        <v>0</v>
      </c>
      <c r="AJ8" s="269">
        <v>0</v>
      </c>
      <c r="AK8" s="269">
        <v>0</v>
      </c>
      <c r="AL8" s="269">
        <v>0</v>
      </c>
      <c r="AM8" s="269">
        <v>0</v>
      </c>
      <c r="AN8" s="269">
        <v>0</v>
      </c>
      <c r="AO8" s="269">
        <v>0</v>
      </c>
      <c r="AP8" s="270">
        <v>17461</v>
      </c>
      <c r="AQ8" s="269">
        <v>-1</v>
      </c>
      <c r="AR8" s="269">
        <v>-2</v>
      </c>
      <c r="AS8" s="269">
        <v>0</v>
      </c>
      <c r="AT8" s="269">
        <v>0</v>
      </c>
      <c r="AU8" s="269">
        <v>0</v>
      </c>
      <c r="AV8" s="269">
        <v>-1</v>
      </c>
      <c r="AW8" s="270">
        <v>-4</v>
      </c>
      <c r="AX8" s="269">
        <v>17457</v>
      </c>
      <c r="AY8" s="270">
        <v>13</v>
      </c>
      <c r="AZ8" s="270">
        <v>9</v>
      </c>
      <c r="BA8" s="269">
        <v>17470</v>
      </c>
      <c r="BB8" s="270">
        <v>-17432</v>
      </c>
      <c r="BC8" s="269">
        <v>-17423</v>
      </c>
      <c r="BD8" s="270">
        <v>38</v>
      </c>
      <c r="BE8" s="271"/>
      <c r="BG8" s="267" t="s">
        <v>448</v>
      </c>
      <c r="BH8" s="272" t="s">
        <v>27</v>
      </c>
      <c r="BI8" s="273">
        <f t="shared" si="0"/>
        <v>17457</v>
      </c>
      <c r="BJ8" s="274">
        <f t="shared" si="1"/>
        <v>17432</v>
      </c>
      <c r="BK8" s="275">
        <f t="shared" si="2"/>
        <v>0.99856790972102882</v>
      </c>
      <c r="BL8" s="276">
        <f t="shared" si="3"/>
        <v>1.4320902789711765E-3</v>
      </c>
      <c r="BM8" s="277"/>
      <c r="BN8" s="267" t="s">
        <v>448</v>
      </c>
      <c r="BO8" s="272" t="s">
        <v>27</v>
      </c>
      <c r="BP8" s="278">
        <f t="shared" si="4"/>
        <v>13</v>
      </c>
      <c r="BQ8" s="279">
        <f t="shared" si="5"/>
        <v>17432</v>
      </c>
      <c r="BR8" s="280">
        <f t="shared" si="6"/>
        <v>-17419</v>
      </c>
      <c r="BS8" s="277"/>
    </row>
    <row r="9" spans="1:71" x14ac:dyDescent="0.2">
      <c r="A9" s="267" t="s">
        <v>449</v>
      </c>
      <c r="B9" s="268" t="s">
        <v>191</v>
      </c>
      <c r="C9" s="269">
        <v>798</v>
      </c>
      <c r="D9" s="269">
        <v>9</v>
      </c>
      <c r="E9" s="269">
        <v>1</v>
      </c>
      <c r="F9" s="269">
        <v>0</v>
      </c>
      <c r="G9" s="269">
        <v>2445</v>
      </c>
      <c r="H9" s="269">
        <v>5</v>
      </c>
      <c r="I9" s="269">
        <v>8</v>
      </c>
      <c r="J9" s="269">
        <v>434</v>
      </c>
      <c r="K9" s="269">
        <v>0</v>
      </c>
      <c r="L9" s="269">
        <v>0</v>
      </c>
      <c r="M9" s="269">
        <v>1</v>
      </c>
      <c r="N9" s="269">
        <v>0</v>
      </c>
      <c r="O9" s="269">
        <v>0</v>
      </c>
      <c r="P9" s="269">
        <v>0</v>
      </c>
      <c r="Q9" s="269">
        <v>0</v>
      </c>
      <c r="R9" s="269">
        <v>0</v>
      </c>
      <c r="S9" s="269">
        <v>0</v>
      </c>
      <c r="T9" s="269">
        <v>0</v>
      </c>
      <c r="U9" s="269">
        <v>0</v>
      </c>
      <c r="V9" s="269">
        <v>0</v>
      </c>
      <c r="W9" s="269">
        <v>0</v>
      </c>
      <c r="X9" s="269">
        <v>3</v>
      </c>
      <c r="Y9" s="269">
        <v>0</v>
      </c>
      <c r="Z9" s="269">
        <v>0</v>
      </c>
      <c r="AA9" s="269">
        <v>0</v>
      </c>
      <c r="AB9" s="269">
        <v>0</v>
      </c>
      <c r="AC9" s="269">
        <v>1</v>
      </c>
      <c r="AD9" s="269">
        <v>0</v>
      </c>
      <c r="AE9" s="269">
        <v>0</v>
      </c>
      <c r="AF9" s="269">
        <v>0</v>
      </c>
      <c r="AG9" s="269">
        <v>0</v>
      </c>
      <c r="AH9" s="269">
        <v>3</v>
      </c>
      <c r="AI9" s="269">
        <v>72</v>
      </c>
      <c r="AJ9" s="269">
        <v>93</v>
      </c>
      <c r="AK9" s="269">
        <v>0</v>
      </c>
      <c r="AL9" s="269">
        <v>0</v>
      </c>
      <c r="AM9" s="269">
        <v>1331</v>
      </c>
      <c r="AN9" s="269">
        <v>0</v>
      </c>
      <c r="AO9" s="269">
        <v>1</v>
      </c>
      <c r="AP9" s="270">
        <v>5205</v>
      </c>
      <c r="AQ9" s="269">
        <v>224</v>
      </c>
      <c r="AR9" s="269">
        <v>8568</v>
      </c>
      <c r="AS9" s="269">
        <v>0</v>
      </c>
      <c r="AT9" s="269">
        <v>0</v>
      </c>
      <c r="AU9" s="269">
        <v>0</v>
      </c>
      <c r="AV9" s="269">
        <v>-99</v>
      </c>
      <c r="AW9" s="270">
        <v>8693</v>
      </c>
      <c r="AX9" s="269">
        <v>13898</v>
      </c>
      <c r="AY9" s="270">
        <v>12878</v>
      </c>
      <c r="AZ9" s="270">
        <v>21571</v>
      </c>
      <c r="BA9" s="269">
        <v>26776</v>
      </c>
      <c r="BB9" s="270">
        <v>-12754</v>
      </c>
      <c r="BC9" s="269">
        <v>8817</v>
      </c>
      <c r="BD9" s="270">
        <v>14022</v>
      </c>
      <c r="BE9" s="271"/>
      <c r="BG9" s="267" t="s">
        <v>449</v>
      </c>
      <c r="BH9" s="272" t="s">
        <v>191</v>
      </c>
      <c r="BI9" s="273">
        <f t="shared" si="0"/>
        <v>13898</v>
      </c>
      <c r="BJ9" s="274">
        <f t="shared" si="1"/>
        <v>12754</v>
      </c>
      <c r="BK9" s="275">
        <f t="shared" si="2"/>
        <v>0.91768599798532158</v>
      </c>
      <c r="BL9" s="276">
        <f t="shared" si="3"/>
        <v>8.2314002014678422E-2</v>
      </c>
      <c r="BM9" s="277"/>
      <c r="BN9" s="267" t="s">
        <v>449</v>
      </c>
      <c r="BO9" s="272" t="s">
        <v>191</v>
      </c>
      <c r="BP9" s="278">
        <f t="shared" si="4"/>
        <v>12878</v>
      </c>
      <c r="BQ9" s="279">
        <f t="shared" si="5"/>
        <v>12754</v>
      </c>
      <c r="BR9" s="280">
        <f t="shared" si="6"/>
        <v>124</v>
      </c>
      <c r="BS9" s="277"/>
    </row>
    <row r="10" spans="1:71" x14ac:dyDescent="0.2">
      <c r="A10" s="281" t="s">
        <v>450</v>
      </c>
      <c r="B10" s="282" t="s">
        <v>28</v>
      </c>
      <c r="C10" s="269">
        <v>26</v>
      </c>
      <c r="D10" s="269">
        <v>0</v>
      </c>
      <c r="E10" s="269">
        <v>0</v>
      </c>
      <c r="F10" s="269">
        <v>0</v>
      </c>
      <c r="G10" s="269">
        <v>12</v>
      </c>
      <c r="H10" s="269">
        <v>491</v>
      </c>
      <c r="I10" s="269">
        <v>48</v>
      </c>
      <c r="J10" s="269">
        <v>59</v>
      </c>
      <c r="K10" s="269">
        <v>0</v>
      </c>
      <c r="L10" s="269">
        <v>45</v>
      </c>
      <c r="M10" s="269">
        <v>6</v>
      </c>
      <c r="N10" s="269">
        <v>1</v>
      </c>
      <c r="O10" s="269">
        <v>2</v>
      </c>
      <c r="P10" s="269">
        <v>9</v>
      </c>
      <c r="Q10" s="269">
        <v>4</v>
      </c>
      <c r="R10" s="269">
        <v>9</v>
      </c>
      <c r="S10" s="269">
        <v>2</v>
      </c>
      <c r="T10" s="269">
        <v>3</v>
      </c>
      <c r="U10" s="269">
        <v>25</v>
      </c>
      <c r="V10" s="269">
        <v>0</v>
      </c>
      <c r="W10" s="269">
        <v>12</v>
      </c>
      <c r="X10" s="269">
        <v>11</v>
      </c>
      <c r="Y10" s="269">
        <v>29</v>
      </c>
      <c r="Z10" s="269">
        <v>12</v>
      </c>
      <c r="AA10" s="269">
        <v>1</v>
      </c>
      <c r="AB10" s="269">
        <v>5</v>
      </c>
      <c r="AC10" s="269">
        <v>51</v>
      </c>
      <c r="AD10" s="269">
        <v>6</v>
      </c>
      <c r="AE10" s="269">
        <v>0</v>
      </c>
      <c r="AF10" s="269">
        <v>17</v>
      </c>
      <c r="AG10" s="269">
        <v>0</v>
      </c>
      <c r="AH10" s="269">
        <v>33</v>
      </c>
      <c r="AI10" s="269">
        <v>5</v>
      </c>
      <c r="AJ10" s="269">
        <v>39</v>
      </c>
      <c r="AK10" s="269">
        <v>0</v>
      </c>
      <c r="AL10" s="269">
        <v>7</v>
      </c>
      <c r="AM10" s="269">
        <v>33</v>
      </c>
      <c r="AN10" s="269">
        <v>39</v>
      </c>
      <c r="AO10" s="269">
        <v>3</v>
      </c>
      <c r="AP10" s="270">
        <v>1045</v>
      </c>
      <c r="AQ10" s="269">
        <v>27</v>
      </c>
      <c r="AR10" s="269">
        <v>1309</v>
      </c>
      <c r="AS10" s="269">
        <v>0</v>
      </c>
      <c r="AT10" s="269">
        <v>1</v>
      </c>
      <c r="AU10" s="269">
        <v>9</v>
      </c>
      <c r="AV10" s="269">
        <v>246</v>
      </c>
      <c r="AW10" s="270">
        <v>1592</v>
      </c>
      <c r="AX10" s="269">
        <v>2637</v>
      </c>
      <c r="AY10" s="270">
        <v>2000</v>
      </c>
      <c r="AZ10" s="270">
        <v>3592</v>
      </c>
      <c r="BA10" s="269">
        <v>4637</v>
      </c>
      <c r="BB10" s="270">
        <v>-2637</v>
      </c>
      <c r="BC10" s="269">
        <v>955</v>
      </c>
      <c r="BD10" s="270">
        <v>2000</v>
      </c>
      <c r="BE10" s="271"/>
      <c r="BG10" s="281" t="s">
        <v>450</v>
      </c>
      <c r="BH10" s="283" t="s">
        <v>28</v>
      </c>
      <c r="BI10" s="273">
        <f t="shared" si="0"/>
        <v>2637</v>
      </c>
      <c r="BJ10" s="274">
        <f t="shared" si="1"/>
        <v>2637</v>
      </c>
      <c r="BK10" s="275">
        <f t="shared" si="2"/>
        <v>1</v>
      </c>
      <c r="BL10" s="276">
        <f t="shared" si="3"/>
        <v>0</v>
      </c>
      <c r="BM10" s="277"/>
      <c r="BN10" s="281" t="s">
        <v>450</v>
      </c>
      <c r="BO10" s="283" t="s">
        <v>28</v>
      </c>
      <c r="BP10" s="278">
        <f t="shared" si="4"/>
        <v>2000</v>
      </c>
      <c r="BQ10" s="279">
        <f t="shared" si="5"/>
        <v>2637</v>
      </c>
      <c r="BR10" s="280">
        <f t="shared" si="6"/>
        <v>-637</v>
      </c>
      <c r="BS10" s="277"/>
    </row>
    <row r="11" spans="1:71" x14ac:dyDescent="0.2">
      <c r="A11" s="281" t="s">
        <v>451</v>
      </c>
      <c r="B11" s="282" t="s">
        <v>285</v>
      </c>
      <c r="C11" s="269">
        <v>163</v>
      </c>
      <c r="D11" s="269">
        <v>4</v>
      </c>
      <c r="E11" s="269">
        <v>0</v>
      </c>
      <c r="F11" s="269">
        <v>0</v>
      </c>
      <c r="G11" s="269">
        <v>265</v>
      </c>
      <c r="H11" s="269">
        <v>13</v>
      </c>
      <c r="I11" s="269">
        <v>1495</v>
      </c>
      <c r="J11" s="269">
        <v>834</v>
      </c>
      <c r="K11" s="269">
        <v>0</v>
      </c>
      <c r="L11" s="269">
        <v>97</v>
      </c>
      <c r="M11" s="269">
        <v>34</v>
      </c>
      <c r="N11" s="269">
        <v>1</v>
      </c>
      <c r="O11" s="269">
        <v>6</v>
      </c>
      <c r="P11" s="269">
        <v>25</v>
      </c>
      <c r="Q11" s="269">
        <v>5</v>
      </c>
      <c r="R11" s="269">
        <v>8</v>
      </c>
      <c r="S11" s="269">
        <v>8</v>
      </c>
      <c r="T11" s="269">
        <v>5</v>
      </c>
      <c r="U11" s="269">
        <v>72</v>
      </c>
      <c r="V11" s="269">
        <v>0</v>
      </c>
      <c r="W11" s="269">
        <v>10</v>
      </c>
      <c r="X11" s="269">
        <v>540</v>
      </c>
      <c r="Y11" s="269">
        <v>435</v>
      </c>
      <c r="Z11" s="269">
        <v>14</v>
      </c>
      <c r="AA11" s="269">
        <v>4</v>
      </c>
      <c r="AB11" s="269">
        <v>10</v>
      </c>
      <c r="AC11" s="269">
        <v>96</v>
      </c>
      <c r="AD11" s="269">
        <v>19</v>
      </c>
      <c r="AE11" s="269">
        <v>3</v>
      </c>
      <c r="AF11" s="269">
        <v>13</v>
      </c>
      <c r="AG11" s="269">
        <v>4</v>
      </c>
      <c r="AH11" s="269">
        <v>13</v>
      </c>
      <c r="AI11" s="269">
        <v>77</v>
      </c>
      <c r="AJ11" s="269">
        <v>59</v>
      </c>
      <c r="AK11" s="269">
        <v>0</v>
      </c>
      <c r="AL11" s="269">
        <v>11</v>
      </c>
      <c r="AM11" s="269">
        <v>51</v>
      </c>
      <c r="AN11" s="269">
        <v>240</v>
      </c>
      <c r="AO11" s="269">
        <v>75</v>
      </c>
      <c r="AP11" s="270">
        <v>4709</v>
      </c>
      <c r="AQ11" s="269">
        <v>19</v>
      </c>
      <c r="AR11" s="269">
        <v>108</v>
      </c>
      <c r="AS11" s="269">
        <v>0</v>
      </c>
      <c r="AT11" s="269">
        <v>15</v>
      </c>
      <c r="AU11" s="269">
        <v>15</v>
      </c>
      <c r="AV11" s="269">
        <v>-295</v>
      </c>
      <c r="AW11" s="270">
        <v>-138</v>
      </c>
      <c r="AX11" s="269">
        <v>4571</v>
      </c>
      <c r="AY11" s="270">
        <v>4877</v>
      </c>
      <c r="AZ11" s="270">
        <v>4739</v>
      </c>
      <c r="BA11" s="269">
        <v>9448</v>
      </c>
      <c r="BB11" s="270">
        <v>-3647</v>
      </c>
      <c r="BC11" s="269">
        <v>1092</v>
      </c>
      <c r="BD11" s="270">
        <v>5801</v>
      </c>
      <c r="BE11" s="271"/>
      <c r="BG11" s="281" t="s">
        <v>451</v>
      </c>
      <c r="BH11" s="283" t="s">
        <v>285</v>
      </c>
      <c r="BI11" s="273">
        <f t="shared" si="0"/>
        <v>4571</v>
      </c>
      <c r="BJ11" s="274">
        <f t="shared" si="1"/>
        <v>3647</v>
      </c>
      <c r="BK11" s="275">
        <f t="shared" si="2"/>
        <v>0.79785604900459417</v>
      </c>
      <c r="BL11" s="276">
        <f t="shared" si="3"/>
        <v>0.20214395099540583</v>
      </c>
      <c r="BM11" s="277"/>
      <c r="BN11" s="281" t="s">
        <v>451</v>
      </c>
      <c r="BO11" s="283" t="s">
        <v>285</v>
      </c>
      <c r="BP11" s="278">
        <f t="shared" si="4"/>
        <v>4877</v>
      </c>
      <c r="BQ11" s="279">
        <f t="shared" si="5"/>
        <v>3647</v>
      </c>
      <c r="BR11" s="280">
        <f t="shared" si="6"/>
        <v>1230</v>
      </c>
      <c r="BS11" s="277"/>
    </row>
    <row r="12" spans="1:71" x14ac:dyDescent="0.2">
      <c r="A12" s="281" t="s">
        <v>452</v>
      </c>
      <c r="B12" s="282" t="s">
        <v>29</v>
      </c>
      <c r="C12" s="269">
        <v>410</v>
      </c>
      <c r="D12" s="269">
        <v>0</v>
      </c>
      <c r="E12" s="269">
        <v>0</v>
      </c>
      <c r="F12" s="269">
        <v>1</v>
      </c>
      <c r="G12" s="269">
        <v>157</v>
      </c>
      <c r="H12" s="269">
        <v>228</v>
      </c>
      <c r="I12" s="269">
        <v>201</v>
      </c>
      <c r="J12" s="269">
        <v>21017</v>
      </c>
      <c r="K12" s="269">
        <v>2</v>
      </c>
      <c r="L12" s="269">
        <v>2857</v>
      </c>
      <c r="M12" s="269">
        <v>57</v>
      </c>
      <c r="N12" s="269">
        <v>11</v>
      </c>
      <c r="O12" s="269">
        <v>21</v>
      </c>
      <c r="P12" s="269">
        <v>62</v>
      </c>
      <c r="Q12" s="269">
        <v>15</v>
      </c>
      <c r="R12" s="269">
        <v>28</v>
      </c>
      <c r="S12" s="269">
        <v>23</v>
      </c>
      <c r="T12" s="269">
        <v>13</v>
      </c>
      <c r="U12" s="269">
        <v>134</v>
      </c>
      <c r="V12" s="269">
        <v>2</v>
      </c>
      <c r="W12" s="269">
        <v>72</v>
      </c>
      <c r="X12" s="269">
        <v>163</v>
      </c>
      <c r="Y12" s="269">
        <v>50</v>
      </c>
      <c r="Z12" s="269">
        <v>104</v>
      </c>
      <c r="AA12" s="269">
        <v>11</v>
      </c>
      <c r="AB12" s="269">
        <v>41</v>
      </c>
      <c r="AC12" s="269">
        <v>0</v>
      </c>
      <c r="AD12" s="269">
        <v>0</v>
      </c>
      <c r="AE12" s="269">
        <v>1</v>
      </c>
      <c r="AF12" s="269">
        <v>4</v>
      </c>
      <c r="AG12" s="269">
        <v>0</v>
      </c>
      <c r="AH12" s="269">
        <v>9</v>
      </c>
      <c r="AI12" s="269">
        <v>82</v>
      </c>
      <c r="AJ12" s="269">
        <v>2399</v>
      </c>
      <c r="AK12" s="269">
        <v>0</v>
      </c>
      <c r="AL12" s="269">
        <v>22</v>
      </c>
      <c r="AM12" s="269">
        <v>73</v>
      </c>
      <c r="AN12" s="269">
        <v>29</v>
      </c>
      <c r="AO12" s="269">
        <v>6</v>
      </c>
      <c r="AP12" s="270">
        <v>28305</v>
      </c>
      <c r="AQ12" s="269">
        <v>42</v>
      </c>
      <c r="AR12" s="269">
        <v>792</v>
      </c>
      <c r="AS12" s="269">
        <v>0</v>
      </c>
      <c r="AT12" s="269">
        <v>0</v>
      </c>
      <c r="AU12" s="269">
        <v>0</v>
      </c>
      <c r="AV12" s="269">
        <v>2679</v>
      </c>
      <c r="AW12" s="270">
        <v>3513</v>
      </c>
      <c r="AX12" s="269">
        <v>31818</v>
      </c>
      <c r="AY12" s="270">
        <v>58269</v>
      </c>
      <c r="AZ12" s="270">
        <v>61782</v>
      </c>
      <c r="BA12" s="269">
        <v>90087</v>
      </c>
      <c r="BB12" s="270">
        <v>-31818</v>
      </c>
      <c r="BC12" s="269">
        <v>29964</v>
      </c>
      <c r="BD12" s="270">
        <v>58269</v>
      </c>
      <c r="BE12" s="271"/>
      <c r="BG12" s="281" t="s">
        <v>452</v>
      </c>
      <c r="BH12" s="283" t="s">
        <v>29</v>
      </c>
      <c r="BI12" s="273">
        <f t="shared" si="0"/>
        <v>31818</v>
      </c>
      <c r="BJ12" s="274">
        <f t="shared" si="1"/>
        <v>31818</v>
      </c>
      <c r="BK12" s="275">
        <f t="shared" si="2"/>
        <v>1</v>
      </c>
      <c r="BL12" s="276">
        <f t="shared" si="3"/>
        <v>0</v>
      </c>
      <c r="BM12" s="277"/>
      <c r="BN12" s="281" t="s">
        <v>452</v>
      </c>
      <c r="BO12" s="283" t="s">
        <v>29</v>
      </c>
      <c r="BP12" s="278">
        <f t="shared" si="4"/>
        <v>58269</v>
      </c>
      <c r="BQ12" s="279">
        <f t="shared" si="5"/>
        <v>31818</v>
      </c>
      <c r="BR12" s="280">
        <f t="shared" si="6"/>
        <v>26451</v>
      </c>
      <c r="BS12" s="277"/>
    </row>
    <row r="13" spans="1:71" x14ac:dyDescent="0.2">
      <c r="A13" s="281" t="s">
        <v>453</v>
      </c>
      <c r="B13" s="282" t="s">
        <v>30</v>
      </c>
      <c r="C13" s="269">
        <v>43</v>
      </c>
      <c r="D13" s="269">
        <v>3</v>
      </c>
      <c r="E13" s="269">
        <v>1</v>
      </c>
      <c r="F13" s="269">
        <v>1</v>
      </c>
      <c r="G13" s="269">
        <v>53</v>
      </c>
      <c r="H13" s="269">
        <v>12</v>
      </c>
      <c r="I13" s="269">
        <v>19</v>
      </c>
      <c r="J13" s="269">
        <v>4737</v>
      </c>
      <c r="K13" s="269">
        <v>61</v>
      </c>
      <c r="L13" s="269">
        <v>20</v>
      </c>
      <c r="M13" s="269">
        <v>37</v>
      </c>
      <c r="N13" s="269">
        <v>66</v>
      </c>
      <c r="O13" s="269">
        <v>6</v>
      </c>
      <c r="P13" s="269">
        <v>21</v>
      </c>
      <c r="Q13" s="269">
        <v>4</v>
      </c>
      <c r="R13" s="269">
        <v>8</v>
      </c>
      <c r="S13" s="269">
        <v>1</v>
      </c>
      <c r="T13" s="269">
        <v>1</v>
      </c>
      <c r="U13" s="269">
        <v>11</v>
      </c>
      <c r="V13" s="269">
        <v>0</v>
      </c>
      <c r="W13" s="269">
        <v>14</v>
      </c>
      <c r="X13" s="269">
        <v>9</v>
      </c>
      <c r="Y13" s="269">
        <v>112</v>
      </c>
      <c r="Z13" s="269">
        <v>1111</v>
      </c>
      <c r="AA13" s="269">
        <v>14</v>
      </c>
      <c r="AB13" s="269">
        <v>34</v>
      </c>
      <c r="AC13" s="269">
        <v>18</v>
      </c>
      <c r="AD13" s="269">
        <v>1</v>
      </c>
      <c r="AE13" s="269">
        <v>1</v>
      </c>
      <c r="AF13" s="269">
        <v>338</v>
      </c>
      <c r="AG13" s="269">
        <v>0</v>
      </c>
      <c r="AH13" s="269">
        <v>108</v>
      </c>
      <c r="AI13" s="269">
        <v>38</v>
      </c>
      <c r="AJ13" s="269">
        <v>32</v>
      </c>
      <c r="AK13" s="269">
        <v>0</v>
      </c>
      <c r="AL13" s="269">
        <v>12</v>
      </c>
      <c r="AM13" s="269">
        <v>49</v>
      </c>
      <c r="AN13" s="269">
        <v>0</v>
      </c>
      <c r="AO13" s="269">
        <v>11</v>
      </c>
      <c r="AP13" s="270">
        <v>7007</v>
      </c>
      <c r="AQ13" s="269">
        <v>4</v>
      </c>
      <c r="AR13" s="269">
        <v>1552</v>
      </c>
      <c r="AS13" s="269">
        <v>0</v>
      </c>
      <c r="AT13" s="269">
        <v>0</v>
      </c>
      <c r="AU13" s="269">
        <v>0</v>
      </c>
      <c r="AV13" s="269">
        <v>-1</v>
      </c>
      <c r="AW13" s="270">
        <v>1555</v>
      </c>
      <c r="AX13" s="269">
        <v>8562</v>
      </c>
      <c r="AY13" s="270">
        <v>539</v>
      </c>
      <c r="AZ13" s="270">
        <v>2094</v>
      </c>
      <c r="BA13" s="269">
        <v>9101</v>
      </c>
      <c r="BB13" s="270">
        <v>-8113</v>
      </c>
      <c r="BC13" s="269">
        <v>-6019</v>
      </c>
      <c r="BD13" s="270">
        <v>988</v>
      </c>
      <c r="BE13" s="271"/>
      <c r="BG13" s="281" t="s">
        <v>453</v>
      </c>
      <c r="BH13" s="283" t="s">
        <v>30</v>
      </c>
      <c r="BI13" s="273">
        <f t="shared" si="0"/>
        <v>8562</v>
      </c>
      <c r="BJ13" s="274">
        <f t="shared" si="1"/>
        <v>8113</v>
      </c>
      <c r="BK13" s="275">
        <f t="shared" si="2"/>
        <v>0.94755898154636764</v>
      </c>
      <c r="BL13" s="276">
        <f t="shared" si="3"/>
        <v>5.244101845363236E-2</v>
      </c>
      <c r="BM13" s="277"/>
      <c r="BN13" s="281" t="s">
        <v>453</v>
      </c>
      <c r="BO13" s="283" t="s">
        <v>30</v>
      </c>
      <c r="BP13" s="278">
        <f t="shared" si="4"/>
        <v>539</v>
      </c>
      <c r="BQ13" s="279">
        <f t="shared" si="5"/>
        <v>8113</v>
      </c>
      <c r="BR13" s="280">
        <f t="shared" si="6"/>
        <v>-7574</v>
      </c>
      <c r="BS13" s="277"/>
    </row>
    <row r="14" spans="1:71" x14ac:dyDescent="0.2">
      <c r="A14" s="281" t="s">
        <v>454</v>
      </c>
      <c r="B14" s="282" t="s">
        <v>455</v>
      </c>
      <c r="C14" s="269">
        <v>48</v>
      </c>
      <c r="D14" s="269">
        <v>5</v>
      </c>
      <c r="E14" s="269">
        <v>0</v>
      </c>
      <c r="F14" s="269">
        <v>0</v>
      </c>
      <c r="G14" s="269">
        <v>294</v>
      </c>
      <c r="H14" s="269">
        <v>22</v>
      </c>
      <c r="I14" s="269">
        <v>150</v>
      </c>
      <c r="J14" s="269">
        <v>1098</v>
      </c>
      <c r="K14" s="269">
        <v>0</v>
      </c>
      <c r="L14" s="269">
        <v>3354</v>
      </c>
      <c r="M14" s="269">
        <v>13</v>
      </c>
      <c r="N14" s="269">
        <v>2</v>
      </c>
      <c r="O14" s="269">
        <v>13</v>
      </c>
      <c r="P14" s="269">
        <v>34</v>
      </c>
      <c r="Q14" s="269">
        <v>46</v>
      </c>
      <c r="R14" s="269">
        <v>143</v>
      </c>
      <c r="S14" s="269">
        <v>54</v>
      </c>
      <c r="T14" s="269">
        <v>15</v>
      </c>
      <c r="U14" s="269">
        <v>396</v>
      </c>
      <c r="V14" s="269">
        <v>5</v>
      </c>
      <c r="W14" s="269">
        <v>273</v>
      </c>
      <c r="X14" s="269">
        <v>260</v>
      </c>
      <c r="Y14" s="269">
        <v>125</v>
      </c>
      <c r="Z14" s="269">
        <v>0</v>
      </c>
      <c r="AA14" s="269">
        <v>49</v>
      </c>
      <c r="AB14" s="269">
        <v>40</v>
      </c>
      <c r="AC14" s="269">
        <v>61</v>
      </c>
      <c r="AD14" s="269">
        <v>12</v>
      </c>
      <c r="AE14" s="269">
        <v>7</v>
      </c>
      <c r="AF14" s="269">
        <v>13</v>
      </c>
      <c r="AG14" s="269">
        <v>3</v>
      </c>
      <c r="AH14" s="269">
        <v>19</v>
      </c>
      <c r="AI14" s="269">
        <v>40</v>
      </c>
      <c r="AJ14" s="269">
        <v>33</v>
      </c>
      <c r="AK14" s="269">
        <v>0</v>
      </c>
      <c r="AL14" s="269">
        <v>99</v>
      </c>
      <c r="AM14" s="269">
        <v>27</v>
      </c>
      <c r="AN14" s="269">
        <v>70</v>
      </c>
      <c r="AO14" s="269">
        <v>10</v>
      </c>
      <c r="AP14" s="270">
        <v>6833</v>
      </c>
      <c r="AQ14" s="269">
        <v>6</v>
      </c>
      <c r="AR14" s="269">
        <v>264</v>
      </c>
      <c r="AS14" s="269">
        <v>1</v>
      </c>
      <c r="AT14" s="269">
        <v>0</v>
      </c>
      <c r="AU14" s="269">
        <v>0</v>
      </c>
      <c r="AV14" s="269">
        <v>18</v>
      </c>
      <c r="AW14" s="270">
        <v>289</v>
      </c>
      <c r="AX14" s="269">
        <v>7122</v>
      </c>
      <c r="AY14" s="270">
        <v>11621</v>
      </c>
      <c r="AZ14" s="270">
        <v>11910</v>
      </c>
      <c r="BA14" s="269">
        <v>18743</v>
      </c>
      <c r="BB14" s="270">
        <v>-4982</v>
      </c>
      <c r="BC14" s="269">
        <v>6928</v>
      </c>
      <c r="BD14" s="270">
        <v>13761</v>
      </c>
      <c r="BE14" s="271"/>
      <c r="BG14" s="281" t="s">
        <v>454</v>
      </c>
      <c r="BH14" s="283" t="s">
        <v>455</v>
      </c>
      <c r="BI14" s="273">
        <f t="shared" si="0"/>
        <v>7122</v>
      </c>
      <c r="BJ14" s="274">
        <f t="shared" si="1"/>
        <v>4982</v>
      </c>
      <c r="BK14" s="275">
        <f t="shared" si="2"/>
        <v>0.69952260600954785</v>
      </c>
      <c r="BL14" s="276">
        <f t="shared" si="3"/>
        <v>0.30047739399045215</v>
      </c>
      <c r="BM14" s="277"/>
      <c r="BN14" s="281" t="s">
        <v>454</v>
      </c>
      <c r="BO14" s="283" t="s">
        <v>455</v>
      </c>
      <c r="BP14" s="278">
        <f t="shared" si="4"/>
        <v>11621</v>
      </c>
      <c r="BQ14" s="279">
        <f t="shared" si="5"/>
        <v>4982</v>
      </c>
      <c r="BR14" s="280">
        <f t="shared" si="6"/>
        <v>6639</v>
      </c>
      <c r="BS14" s="277"/>
    </row>
    <row r="15" spans="1:71" x14ac:dyDescent="0.2">
      <c r="A15" s="281" t="s">
        <v>456</v>
      </c>
      <c r="B15" s="282" t="s">
        <v>31</v>
      </c>
      <c r="C15" s="269">
        <v>17</v>
      </c>
      <c r="D15" s="269">
        <v>0</v>
      </c>
      <c r="E15" s="269">
        <v>0</v>
      </c>
      <c r="F15" s="269">
        <v>0</v>
      </c>
      <c r="G15" s="269">
        <v>60</v>
      </c>
      <c r="H15" s="269">
        <v>1</v>
      </c>
      <c r="I15" s="269">
        <v>43</v>
      </c>
      <c r="J15" s="269">
        <v>399</v>
      </c>
      <c r="K15" s="269">
        <v>1</v>
      </c>
      <c r="L15" s="269">
        <v>48</v>
      </c>
      <c r="M15" s="269">
        <v>142</v>
      </c>
      <c r="N15" s="269">
        <v>14</v>
      </c>
      <c r="O15" s="269">
        <v>22</v>
      </c>
      <c r="P15" s="269">
        <v>25</v>
      </c>
      <c r="Q15" s="269">
        <v>22</v>
      </c>
      <c r="R15" s="269">
        <v>30</v>
      </c>
      <c r="S15" s="269">
        <v>26</v>
      </c>
      <c r="T15" s="269">
        <v>26</v>
      </c>
      <c r="U15" s="269">
        <v>91</v>
      </c>
      <c r="V15" s="269">
        <v>0</v>
      </c>
      <c r="W15" s="269">
        <v>41</v>
      </c>
      <c r="X15" s="269">
        <v>12</v>
      </c>
      <c r="Y15" s="269">
        <v>497</v>
      </c>
      <c r="Z15" s="269">
        <v>2</v>
      </c>
      <c r="AA15" s="269">
        <v>6</v>
      </c>
      <c r="AB15" s="269">
        <v>2</v>
      </c>
      <c r="AC15" s="269">
        <v>2</v>
      </c>
      <c r="AD15" s="269">
        <v>0</v>
      </c>
      <c r="AE15" s="269">
        <v>2</v>
      </c>
      <c r="AF15" s="269">
        <v>0</v>
      </c>
      <c r="AG15" s="269">
        <v>0</v>
      </c>
      <c r="AH15" s="269">
        <v>2</v>
      </c>
      <c r="AI15" s="269">
        <v>22</v>
      </c>
      <c r="AJ15" s="269">
        <v>11</v>
      </c>
      <c r="AK15" s="269">
        <v>0</v>
      </c>
      <c r="AL15" s="269">
        <v>8</v>
      </c>
      <c r="AM15" s="269">
        <v>12</v>
      </c>
      <c r="AN15" s="269">
        <v>2</v>
      </c>
      <c r="AO15" s="269">
        <v>3</v>
      </c>
      <c r="AP15" s="270">
        <v>1591</v>
      </c>
      <c r="AQ15" s="269">
        <v>3</v>
      </c>
      <c r="AR15" s="269">
        <v>42</v>
      </c>
      <c r="AS15" s="269">
        <v>0</v>
      </c>
      <c r="AT15" s="269">
        <v>0</v>
      </c>
      <c r="AU15" s="269">
        <v>0</v>
      </c>
      <c r="AV15" s="269">
        <v>-36</v>
      </c>
      <c r="AW15" s="270">
        <v>9</v>
      </c>
      <c r="AX15" s="269">
        <v>1600</v>
      </c>
      <c r="AY15" s="270">
        <v>1363</v>
      </c>
      <c r="AZ15" s="270">
        <v>1372</v>
      </c>
      <c r="BA15" s="269">
        <v>2963</v>
      </c>
      <c r="BB15" s="270">
        <v>-1327</v>
      </c>
      <c r="BC15" s="269">
        <v>45</v>
      </c>
      <c r="BD15" s="270">
        <v>1636</v>
      </c>
      <c r="BE15" s="271"/>
      <c r="BG15" s="281" t="s">
        <v>456</v>
      </c>
      <c r="BH15" s="283" t="s">
        <v>31</v>
      </c>
      <c r="BI15" s="273">
        <f t="shared" si="0"/>
        <v>1600</v>
      </c>
      <c r="BJ15" s="274">
        <f t="shared" si="1"/>
        <v>1327</v>
      </c>
      <c r="BK15" s="275">
        <f t="shared" si="2"/>
        <v>0.82937499999999997</v>
      </c>
      <c r="BL15" s="276">
        <f t="shared" si="3"/>
        <v>0.17062500000000003</v>
      </c>
      <c r="BM15" s="277"/>
      <c r="BN15" s="281" t="s">
        <v>456</v>
      </c>
      <c r="BO15" s="283" t="s">
        <v>31</v>
      </c>
      <c r="BP15" s="278">
        <f t="shared" si="4"/>
        <v>1363</v>
      </c>
      <c r="BQ15" s="279">
        <f t="shared" si="5"/>
        <v>1327</v>
      </c>
      <c r="BR15" s="280">
        <f t="shared" si="6"/>
        <v>36</v>
      </c>
      <c r="BS15" s="277"/>
    </row>
    <row r="16" spans="1:71" x14ac:dyDescent="0.2">
      <c r="A16" s="281" t="s">
        <v>457</v>
      </c>
      <c r="B16" s="282" t="s">
        <v>32</v>
      </c>
      <c r="C16" s="269">
        <v>0</v>
      </c>
      <c r="D16" s="269">
        <v>0</v>
      </c>
      <c r="E16" s="269">
        <v>0</v>
      </c>
      <c r="F16" s="269">
        <v>0</v>
      </c>
      <c r="G16" s="269">
        <v>0</v>
      </c>
      <c r="H16" s="269">
        <v>0</v>
      </c>
      <c r="I16" s="269">
        <v>150</v>
      </c>
      <c r="J16" s="269">
        <v>2</v>
      </c>
      <c r="K16" s="269">
        <v>0</v>
      </c>
      <c r="L16" s="269">
        <v>26</v>
      </c>
      <c r="M16" s="269">
        <v>13</v>
      </c>
      <c r="N16" s="269">
        <v>1531</v>
      </c>
      <c r="O16" s="269">
        <v>3</v>
      </c>
      <c r="P16" s="269">
        <v>1610</v>
      </c>
      <c r="Q16" s="269">
        <v>399</v>
      </c>
      <c r="R16" s="269">
        <v>643</v>
      </c>
      <c r="S16" s="269">
        <v>32</v>
      </c>
      <c r="T16" s="269">
        <v>5</v>
      </c>
      <c r="U16" s="269">
        <v>451</v>
      </c>
      <c r="V16" s="269">
        <v>2</v>
      </c>
      <c r="W16" s="269">
        <v>394</v>
      </c>
      <c r="X16" s="269">
        <v>10</v>
      </c>
      <c r="Y16" s="269">
        <v>217</v>
      </c>
      <c r="Z16" s="269">
        <v>0</v>
      </c>
      <c r="AA16" s="269">
        <v>0</v>
      </c>
      <c r="AB16" s="269">
        <v>0</v>
      </c>
      <c r="AC16" s="269">
        <v>0</v>
      </c>
      <c r="AD16" s="269">
        <v>0</v>
      </c>
      <c r="AE16" s="269">
        <v>0</v>
      </c>
      <c r="AF16" s="269">
        <v>0</v>
      </c>
      <c r="AG16" s="269">
        <v>0</v>
      </c>
      <c r="AH16" s="269">
        <v>0</v>
      </c>
      <c r="AI16" s="269">
        <v>0</v>
      </c>
      <c r="AJ16" s="269">
        <v>0</v>
      </c>
      <c r="AK16" s="269">
        <v>0</v>
      </c>
      <c r="AL16" s="269">
        <v>2</v>
      </c>
      <c r="AM16" s="269">
        <v>0</v>
      </c>
      <c r="AN16" s="269">
        <v>0</v>
      </c>
      <c r="AO16" s="269">
        <v>3</v>
      </c>
      <c r="AP16" s="270">
        <v>5493</v>
      </c>
      <c r="AQ16" s="269">
        <v>0</v>
      </c>
      <c r="AR16" s="269">
        <v>-11</v>
      </c>
      <c r="AS16" s="269">
        <v>0</v>
      </c>
      <c r="AT16" s="269">
        <v>-32</v>
      </c>
      <c r="AU16" s="269">
        <v>-5</v>
      </c>
      <c r="AV16" s="269">
        <v>-19</v>
      </c>
      <c r="AW16" s="270">
        <v>-67</v>
      </c>
      <c r="AX16" s="269">
        <v>5426</v>
      </c>
      <c r="AY16" s="270">
        <v>2206</v>
      </c>
      <c r="AZ16" s="270">
        <v>2139</v>
      </c>
      <c r="BA16" s="269">
        <v>7632</v>
      </c>
      <c r="BB16" s="270">
        <v>-4783</v>
      </c>
      <c r="BC16" s="269">
        <v>-2644</v>
      </c>
      <c r="BD16" s="270">
        <v>2849</v>
      </c>
      <c r="BE16" s="271"/>
      <c r="BG16" s="281" t="s">
        <v>457</v>
      </c>
      <c r="BH16" s="283" t="s">
        <v>32</v>
      </c>
      <c r="BI16" s="273">
        <f t="shared" si="0"/>
        <v>5426</v>
      </c>
      <c r="BJ16" s="274">
        <f t="shared" si="1"/>
        <v>4783</v>
      </c>
      <c r="BK16" s="275">
        <f t="shared" si="2"/>
        <v>0.8814964983413196</v>
      </c>
      <c r="BL16" s="276">
        <f t="shared" si="3"/>
        <v>0.1185035016586804</v>
      </c>
      <c r="BM16" s="277"/>
      <c r="BN16" s="281" t="s">
        <v>457</v>
      </c>
      <c r="BO16" s="283" t="s">
        <v>32</v>
      </c>
      <c r="BP16" s="278">
        <f t="shared" si="4"/>
        <v>2206</v>
      </c>
      <c r="BQ16" s="279">
        <f t="shared" si="5"/>
        <v>4783</v>
      </c>
      <c r="BR16" s="280">
        <f t="shared" si="6"/>
        <v>-2577</v>
      </c>
      <c r="BS16" s="277"/>
    </row>
    <row r="17" spans="1:71" x14ac:dyDescent="0.2">
      <c r="A17" s="281" t="s">
        <v>458</v>
      </c>
      <c r="B17" s="282" t="s">
        <v>33</v>
      </c>
      <c r="C17" s="269">
        <v>0</v>
      </c>
      <c r="D17" s="269">
        <v>0</v>
      </c>
      <c r="E17" s="269">
        <v>0</v>
      </c>
      <c r="F17" s="269">
        <v>0</v>
      </c>
      <c r="G17" s="269">
        <v>20</v>
      </c>
      <c r="H17" s="269">
        <v>0</v>
      </c>
      <c r="I17" s="269">
        <v>35</v>
      </c>
      <c r="J17" s="269">
        <v>300</v>
      </c>
      <c r="K17" s="269">
        <v>0</v>
      </c>
      <c r="L17" s="269">
        <v>35</v>
      </c>
      <c r="M17" s="269">
        <v>17</v>
      </c>
      <c r="N17" s="269">
        <v>24</v>
      </c>
      <c r="O17" s="269">
        <v>995</v>
      </c>
      <c r="P17" s="269">
        <v>466</v>
      </c>
      <c r="Q17" s="269">
        <v>131</v>
      </c>
      <c r="R17" s="269">
        <v>136</v>
      </c>
      <c r="S17" s="269">
        <v>51</v>
      </c>
      <c r="T17" s="269">
        <v>35</v>
      </c>
      <c r="U17" s="269">
        <v>655</v>
      </c>
      <c r="V17" s="269">
        <v>6</v>
      </c>
      <c r="W17" s="269">
        <v>177</v>
      </c>
      <c r="X17" s="269">
        <v>39</v>
      </c>
      <c r="Y17" s="269">
        <v>83</v>
      </c>
      <c r="Z17" s="269">
        <v>0</v>
      </c>
      <c r="AA17" s="269">
        <v>0</v>
      </c>
      <c r="AB17" s="269">
        <v>0</v>
      </c>
      <c r="AC17" s="269">
        <v>0</v>
      </c>
      <c r="AD17" s="269">
        <v>0</v>
      </c>
      <c r="AE17" s="269">
        <v>0</v>
      </c>
      <c r="AF17" s="269">
        <v>0</v>
      </c>
      <c r="AG17" s="269">
        <v>0</v>
      </c>
      <c r="AH17" s="269">
        <v>2</v>
      </c>
      <c r="AI17" s="269">
        <v>1</v>
      </c>
      <c r="AJ17" s="269">
        <v>22</v>
      </c>
      <c r="AK17" s="269">
        <v>0</v>
      </c>
      <c r="AL17" s="269">
        <v>5</v>
      </c>
      <c r="AM17" s="269">
        <v>4</v>
      </c>
      <c r="AN17" s="269">
        <v>0</v>
      </c>
      <c r="AO17" s="269">
        <v>2</v>
      </c>
      <c r="AP17" s="270">
        <v>3241</v>
      </c>
      <c r="AQ17" s="269">
        <v>0</v>
      </c>
      <c r="AR17" s="269">
        <v>52</v>
      </c>
      <c r="AS17" s="269">
        <v>0</v>
      </c>
      <c r="AT17" s="269">
        <v>0</v>
      </c>
      <c r="AU17" s="269">
        <v>-7</v>
      </c>
      <c r="AV17" s="269">
        <v>-66</v>
      </c>
      <c r="AW17" s="270">
        <v>-21</v>
      </c>
      <c r="AX17" s="269">
        <v>3220</v>
      </c>
      <c r="AY17" s="270">
        <v>1886</v>
      </c>
      <c r="AZ17" s="270">
        <v>1865</v>
      </c>
      <c r="BA17" s="269">
        <v>5106</v>
      </c>
      <c r="BB17" s="270">
        <v>-2732</v>
      </c>
      <c r="BC17" s="269">
        <v>-867</v>
      </c>
      <c r="BD17" s="270">
        <v>2374</v>
      </c>
      <c r="BE17" s="271"/>
      <c r="BG17" s="281" t="s">
        <v>458</v>
      </c>
      <c r="BH17" s="283" t="s">
        <v>33</v>
      </c>
      <c r="BI17" s="273">
        <f t="shared" si="0"/>
        <v>3220</v>
      </c>
      <c r="BJ17" s="274">
        <f t="shared" si="1"/>
        <v>2732</v>
      </c>
      <c r="BK17" s="275">
        <f t="shared" si="2"/>
        <v>0.8484472049689441</v>
      </c>
      <c r="BL17" s="276">
        <f t="shared" si="3"/>
        <v>0.1515527950310559</v>
      </c>
      <c r="BM17" s="277"/>
      <c r="BN17" s="281" t="s">
        <v>458</v>
      </c>
      <c r="BO17" s="283" t="s">
        <v>33</v>
      </c>
      <c r="BP17" s="278">
        <f t="shared" si="4"/>
        <v>1886</v>
      </c>
      <c r="BQ17" s="279">
        <f t="shared" si="5"/>
        <v>2732</v>
      </c>
      <c r="BR17" s="280">
        <f t="shared" si="6"/>
        <v>-846</v>
      </c>
      <c r="BS17" s="277"/>
    </row>
    <row r="18" spans="1:71" x14ac:dyDescent="0.2">
      <c r="A18" s="281" t="s">
        <v>459</v>
      </c>
      <c r="B18" s="282" t="s">
        <v>34</v>
      </c>
      <c r="C18" s="269">
        <v>8</v>
      </c>
      <c r="D18" s="269">
        <v>0</v>
      </c>
      <c r="E18" s="269">
        <v>0</v>
      </c>
      <c r="F18" s="269">
        <v>1</v>
      </c>
      <c r="G18" s="269">
        <v>264</v>
      </c>
      <c r="H18" s="269">
        <v>5</v>
      </c>
      <c r="I18" s="269">
        <v>160</v>
      </c>
      <c r="J18" s="269">
        <v>535</v>
      </c>
      <c r="K18" s="269">
        <v>1</v>
      </c>
      <c r="L18" s="269">
        <v>61</v>
      </c>
      <c r="M18" s="269">
        <v>18</v>
      </c>
      <c r="N18" s="269">
        <v>3</v>
      </c>
      <c r="O18" s="269">
        <v>4</v>
      </c>
      <c r="P18" s="269">
        <v>501</v>
      </c>
      <c r="Q18" s="269">
        <v>124</v>
      </c>
      <c r="R18" s="269">
        <v>227</v>
      </c>
      <c r="S18" s="269">
        <v>55</v>
      </c>
      <c r="T18" s="269">
        <v>16</v>
      </c>
      <c r="U18" s="269">
        <v>276</v>
      </c>
      <c r="V18" s="269">
        <v>3</v>
      </c>
      <c r="W18" s="269">
        <v>74</v>
      </c>
      <c r="X18" s="269">
        <v>32</v>
      </c>
      <c r="Y18" s="269">
        <v>890</v>
      </c>
      <c r="Z18" s="269">
        <v>46</v>
      </c>
      <c r="AA18" s="269">
        <v>1</v>
      </c>
      <c r="AB18" s="269">
        <v>0</v>
      </c>
      <c r="AC18" s="269">
        <v>35</v>
      </c>
      <c r="AD18" s="269">
        <v>0</v>
      </c>
      <c r="AE18" s="269">
        <v>6</v>
      </c>
      <c r="AF18" s="269">
        <v>8</v>
      </c>
      <c r="AG18" s="269">
        <v>0</v>
      </c>
      <c r="AH18" s="269">
        <v>45</v>
      </c>
      <c r="AI18" s="269">
        <v>2</v>
      </c>
      <c r="AJ18" s="269">
        <v>4</v>
      </c>
      <c r="AK18" s="269">
        <v>0</v>
      </c>
      <c r="AL18" s="269">
        <v>10</v>
      </c>
      <c r="AM18" s="269">
        <v>23</v>
      </c>
      <c r="AN18" s="269">
        <v>0</v>
      </c>
      <c r="AO18" s="269">
        <v>3</v>
      </c>
      <c r="AP18" s="270">
        <v>3441</v>
      </c>
      <c r="AQ18" s="269">
        <v>8</v>
      </c>
      <c r="AR18" s="269">
        <v>86</v>
      </c>
      <c r="AS18" s="269">
        <v>0</v>
      </c>
      <c r="AT18" s="269">
        <v>19</v>
      </c>
      <c r="AU18" s="269">
        <v>17</v>
      </c>
      <c r="AV18" s="269">
        <v>-41</v>
      </c>
      <c r="AW18" s="270">
        <v>89</v>
      </c>
      <c r="AX18" s="269">
        <v>3530</v>
      </c>
      <c r="AY18" s="270">
        <v>5900</v>
      </c>
      <c r="AZ18" s="270">
        <v>5989</v>
      </c>
      <c r="BA18" s="269">
        <v>9430</v>
      </c>
      <c r="BB18" s="270">
        <v>-2602</v>
      </c>
      <c r="BC18" s="269">
        <v>3387</v>
      </c>
      <c r="BD18" s="270">
        <v>6828</v>
      </c>
      <c r="BE18" s="271"/>
      <c r="BG18" s="281" t="s">
        <v>459</v>
      </c>
      <c r="BH18" s="283" t="s">
        <v>34</v>
      </c>
      <c r="BI18" s="273">
        <f t="shared" si="0"/>
        <v>3530</v>
      </c>
      <c r="BJ18" s="274">
        <f t="shared" si="1"/>
        <v>2602</v>
      </c>
      <c r="BK18" s="275">
        <f t="shared" si="2"/>
        <v>0.73711048158640224</v>
      </c>
      <c r="BL18" s="276">
        <f t="shared" si="3"/>
        <v>0.26288951841359776</v>
      </c>
      <c r="BM18" s="277"/>
      <c r="BN18" s="281" t="s">
        <v>459</v>
      </c>
      <c r="BO18" s="283" t="s">
        <v>34</v>
      </c>
      <c r="BP18" s="278">
        <f t="shared" si="4"/>
        <v>5900</v>
      </c>
      <c r="BQ18" s="279">
        <f t="shared" si="5"/>
        <v>2602</v>
      </c>
      <c r="BR18" s="280">
        <f t="shared" si="6"/>
        <v>3298</v>
      </c>
      <c r="BS18" s="277"/>
    </row>
    <row r="19" spans="1:71" x14ac:dyDescent="0.2">
      <c r="A19" s="281" t="s">
        <v>460</v>
      </c>
      <c r="B19" s="284" t="s">
        <v>269</v>
      </c>
      <c r="C19" s="269">
        <v>0</v>
      </c>
      <c r="D19" s="269">
        <v>0</v>
      </c>
      <c r="E19" s="269">
        <v>0</v>
      </c>
      <c r="F19" s="269">
        <v>0</v>
      </c>
      <c r="G19" s="269">
        <v>0</v>
      </c>
      <c r="H19" s="269">
        <v>0</v>
      </c>
      <c r="I19" s="269">
        <v>17</v>
      </c>
      <c r="J19" s="269">
        <v>2</v>
      </c>
      <c r="K19" s="269">
        <v>0</v>
      </c>
      <c r="L19" s="269">
        <v>6</v>
      </c>
      <c r="M19" s="269">
        <v>4</v>
      </c>
      <c r="N19" s="269">
        <v>0</v>
      </c>
      <c r="O19" s="269">
        <v>0</v>
      </c>
      <c r="P19" s="269">
        <v>8</v>
      </c>
      <c r="Q19" s="269">
        <v>547</v>
      </c>
      <c r="R19" s="269">
        <v>276</v>
      </c>
      <c r="S19" s="269">
        <v>21</v>
      </c>
      <c r="T19" s="269">
        <v>2</v>
      </c>
      <c r="U19" s="269">
        <v>134</v>
      </c>
      <c r="V19" s="269">
        <v>0</v>
      </c>
      <c r="W19" s="269">
        <v>58</v>
      </c>
      <c r="X19" s="269">
        <v>1</v>
      </c>
      <c r="Y19" s="269">
        <v>60</v>
      </c>
      <c r="Z19" s="269">
        <v>0</v>
      </c>
      <c r="AA19" s="269">
        <v>13</v>
      </c>
      <c r="AB19" s="269">
        <v>0</v>
      </c>
      <c r="AC19" s="269">
        <v>0</v>
      </c>
      <c r="AD19" s="269">
        <v>0</v>
      </c>
      <c r="AE19" s="269">
        <v>0</v>
      </c>
      <c r="AF19" s="269">
        <v>1</v>
      </c>
      <c r="AG19" s="269">
        <v>0</v>
      </c>
      <c r="AH19" s="269">
        <v>4</v>
      </c>
      <c r="AI19" s="269">
        <v>0</v>
      </c>
      <c r="AJ19" s="269">
        <v>0</v>
      </c>
      <c r="AK19" s="269">
        <v>0</v>
      </c>
      <c r="AL19" s="269">
        <v>82</v>
      </c>
      <c r="AM19" s="269">
        <v>0</v>
      </c>
      <c r="AN19" s="269">
        <v>0</v>
      </c>
      <c r="AO19" s="269">
        <v>0</v>
      </c>
      <c r="AP19" s="270">
        <v>1236</v>
      </c>
      <c r="AQ19" s="269">
        <v>0</v>
      </c>
      <c r="AR19" s="269">
        <v>4</v>
      </c>
      <c r="AS19" s="269">
        <v>0</v>
      </c>
      <c r="AT19" s="269">
        <v>173</v>
      </c>
      <c r="AU19" s="269">
        <v>190</v>
      </c>
      <c r="AV19" s="269">
        <v>63</v>
      </c>
      <c r="AW19" s="270">
        <v>430</v>
      </c>
      <c r="AX19" s="269">
        <v>1666</v>
      </c>
      <c r="AY19" s="270">
        <v>3213</v>
      </c>
      <c r="AZ19" s="270">
        <v>3643</v>
      </c>
      <c r="BA19" s="269">
        <v>4879</v>
      </c>
      <c r="BB19" s="270">
        <v>-1537</v>
      </c>
      <c r="BC19" s="269">
        <v>2106</v>
      </c>
      <c r="BD19" s="270">
        <v>3342</v>
      </c>
      <c r="BE19" s="271"/>
      <c r="BG19" s="281" t="s">
        <v>460</v>
      </c>
      <c r="BH19" s="285" t="s">
        <v>269</v>
      </c>
      <c r="BI19" s="273">
        <f t="shared" si="0"/>
        <v>1666</v>
      </c>
      <c r="BJ19" s="274">
        <f t="shared" si="1"/>
        <v>1537</v>
      </c>
      <c r="BK19" s="275">
        <f t="shared" si="2"/>
        <v>0.92256902761104442</v>
      </c>
      <c r="BL19" s="276">
        <f t="shared" si="3"/>
        <v>7.7430972388955577E-2</v>
      </c>
      <c r="BM19" s="277"/>
      <c r="BN19" s="281" t="s">
        <v>460</v>
      </c>
      <c r="BO19" s="285" t="s">
        <v>269</v>
      </c>
      <c r="BP19" s="278">
        <f t="shared" si="4"/>
        <v>3213</v>
      </c>
      <c r="BQ19" s="279">
        <f t="shared" si="5"/>
        <v>1537</v>
      </c>
      <c r="BR19" s="280">
        <f t="shared" si="6"/>
        <v>1676</v>
      </c>
      <c r="BS19" s="277"/>
    </row>
    <row r="20" spans="1:71" x14ac:dyDescent="0.2">
      <c r="A20" s="281" t="s">
        <v>461</v>
      </c>
      <c r="B20" s="284" t="s">
        <v>270</v>
      </c>
      <c r="C20" s="269">
        <v>0</v>
      </c>
      <c r="D20" s="269">
        <v>0</v>
      </c>
      <c r="E20" s="269">
        <v>0</v>
      </c>
      <c r="F20" s="269">
        <v>0</v>
      </c>
      <c r="G20" s="269">
        <v>0</v>
      </c>
      <c r="H20" s="269">
        <v>0</v>
      </c>
      <c r="I20" s="269">
        <v>1</v>
      </c>
      <c r="J20" s="269">
        <v>0</v>
      </c>
      <c r="K20" s="269">
        <v>0</v>
      </c>
      <c r="L20" s="269">
        <v>42</v>
      </c>
      <c r="M20" s="269">
        <v>2</v>
      </c>
      <c r="N20" s="269">
        <v>0</v>
      </c>
      <c r="O20" s="269">
        <v>0</v>
      </c>
      <c r="P20" s="269">
        <v>4</v>
      </c>
      <c r="Q20" s="269">
        <v>17</v>
      </c>
      <c r="R20" s="269">
        <v>1027</v>
      </c>
      <c r="S20" s="269">
        <v>3</v>
      </c>
      <c r="T20" s="269">
        <v>2</v>
      </c>
      <c r="U20" s="269">
        <v>24</v>
      </c>
      <c r="V20" s="269">
        <v>0</v>
      </c>
      <c r="W20" s="269">
        <v>6</v>
      </c>
      <c r="X20" s="269">
        <v>0</v>
      </c>
      <c r="Y20" s="269">
        <v>1</v>
      </c>
      <c r="Z20" s="269">
        <v>1</v>
      </c>
      <c r="AA20" s="269">
        <v>0</v>
      </c>
      <c r="AB20" s="269">
        <v>0</v>
      </c>
      <c r="AC20" s="269">
        <v>0</v>
      </c>
      <c r="AD20" s="269">
        <v>0</v>
      </c>
      <c r="AE20" s="269">
        <v>0</v>
      </c>
      <c r="AF20" s="269">
        <v>0</v>
      </c>
      <c r="AG20" s="269">
        <v>0</v>
      </c>
      <c r="AH20" s="269">
        <v>0</v>
      </c>
      <c r="AI20" s="269">
        <v>0</v>
      </c>
      <c r="AJ20" s="269">
        <v>0</v>
      </c>
      <c r="AK20" s="269">
        <v>0</v>
      </c>
      <c r="AL20" s="269">
        <v>123</v>
      </c>
      <c r="AM20" s="269">
        <v>0</v>
      </c>
      <c r="AN20" s="269">
        <v>0</v>
      </c>
      <c r="AO20" s="269">
        <v>0</v>
      </c>
      <c r="AP20" s="270">
        <v>1253</v>
      </c>
      <c r="AQ20" s="269">
        <v>0</v>
      </c>
      <c r="AR20" s="269">
        <v>2</v>
      </c>
      <c r="AS20" s="269">
        <v>0</v>
      </c>
      <c r="AT20" s="269">
        <v>102</v>
      </c>
      <c r="AU20" s="269">
        <v>323</v>
      </c>
      <c r="AV20" s="269">
        <v>11</v>
      </c>
      <c r="AW20" s="270">
        <v>438</v>
      </c>
      <c r="AX20" s="269">
        <v>1691</v>
      </c>
      <c r="AY20" s="270">
        <v>6732</v>
      </c>
      <c r="AZ20" s="270">
        <v>7170</v>
      </c>
      <c r="BA20" s="269">
        <v>8423</v>
      </c>
      <c r="BB20" s="270">
        <v>-1691</v>
      </c>
      <c r="BC20" s="269">
        <v>5479</v>
      </c>
      <c r="BD20" s="270">
        <v>6732</v>
      </c>
      <c r="BE20" s="271"/>
      <c r="BG20" s="281" t="s">
        <v>461</v>
      </c>
      <c r="BH20" s="285" t="s">
        <v>270</v>
      </c>
      <c r="BI20" s="273">
        <f t="shared" si="0"/>
        <v>1691</v>
      </c>
      <c r="BJ20" s="274">
        <f t="shared" si="1"/>
        <v>1691</v>
      </c>
      <c r="BK20" s="275">
        <f t="shared" si="2"/>
        <v>1</v>
      </c>
      <c r="BL20" s="276">
        <f t="shared" si="3"/>
        <v>0</v>
      </c>
      <c r="BM20" s="277"/>
      <c r="BN20" s="281" t="s">
        <v>461</v>
      </c>
      <c r="BO20" s="285" t="s">
        <v>270</v>
      </c>
      <c r="BP20" s="278">
        <f t="shared" si="4"/>
        <v>6732</v>
      </c>
      <c r="BQ20" s="279">
        <f t="shared" si="5"/>
        <v>1691</v>
      </c>
      <c r="BR20" s="280">
        <f t="shared" si="6"/>
        <v>5041</v>
      </c>
      <c r="BS20" s="277"/>
    </row>
    <row r="21" spans="1:71" x14ac:dyDescent="0.2">
      <c r="A21" s="281" t="s">
        <v>462</v>
      </c>
      <c r="B21" s="284" t="s">
        <v>271</v>
      </c>
      <c r="C21" s="269">
        <v>2</v>
      </c>
      <c r="D21" s="269">
        <v>0</v>
      </c>
      <c r="E21" s="269">
        <v>0</v>
      </c>
      <c r="F21" s="269">
        <v>0</v>
      </c>
      <c r="G21" s="269">
        <v>0</v>
      </c>
      <c r="H21" s="269">
        <v>0</v>
      </c>
      <c r="I21" s="269">
        <v>0</v>
      </c>
      <c r="J21" s="269">
        <v>0</v>
      </c>
      <c r="K21" s="269">
        <v>0</v>
      </c>
      <c r="L21" s="269">
        <v>0</v>
      </c>
      <c r="M21" s="269">
        <v>0</v>
      </c>
      <c r="N21" s="269">
        <v>0</v>
      </c>
      <c r="O21" s="269">
        <v>0</v>
      </c>
      <c r="P21" s="269">
        <v>0</v>
      </c>
      <c r="Q21" s="269">
        <v>9</v>
      </c>
      <c r="R21" s="269">
        <v>39</v>
      </c>
      <c r="S21" s="269">
        <v>119</v>
      </c>
      <c r="T21" s="269">
        <v>0</v>
      </c>
      <c r="U21" s="269">
        <v>10</v>
      </c>
      <c r="V21" s="269">
        <v>0</v>
      </c>
      <c r="W21" s="269">
        <v>3</v>
      </c>
      <c r="X21" s="269">
        <v>0</v>
      </c>
      <c r="Y21" s="269">
        <v>2</v>
      </c>
      <c r="Z21" s="269">
        <v>0</v>
      </c>
      <c r="AA21" s="269">
        <v>0</v>
      </c>
      <c r="AB21" s="269">
        <v>0</v>
      </c>
      <c r="AC21" s="269">
        <v>14</v>
      </c>
      <c r="AD21" s="269">
        <v>0</v>
      </c>
      <c r="AE21" s="269">
        <v>0</v>
      </c>
      <c r="AF21" s="269">
        <v>0</v>
      </c>
      <c r="AG21" s="269">
        <v>0</v>
      </c>
      <c r="AH21" s="269">
        <v>32</v>
      </c>
      <c r="AI21" s="269">
        <v>0</v>
      </c>
      <c r="AJ21" s="269">
        <v>186</v>
      </c>
      <c r="AK21" s="269">
        <v>0</v>
      </c>
      <c r="AL21" s="269">
        <v>40</v>
      </c>
      <c r="AM21" s="269">
        <v>5</v>
      </c>
      <c r="AN21" s="269">
        <v>8</v>
      </c>
      <c r="AO21" s="269">
        <v>4</v>
      </c>
      <c r="AP21" s="270">
        <v>473</v>
      </c>
      <c r="AQ21" s="269">
        <v>5</v>
      </c>
      <c r="AR21" s="269">
        <v>33</v>
      </c>
      <c r="AS21" s="269">
        <v>0</v>
      </c>
      <c r="AT21" s="269">
        <v>505</v>
      </c>
      <c r="AU21" s="269">
        <v>207</v>
      </c>
      <c r="AV21" s="269">
        <v>56</v>
      </c>
      <c r="AW21" s="270">
        <v>806</v>
      </c>
      <c r="AX21" s="269">
        <v>1279</v>
      </c>
      <c r="AY21" s="270">
        <v>530</v>
      </c>
      <c r="AZ21" s="270">
        <v>1336</v>
      </c>
      <c r="BA21" s="269">
        <v>1809</v>
      </c>
      <c r="BB21" s="270">
        <v>-467</v>
      </c>
      <c r="BC21" s="269">
        <v>869</v>
      </c>
      <c r="BD21" s="270">
        <v>1342</v>
      </c>
      <c r="BE21" s="271"/>
      <c r="BG21" s="281" t="s">
        <v>462</v>
      </c>
      <c r="BH21" s="285" t="s">
        <v>271</v>
      </c>
      <c r="BI21" s="273">
        <f t="shared" si="0"/>
        <v>1279</v>
      </c>
      <c r="BJ21" s="274">
        <f t="shared" si="1"/>
        <v>467</v>
      </c>
      <c r="BK21" s="275">
        <f t="shared" si="2"/>
        <v>0.36512900703674744</v>
      </c>
      <c r="BL21" s="276">
        <f t="shared" si="3"/>
        <v>0.63487099296325256</v>
      </c>
      <c r="BM21" s="277"/>
      <c r="BN21" s="281" t="s">
        <v>462</v>
      </c>
      <c r="BO21" s="285" t="s">
        <v>271</v>
      </c>
      <c r="BP21" s="278">
        <f t="shared" si="4"/>
        <v>530</v>
      </c>
      <c r="BQ21" s="279">
        <f t="shared" si="5"/>
        <v>467</v>
      </c>
      <c r="BR21" s="280">
        <f t="shared" si="6"/>
        <v>63</v>
      </c>
      <c r="BS21" s="277"/>
    </row>
    <row r="22" spans="1:71" x14ac:dyDescent="0.2">
      <c r="A22" s="281" t="s">
        <v>463</v>
      </c>
      <c r="B22" s="284" t="s">
        <v>281</v>
      </c>
      <c r="C22" s="269">
        <v>0</v>
      </c>
      <c r="D22" s="269">
        <v>0</v>
      </c>
      <c r="E22" s="269">
        <v>0</v>
      </c>
      <c r="F22" s="269">
        <v>0</v>
      </c>
      <c r="G22" s="269">
        <v>0</v>
      </c>
      <c r="H22" s="269">
        <v>0</v>
      </c>
      <c r="I22" s="269">
        <v>0</v>
      </c>
      <c r="J22" s="269">
        <v>0</v>
      </c>
      <c r="K22" s="269">
        <v>0</v>
      </c>
      <c r="L22" s="269">
        <v>0</v>
      </c>
      <c r="M22" s="269">
        <v>0</v>
      </c>
      <c r="N22" s="269">
        <v>0</v>
      </c>
      <c r="O22" s="269">
        <v>0</v>
      </c>
      <c r="P22" s="269">
        <v>19</v>
      </c>
      <c r="Q22" s="269">
        <v>26</v>
      </c>
      <c r="R22" s="269">
        <v>66</v>
      </c>
      <c r="S22" s="269">
        <v>188</v>
      </c>
      <c r="T22" s="269">
        <v>208</v>
      </c>
      <c r="U22" s="269">
        <v>1473</v>
      </c>
      <c r="V22" s="269">
        <v>41</v>
      </c>
      <c r="W22" s="269">
        <v>80</v>
      </c>
      <c r="X22" s="269">
        <v>21</v>
      </c>
      <c r="Y22" s="269">
        <v>3</v>
      </c>
      <c r="Z22" s="269">
        <v>0</v>
      </c>
      <c r="AA22" s="269">
        <v>0</v>
      </c>
      <c r="AB22" s="269">
        <v>0</v>
      </c>
      <c r="AC22" s="269">
        <v>0</v>
      </c>
      <c r="AD22" s="269">
        <v>0</v>
      </c>
      <c r="AE22" s="269">
        <v>0</v>
      </c>
      <c r="AF22" s="269">
        <v>0</v>
      </c>
      <c r="AG22" s="269">
        <v>0</v>
      </c>
      <c r="AH22" s="269">
        <v>22</v>
      </c>
      <c r="AI22" s="269">
        <v>15</v>
      </c>
      <c r="AJ22" s="269">
        <v>0</v>
      </c>
      <c r="AK22" s="269">
        <v>0</v>
      </c>
      <c r="AL22" s="269">
        <v>123</v>
      </c>
      <c r="AM22" s="269">
        <v>0</v>
      </c>
      <c r="AN22" s="269">
        <v>5</v>
      </c>
      <c r="AO22" s="269">
        <v>6</v>
      </c>
      <c r="AP22" s="270">
        <v>2296</v>
      </c>
      <c r="AQ22" s="269">
        <v>0</v>
      </c>
      <c r="AR22" s="269">
        <v>48</v>
      </c>
      <c r="AS22" s="269">
        <v>0</v>
      </c>
      <c r="AT22" s="269">
        <v>0</v>
      </c>
      <c r="AU22" s="269">
        <v>0</v>
      </c>
      <c r="AV22" s="269">
        <v>-42</v>
      </c>
      <c r="AW22" s="270">
        <v>6</v>
      </c>
      <c r="AX22" s="269">
        <v>2302</v>
      </c>
      <c r="AY22" s="270">
        <v>664</v>
      </c>
      <c r="AZ22" s="270">
        <v>670</v>
      </c>
      <c r="BA22" s="269">
        <v>2966</v>
      </c>
      <c r="BB22" s="270">
        <v>-2244</v>
      </c>
      <c r="BC22" s="269">
        <v>-1574</v>
      </c>
      <c r="BD22" s="270">
        <v>722</v>
      </c>
      <c r="BE22" s="271"/>
      <c r="BG22" s="281" t="s">
        <v>463</v>
      </c>
      <c r="BH22" s="285" t="s">
        <v>281</v>
      </c>
      <c r="BI22" s="273">
        <f t="shared" si="0"/>
        <v>2302</v>
      </c>
      <c r="BJ22" s="274">
        <f t="shared" si="1"/>
        <v>2244</v>
      </c>
      <c r="BK22" s="275">
        <f t="shared" si="2"/>
        <v>0.97480451781059951</v>
      </c>
      <c r="BL22" s="276">
        <f t="shared" si="3"/>
        <v>2.5195482189400487E-2</v>
      </c>
      <c r="BM22" s="277"/>
      <c r="BN22" s="281" t="s">
        <v>463</v>
      </c>
      <c r="BO22" s="285" t="s">
        <v>281</v>
      </c>
      <c r="BP22" s="278">
        <f t="shared" si="4"/>
        <v>664</v>
      </c>
      <c r="BQ22" s="279">
        <f t="shared" si="5"/>
        <v>2244</v>
      </c>
      <c r="BR22" s="280">
        <f t="shared" si="6"/>
        <v>-1580</v>
      </c>
      <c r="BS22" s="277"/>
    </row>
    <row r="23" spans="1:71" x14ac:dyDescent="0.2">
      <c r="A23" s="281" t="s">
        <v>464</v>
      </c>
      <c r="B23" s="282" t="s">
        <v>35</v>
      </c>
      <c r="C23" s="269">
        <v>0</v>
      </c>
      <c r="D23" s="269">
        <v>0</v>
      </c>
      <c r="E23" s="269">
        <v>0</v>
      </c>
      <c r="F23" s="269">
        <v>0</v>
      </c>
      <c r="G23" s="269">
        <v>0</v>
      </c>
      <c r="H23" s="269">
        <v>0</v>
      </c>
      <c r="I23" s="269">
        <v>2</v>
      </c>
      <c r="J23" s="269">
        <v>0</v>
      </c>
      <c r="K23" s="269">
        <v>0</v>
      </c>
      <c r="L23" s="269">
        <v>0</v>
      </c>
      <c r="M23" s="269">
        <v>0</v>
      </c>
      <c r="N23" s="269">
        <v>0</v>
      </c>
      <c r="O23" s="269">
        <v>0</v>
      </c>
      <c r="P23" s="269">
        <v>6</v>
      </c>
      <c r="Q23" s="269">
        <v>81</v>
      </c>
      <c r="R23" s="269">
        <v>160</v>
      </c>
      <c r="S23" s="269">
        <v>27</v>
      </c>
      <c r="T23" s="269">
        <v>16</v>
      </c>
      <c r="U23" s="269">
        <v>1168</v>
      </c>
      <c r="V23" s="269">
        <v>3</v>
      </c>
      <c r="W23" s="269">
        <v>235</v>
      </c>
      <c r="X23" s="269">
        <v>4</v>
      </c>
      <c r="Y23" s="269">
        <v>74</v>
      </c>
      <c r="Z23" s="269">
        <v>0</v>
      </c>
      <c r="AA23" s="269">
        <v>0</v>
      </c>
      <c r="AB23" s="269">
        <v>0</v>
      </c>
      <c r="AC23" s="269">
        <v>2</v>
      </c>
      <c r="AD23" s="269">
        <v>0</v>
      </c>
      <c r="AE23" s="269">
        <v>0</v>
      </c>
      <c r="AF23" s="269">
        <v>2</v>
      </c>
      <c r="AG23" s="269">
        <v>0</v>
      </c>
      <c r="AH23" s="269">
        <v>18</v>
      </c>
      <c r="AI23" s="269">
        <v>6</v>
      </c>
      <c r="AJ23" s="269">
        <v>1</v>
      </c>
      <c r="AK23" s="269">
        <v>0</v>
      </c>
      <c r="AL23" s="269">
        <v>69</v>
      </c>
      <c r="AM23" s="269">
        <v>1</v>
      </c>
      <c r="AN23" s="269">
        <v>0</v>
      </c>
      <c r="AO23" s="269">
        <v>1</v>
      </c>
      <c r="AP23" s="270">
        <v>1876</v>
      </c>
      <c r="AQ23" s="269">
        <v>20</v>
      </c>
      <c r="AR23" s="269">
        <v>1019</v>
      </c>
      <c r="AS23" s="269">
        <v>0</v>
      </c>
      <c r="AT23" s="269">
        <v>331</v>
      </c>
      <c r="AU23" s="269">
        <v>211</v>
      </c>
      <c r="AV23" s="269">
        <v>88</v>
      </c>
      <c r="AW23" s="270">
        <v>1669</v>
      </c>
      <c r="AX23" s="269">
        <v>3545</v>
      </c>
      <c r="AY23" s="270">
        <v>8064</v>
      </c>
      <c r="AZ23" s="270">
        <v>9733</v>
      </c>
      <c r="BA23" s="269">
        <v>11609</v>
      </c>
      <c r="BB23" s="270">
        <v>-1797</v>
      </c>
      <c r="BC23" s="269">
        <v>7936</v>
      </c>
      <c r="BD23" s="270">
        <v>9812</v>
      </c>
      <c r="BE23" s="271"/>
      <c r="BG23" s="281" t="s">
        <v>464</v>
      </c>
      <c r="BH23" s="283" t="s">
        <v>35</v>
      </c>
      <c r="BI23" s="273">
        <f t="shared" si="0"/>
        <v>3545</v>
      </c>
      <c r="BJ23" s="274">
        <f t="shared" si="1"/>
        <v>1797</v>
      </c>
      <c r="BK23" s="275">
        <f t="shared" si="2"/>
        <v>0.5069111424541608</v>
      </c>
      <c r="BL23" s="276">
        <f t="shared" si="3"/>
        <v>0.4930888575458392</v>
      </c>
      <c r="BM23" s="277"/>
      <c r="BN23" s="281" t="s">
        <v>464</v>
      </c>
      <c r="BO23" s="283" t="s">
        <v>35</v>
      </c>
      <c r="BP23" s="278">
        <f t="shared" si="4"/>
        <v>8064</v>
      </c>
      <c r="BQ23" s="279">
        <f t="shared" si="5"/>
        <v>1797</v>
      </c>
      <c r="BR23" s="280">
        <f t="shared" si="6"/>
        <v>6267</v>
      </c>
      <c r="BS23" s="277"/>
    </row>
    <row r="24" spans="1:71" x14ac:dyDescent="0.2">
      <c r="A24" s="281" t="s">
        <v>465</v>
      </c>
      <c r="B24" s="282" t="s">
        <v>466</v>
      </c>
      <c r="C24" s="269">
        <v>0</v>
      </c>
      <c r="D24" s="269">
        <v>0</v>
      </c>
      <c r="E24" s="269">
        <v>0</v>
      </c>
      <c r="F24" s="269">
        <v>0</v>
      </c>
      <c r="G24" s="269">
        <v>0</v>
      </c>
      <c r="H24" s="269">
        <v>0</v>
      </c>
      <c r="I24" s="269">
        <v>0</v>
      </c>
      <c r="J24" s="269">
        <v>2</v>
      </c>
      <c r="K24" s="269">
        <v>0</v>
      </c>
      <c r="L24" s="269">
        <v>0</v>
      </c>
      <c r="M24" s="269">
        <v>0</v>
      </c>
      <c r="N24" s="269">
        <v>0</v>
      </c>
      <c r="O24" s="269">
        <v>0</v>
      </c>
      <c r="P24" s="269">
        <v>0</v>
      </c>
      <c r="Q24" s="269">
        <v>3</v>
      </c>
      <c r="R24" s="269">
        <v>2</v>
      </c>
      <c r="S24" s="269">
        <v>0</v>
      </c>
      <c r="T24" s="269">
        <v>0</v>
      </c>
      <c r="U24" s="269">
        <v>0</v>
      </c>
      <c r="V24" s="269">
        <v>3</v>
      </c>
      <c r="W24" s="269">
        <v>47</v>
      </c>
      <c r="X24" s="269">
        <v>0</v>
      </c>
      <c r="Y24" s="269">
        <v>15</v>
      </c>
      <c r="Z24" s="269">
        <v>0</v>
      </c>
      <c r="AA24" s="269">
        <v>0</v>
      </c>
      <c r="AB24" s="269">
        <v>0</v>
      </c>
      <c r="AC24" s="269">
        <v>3</v>
      </c>
      <c r="AD24" s="269">
        <v>0</v>
      </c>
      <c r="AE24" s="269">
        <v>0</v>
      </c>
      <c r="AF24" s="269">
        <v>2</v>
      </c>
      <c r="AG24" s="269">
        <v>0</v>
      </c>
      <c r="AH24" s="269">
        <v>17</v>
      </c>
      <c r="AI24" s="269">
        <v>1</v>
      </c>
      <c r="AJ24" s="269">
        <v>0</v>
      </c>
      <c r="AK24" s="269">
        <v>0</v>
      </c>
      <c r="AL24" s="269">
        <v>6</v>
      </c>
      <c r="AM24" s="269">
        <v>1</v>
      </c>
      <c r="AN24" s="269">
        <v>0</v>
      </c>
      <c r="AO24" s="269">
        <v>0</v>
      </c>
      <c r="AP24" s="270">
        <v>102</v>
      </c>
      <c r="AQ24" s="269">
        <v>2</v>
      </c>
      <c r="AR24" s="269">
        <v>1015</v>
      </c>
      <c r="AS24" s="269">
        <v>0</v>
      </c>
      <c r="AT24" s="269">
        <v>975</v>
      </c>
      <c r="AU24" s="269">
        <v>94</v>
      </c>
      <c r="AV24" s="269">
        <v>-1</v>
      </c>
      <c r="AW24" s="270">
        <v>2085</v>
      </c>
      <c r="AX24" s="269">
        <v>2187</v>
      </c>
      <c r="AY24" s="270">
        <v>79</v>
      </c>
      <c r="AZ24" s="270">
        <v>2164</v>
      </c>
      <c r="BA24" s="269">
        <v>2266</v>
      </c>
      <c r="BB24" s="270">
        <v>-2136</v>
      </c>
      <c r="BC24" s="269">
        <v>28</v>
      </c>
      <c r="BD24" s="270">
        <v>130</v>
      </c>
      <c r="BE24" s="271"/>
      <c r="BG24" s="281" t="s">
        <v>465</v>
      </c>
      <c r="BH24" s="283" t="s">
        <v>466</v>
      </c>
      <c r="BI24" s="273">
        <f t="shared" si="0"/>
        <v>2187</v>
      </c>
      <c r="BJ24" s="274">
        <f t="shared" si="1"/>
        <v>2136</v>
      </c>
      <c r="BK24" s="275">
        <f t="shared" si="2"/>
        <v>0.97668038408779145</v>
      </c>
      <c r="BL24" s="276">
        <f t="shared" si="3"/>
        <v>2.3319615912208547E-2</v>
      </c>
      <c r="BM24" s="277"/>
      <c r="BN24" s="281" t="s">
        <v>465</v>
      </c>
      <c r="BO24" s="283" t="s">
        <v>466</v>
      </c>
      <c r="BP24" s="278">
        <f t="shared" si="4"/>
        <v>79</v>
      </c>
      <c r="BQ24" s="279">
        <f t="shared" si="5"/>
        <v>2136</v>
      </c>
      <c r="BR24" s="280">
        <f t="shared" si="6"/>
        <v>-2057</v>
      </c>
      <c r="BS24" s="277"/>
    </row>
    <row r="25" spans="1:71" x14ac:dyDescent="0.2">
      <c r="A25" s="281" t="s">
        <v>467</v>
      </c>
      <c r="B25" s="282" t="s">
        <v>192</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3</v>
      </c>
      <c r="S25" s="269">
        <v>0</v>
      </c>
      <c r="T25" s="269">
        <v>0</v>
      </c>
      <c r="U25" s="269">
        <v>0</v>
      </c>
      <c r="V25" s="269">
        <v>0</v>
      </c>
      <c r="W25" s="269">
        <v>3335</v>
      </c>
      <c r="X25" s="269">
        <v>0</v>
      </c>
      <c r="Y25" s="269">
        <v>0</v>
      </c>
      <c r="Z25" s="269">
        <v>0</v>
      </c>
      <c r="AA25" s="269">
        <v>0</v>
      </c>
      <c r="AB25" s="269">
        <v>0</v>
      </c>
      <c r="AC25" s="269">
        <v>0</v>
      </c>
      <c r="AD25" s="269">
        <v>0</v>
      </c>
      <c r="AE25" s="269">
        <v>0</v>
      </c>
      <c r="AF25" s="269">
        <v>306</v>
      </c>
      <c r="AG25" s="269">
        <v>0</v>
      </c>
      <c r="AH25" s="269">
        <v>55</v>
      </c>
      <c r="AI25" s="269">
        <v>1</v>
      </c>
      <c r="AJ25" s="269">
        <v>0</v>
      </c>
      <c r="AK25" s="269">
        <v>0</v>
      </c>
      <c r="AL25" s="269">
        <v>301</v>
      </c>
      <c r="AM25" s="269">
        <v>0</v>
      </c>
      <c r="AN25" s="269">
        <v>0</v>
      </c>
      <c r="AO25" s="269">
        <v>0</v>
      </c>
      <c r="AP25" s="270">
        <v>4001</v>
      </c>
      <c r="AQ25" s="269">
        <v>0</v>
      </c>
      <c r="AR25" s="269">
        <v>1909</v>
      </c>
      <c r="AS25" s="269">
        <v>0</v>
      </c>
      <c r="AT25" s="269">
        <v>917</v>
      </c>
      <c r="AU25" s="269">
        <v>170</v>
      </c>
      <c r="AV25" s="269">
        <v>50</v>
      </c>
      <c r="AW25" s="270">
        <v>3046</v>
      </c>
      <c r="AX25" s="269">
        <v>7047</v>
      </c>
      <c r="AY25" s="270">
        <v>6106</v>
      </c>
      <c r="AZ25" s="270">
        <v>9152</v>
      </c>
      <c r="BA25" s="269">
        <v>13153</v>
      </c>
      <c r="BB25" s="270">
        <v>-6013</v>
      </c>
      <c r="BC25" s="269">
        <v>3139</v>
      </c>
      <c r="BD25" s="270">
        <v>7140</v>
      </c>
      <c r="BE25" s="271"/>
      <c r="BG25" s="281" t="s">
        <v>467</v>
      </c>
      <c r="BH25" s="283" t="s">
        <v>192</v>
      </c>
      <c r="BI25" s="273">
        <f t="shared" si="0"/>
        <v>7047</v>
      </c>
      <c r="BJ25" s="274">
        <f t="shared" si="1"/>
        <v>6013</v>
      </c>
      <c r="BK25" s="275">
        <f t="shared" si="2"/>
        <v>0.85327089541648926</v>
      </c>
      <c r="BL25" s="276">
        <f t="shared" si="3"/>
        <v>0.14672910458351074</v>
      </c>
      <c r="BM25" s="277"/>
      <c r="BN25" s="281" t="s">
        <v>467</v>
      </c>
      <c r="BO25" s="283" t="s">
        <v>192</v>
      </c>
      <c r="BP25" s="278">
        <f t="shared" si="4"/>
        <v>6106</v>
      </c>
      <c r="BQ25" s="279">
        <f t="shared" si="5"/>
        <v>6013</v>
      </c>
      <c r="BR25" s="280">
        <f t="shared" si="6"/>
        <v>93</v>
      </c>
      <c r="BS25" s="277"/>
    </row>
    <row r="26" spans="1:71" x14ac:dyDescent="0.2">
      <c r="A26" s="281" t="s">
        <v>468</v>
      </c>
      <c r="B26" s="282" t="s">
        <v>50</v>
      </c>
      <c r="C26" s="269">
        <v>8</v>
      </c>
      <c r="D26" s="269">
        <v>2</v>
      </c>
      <c r="E26" s="269">
        <v>0</v>
      </c>
      <c r="F26" s="269">
        <v>0</v>
      </c>
      <c r="G26" s="269">
        <v>108</v>
      </c>
      <c r="H26" s="269">
        <v>35</v>
      </c>
      <c r="I26" s="269">
        <v>82</v>
      </c>
      <c r="J26" s="269">
        <v>215</v>
      </c>
      <c r="K26" s="269">
        <v>1</v>
      </c>
      <c r="L26" s="269">
        <v>31</v>
      </c>
      <c r="M26" s="269">
        <v>17</v>
      </c>
      <c r="N26" s="269">
        <v>23</v>
      </c>
      <c r="O26" s="269">
        <v>79</v>
      </c>
      <c r="P26" s="269">
        <v>20</v>
      </c>
      <c r="Q26" s="269">
        <v>4</v>
      </c>
      <c r="R26" s="269">
        <v>21</v>
      </c>
      <c r="S26" s="269">
        <v>9</v>
      </c>
      <c r="T26" s="269">
        <v>4</v>
      </c>
      <c r="U26" s="269">
        <v>41</v>
      </c>
      <c r="V26" s="269">
        <v>2</v>
      </c>
      <c r="W26" s="269">
        <v>11</v>
      </c>
      <c r="X26" s="269">
        <v>242</v>
      </c>
      <c r="Y26" s="269">
        <v>29</v>
      </c>
      <c r="Z26" s="269">
        <v>463</v>
      </c>
      <c r="AA26" s="269">
        <v>5</v>
      </c>
      <c r="AB26" s="269">
        <v>12</v>
      </c>
      <c r="AC26" s="269">
        <v>72</v>
      </c>
      <c r="AD26" s="269">
        <v>68</v>
      </c>
      <c r="AE26" s="269">
        <v>0</v>
      </c>
      <c r="AF26" s="269">
        <v>23</v>
      </c>
      <c r="AG26" s="269">
        <v>5</v>
      </c>
      <c r="AH26" s="269">
        <v>90</v>
      </c>
      <c r="AI26" s="269">
        <v>193</v>
      </c>
      <c r="AJ26" s="269">
        <v>48</v>
      </c>
      <c r="AK26" s="269">
        <v>0</v>
      </c>
      <c r="AL26" s="269">
        <v>22</v>
      </c>
      <c r="AM26" s="269">
        <v>50</v>
      </c>
      <c r="AN26" s="269">
        <v>11</v>
      </c>
      <c r="AO26" s="269">
        <v>26</v>
      </c>
      <c r="AP26" s="270">
        <v>2072</v>
      </c>
      <c r="AQ26" s="269">
        <v>76</v>
      </c>
      <c r="AR26" s="269">
        <v>913</v>
      </c>
      <c r="AS26" s="269">
        <v>0</v>
      </c>
      <c r="AT26" s="269">
        <v>114</v>
      </c>
      <c r="AU26" s="269">
        <v>36</v>
      </c>
      <c r="AV26" s="269">
        <v>-22</v>
      </c>
      <c r="AW26" s="270">
        <v>1117</v>
      </c>
      <c r="AX26" s="269">
        <v>3189</v>
      </c>
      <c r="AY26" s="270">
        <v>3476</v>
      </c>
      <c r="AZ26" s="270">
        <v>4593</v>
      </c>
      <c r="BA26" s="269">
        <v>6665</v>
      </c>
      <c r="BB26" s="270">
        <v>-2017</v>
      </c>
      <c r="BC26" s="269">
        <v>2576</v>
      </c>
      <c r="BD26" s="270">
        <v>4648</v>
      </c>
      <c r="BE26" s="271"/>
      <c r="BG26" s="281" t="s">
        <v>468</v>
      </c>
      <c r="BH26" s="283" t="s">
        <v>50</v>
      </c>
      <c r="BI26" s="273">
        <f t="shared" si="0"/>
        <v>3189</v>
      </c>
      <c r="BJ26" s="274">
        <f t="shared" si="1"/>
        <v>2017</v>
      </c>
      <c r="BK26" s="275">
        <f t="shared" si="2"/>
        <v>0.63248667293822514</v>
      </c>
      <c r="BL26" s="276">
        <f t="shared" si="3"/>
        <v>0.36751332706177486</v>
      </c>
      <c r="BM26" s="277"/>
      <c r="BN26" s="281" t="s">
        <v>468</v>
      </c>
      <c r="BO26" s="283" t="s">
        <v>50</v>
      </c>
      <c r="BP26" s="278">
        <f t="shared" si="4"/>
        <v>3476</v>
      </c>
      <c r="BQ26" s="279">
        <f t="shared" si="5"/>
        <v>2017</v>
      </c>
      <c r="BR26" s="280">
        <f t="shared" si="6"/>
        <v>1459</v>
      </c>
      <c r="BS26" s="277"/>
    </row>
    <row r="27" spans="1:71" x14ac:dyDescent="0.2">
      <c r="A27" s="281" t="s">
        <v>469</v>
      </c>
      <c r="B27" s="282" t="s">
        <v>36</v>
      </c>
      <c r="C27" s="269">
        <v>17</v>
      </c>
      <c r="D27" s="269">
        <v>0</v>
      </c>
      <c r="E27" s="269">
        <v>0</v>
      </c>
      <c r="F27" s="269">
        <v>0</v>
      </c>
      <c r="G27" s="269">
        <v>6</v>
      </c>
      <c r="H27" s="269">
        <v>5</v>
      </c>
      <c r="I27" s="269">
        <v>17</v>
      </c>
      <c r="J27" s="269">
        <v>188</v>
      </c>
      <c r="K27" s="269">
        <v>1</v>
      </c>
      <c r="L27" s="269">
        <v>45</v>
      </c>
      <c r="M27" s="269">
        <v>10</v>
      </c>
      <c r="N27" s="269">
        <v>11</v>
      </c>
      <c r="O27" s="269">
        <v>7</v>
      </c>
      <c r="P27" s="269">
        <v>26</v>
      </c>
      <c r="Q27" s="269">
        <v>6</v>
      </c>
      <c r="R27" s="269">
        <v>11</v>
      </c>
      <c r="S27" s="269">
        <v>2</v>
      </c>
      <c r="T27" s="269">
        <v>3</v>
      </c>
      <c r="U27" s="269">
        <v>17</v>
      </c>
      <c r="V27" s="269">
        <v>0</v>
      </c>
      <c r="W27" s="269">
        <v>4</v>
      </c>
      <c r="X27" s="269">
        <v>7</v>
      </c>
      <c r="Y27" s="269">
        <v>6</v>
      </c>
      <c r="Z27" s="269">
        <v>898</v>
      </c>
      <c r="AA27" s="269">
        <v>38</v>
      </c>
      <c r="AB27" s="269">
        <v>8</v>
      </c>
      <c r="AC27" s="269">
        <v>35</v>
      </c>
      <c r="AD27" s="269">
        <v>10</v>
      </c>
      <c r="AE27" s="269">
        <v>158</v>
      </c>
      <c r="AF27" s="269">
        <v>97</v>
      </c>
      <c r="AG27" s="269">
        <v>1</v>
      </c>
      <c r="AH27" s="269">
        <v>83</v>
      </c>
      <c r="AI27" s="269">
        <v>69</v>
      </c>
      <c r="AJ27" s="269">
        <v>32</v>
      </c>
      <c r="AK27" s="269">
        <v>0</v>
      </c>
      <c r="AL27" s="269">
        <v>5</v>
      </c>
      <c r="AM27" s="269">
        <v>20</v>
      </c>
      <c r="AN27" s="269">
        <v>0</v>
      </c>
      <c r="AO27" s="269">
        <v>0</v>
      </c>
      <c r="AP27" s="270">
        <v>1843</v>
      </c>
      <c r="AQ27" s="269">
        <v>0</v>
      </c>
      <c r="AR27" s="269">
        <v>0</v>
      </c>
      <c r="AS27" s="269">
        <v>0</v>
      </c>
      <c r="AT27" s="269">
        <v>6503</v>
      </c>
      <c r="AU27" s="269">
        <v>373</v>
      </c>
      <c r="AV27" s="269">
        <v>0</v>
      </c>
      <c r="AW27" s="270">
        <v>6876</v>
      </c>
      <c r="AX27" s="269">
        <v>8719</v>
      </c>
      <c r="AY27" s="270">
        <v>0</v>
      </c>
      <c r="AZ27" s="270">
        <v>6876</v>
      </c>
      <c r="BA27" s="269">
        <v>8719</v>
      </c>
      <c r="BB27" s="270">
        <v>0</v>
      </c>
      <c r="BC27" s="269">
        <v>6876</v>
      </c>
      <c r="BD27" s="270">
        <v>8719</v>
      </c>
      <c r="BE27" s="271"/>
      <c r="BG27" s="281" t="s">
        <v>469</v>
      </c>
      <c r="BH27" s="283" t="s">
        <v>36</v>
      </c>
      <c r="BI27" s="273">
        <f t="shared" si="0"/>
        <v>8719</v>
      </c>
      <c r="BJ27" s="274">
        <f t="shared" si="1"/>
        <v>0</v>
      </c>
      <c r="BK27" s="275">
        <f t="shared" si="2"/>
        <v>0</v>
      </c>
      <c r="BL27" s="276">
        <f t="shared" si="3"/>
        <v>1</v>
      </c>
      <c r="BM27" s="277"/>
      <c r="BN27" s="281" t="s">
        <v>469</v>
      </c>
      <c r="BO27" s="283" t="s">
        <v>36</v>
      </c>
      <c r="BP27" s="278">
        <f t="shared" si="4"/>
        <v>0</v>
      </c>
      <c r="BQ27" s="279">
        <f t="shared" si="5"/>
        <v>0</v>
      </c>
      <c r="BR27" s="280">
        <f t="shared" si="6"/>
        <v>0</v>
      </c>
      <c r="BS27" s="277"/>
    </row>
    <row r="28" spans="1:71" x14ac:dyDescent="0.2">
      <c r="A28" s="281" t="s">
        <v>470</v>
      </c>
      <c r="B28" s="282" t="s">
        <v>193</v>
      </c>
      <c r="C28" s="269">
        <v>59</v>
      </c>
      <c r="D28" s="269">
        <v>2</v>
      </c>
      <c r="E28" s="269">
        <v>0</v>
      </c>
      <c r="F28" s="269">
        <v>3</v>
      </c>
      <c r="G28" s="269">
        <v>181</v>
      </c>
      <c r="H28" s="269">
        <v>61</v>
      </c>
      <c r="I28" s="269">
        <v>199</v>
      </c>
      <c r="J28" s="269">
        <v>1754</v>
      </c>
      <c r="K28" s="269">
        <v>8</v>
      </c>
      <c r="L28" s="269">
        <v>470</v>
      </c>
      <c r="M28" s="269">
        <v>94</v>
      </c>
      <c r="N28" s="269">
        <v>126</v>
      </c>
      <c r="O28" s="269">
        <v>87</v>
      </c>
      <c r="P28" s="269">
        <v>164</v>
      </c>
      <c r="Q28" s="269">
        <v>47</v>
      </c>
      <c r="R28" s="269">
        <v>74</v>
      </c>
      <c r="S28" s="269">
        <v>13</v>
      </c>
      <c r="T28" s="269">
        <v>21</v>
      </c>
      <c r="U28" s="269">
        <v>91</v>
      </c>
      <c r="V28" s="269">
        <v>0</v>
      </c>
      <c r="W28" s="269">
        <v>90</v>
      </c>
      <c r="X28" s="269">
        <v>100</v>
      </c>
      <c r="Y28" s="269">
        <v>27</v>
      </c>
      <c r="Z28" s="269">
        <v>1142</v>
      </c>
      <c r="AA28" s="269">
        <v>55</v>
      </c>
      <c r="AB28" s="269">
        <v>214</v>
      </c>
      <c r="AC28" s="269">
        <v>267</v>
      </c>
      <c r="AD28" s="269">
        <v>22</v>
      </c>
      <c r="AE28" s="269">
        <v>22</v>
      </c>
      <c r="AF28" s="269">
        <v>364</v>
      </c>
      <c r="AG28" s="269">
        <v>6</v>
      </c>
      <c r="AH28" s="269">
        <v>121</v>
      </c>
      <c r="AI28" s="269">
        <v>247</v>
      </c>
      <c r="AJ28" s="269">
        <v>156</v>
      </c>
      <c r="AK28" s="269">
        <v>0</v>
      </c>
      <c r="AL28" s="269">
        <v>24</v>
      </c>
      <c r="AM28" s="269">
        <v>354</v>
      </c>
      <c r="AN28" s="269">
        <v>0</v>
      </c>
      <c r="AO28" s="269">
        <v>3</v>
      </c>
      <c r="AP28" s="270">
        <v>6668</v>
      </c>
      <c r="AQ28" s="269">
        <v>2</v>
      </c>
      <c r="AR28" s="269">
        <v>2131</v>
      </c>
      <c r="AS28" s="269">
        <v>0</v>
      </c>
      <c r="AT28" s="269">
        <v>0</v>
      </c>
      <c r="AU28" s="269">
        <v>0</v>
      </c>
      <c r="AV28" s="269">
        <v>0</v>
      </c>
      <c r="AW28" s="270">
        <v>2133</v>
      </c>
      <c r="AX28" s="269">
        <v>8801</v>
      </c>
      <c r="AY28" s="270">
        <v>30575</v>
      </c>
      <c r="AZ28" s="270">
        <v>32708</v>
      </c>
      <c r="BA28" s="269">
        <v>39376</v>
      </c>
      <c r="BB28" s="270">
        <v>-6077</v>
      </c>
      <c r="BC28" s="269">
        <v>26631</v>
      </c>
      <c r="BD28" s="270">
        <v>33299</v>
      </c>
      <c r="BE28" s="271"/>
      <c r="BG28" s="281" t="s">
        <v>470</v>
      </c>
      <c r="BH28" s="283" t="s">
        <v>193</v>
      </c>
      <c r="BI28" s="273">
        <f t="shared" si="0"/>
        <v>8801</v>
      </c>
      <c r="BJ28" s="274">
        <f t="shared" si="1"/>
        <v>6077</v>
      </c>
      <c r="BK28" s="275">
        <f t="shared" si="2"/>
        <v>0.69048971707760487</v>
      </c>
      <c r="BL28" s="276">
        <f t="shared" si="3"/>
        <v>0.30951028292239513</v>
      </c>
      <c r="BM28" s="277"/>
      <c r="BN28" s="281" t="s">
        <v>470</v>
      </c>
      <c r="BO28" s="283" t="s">
        <v>193</v>
      </c>
      <c r="BP28" s="278">
        <f t="shared" si="4"/>
        <v>30575</v>
      </c>
      <c r="BQ28" s="279">
        <f t="shared" si="5"/>
        <v>6077</v>
      </c>
      <c r="BR28" s="280">
        <f t="shared" si="6"/>
        <v>24498</v>
      </c>
      <c r="BS28" s="277"/>
    </row>
    <row r="29" spans="1:71" x14ac:dyDescent="0.2">
      <c r="A29" s="281" t="s">
        <v>471</v>
      </c>
      <c r="B29" s="282" t="s">
        <v>286</v>
      </c>
      <c r="C29" s="269">
        <v>4</v>
      </c>
      <c r="D29" s="269">
        <v>0</v>
      </c>
      <c r="E29" s="269">
        <v>0</v>
      </c>
      <c r="F29" s="269">
        <v>0</v>
      </c>
      <c r="G29" s="269">
        <v>26</v>
      </c>
      <c r="H29" s="269">
        <v>4</v>
      </c>
      <c r="I29" s="269">
        <v>10</v>
      </c>
      <c r="J29" s="269">
        <v>145</v>
      </c>
      <c r="K29" s="269">
        <v>1</v>
      </c>
      <c r="L29" s="269">
        <v>14</v>
      </c>
      <c r="M29" s="269">
        <v>2</v>
      </c>
      <c r="N29" s="269">
        <v>3</v>
      </c>
      <c r="O29" s="269">
        <v>2</v>
      </c>
      <c r="P29" s="269">
        <v>5</v>
      </c>
      <c r="Q29" s="269">
        <v>2</v>
      </c>
      <c r="R29" s="269">
        <v>3</v>
      </c>
      <c r="S29" s="269">
        <v>1</v>
      </c>
      <c r="T29" s="269">
        <v>1</v>
      </c>
      <c r="U29" s="269">
        <v>5</v>
      </c>
      <c r="V29" s="269">
        <v>0</v>
      </c>
      <c r="W29" s="269">
        <v>2</v>
      </c>
      <c r="X29" s="269">
        <v>3</v>
      </c>
      <c r="Y29" s="269">
        <v>6</v>
      </c>
      <c r="Z29" s="269">
        <v>92</v>
      </c>
      <c r="AA29" s="269">
        <v>116</v>
      </c>
      <c r="AB29" s="269">
        <v>26</v>
      </c>
      <c r="AC29" s="269">
        <v>26</v>
      </c>
      <c r="AD29" s="269">
        <v>6</v>
      </c>
      <c r="AE29" s="269">
        <v>3</v>
      </c>
      <c r="AF29" s="269">
        <v>46</v>
      </c>
      <c r="AG29" s="269">
        <v>0</v>
      </c>
      <c r="AH29" s="269">
        <v>40</v>
      </c>
      <c r="AI29" s="269">
        <v>109</v>
      </c>
      <c r="AJ29" s="269">
        <v>65</v>
      </c>
      <c r="AK29" s="269">
        <v>0</v>
      </c>
      <c r="AL29" s="269">
        <v>4</v>
      </c>
      <c r="AM29" s="269">
        <v>91</v>
      </c>
      <c r="AN29" s="269">
        <v>0</v>
      </c>
      <c r="AO29" s="269">
        <v>1</v>
      </c>
      <c r="AP29" s="270">
        <v>864</v>
      </c>
      <c r="AQ29" s="269">
        <v>1</v>
      </c>
      <c r="AR29" s="269">
        <v>607</v>
      </c>
      <c r="AS29" s="269">
        <v>-10</v>
      </c>
      <c r="AT29" s="269">
        <v>0</v>
      </c>
      <c r="AU29" s="269">
        <v>0</v>
      </c>
      <c r="AV29" s="269">
        <v>0</v>
      </c>
      <c r="AW29" s="270">
        <v>598</v>
      </c>
      <c r="AX29" s="269">
        <v>1462</v>
      </c>
      <c r="AY29" s="270">
        <v>8</v>
      </c>
      <c r="AZ29" s="270">
        <v>606</v>
      </c>
      <c r="BA29" s="269">
        <v>1470</v>
      </c>
      <c r="BB29" s="270">
        <v>-216</v>
      </c>
      <c r="BC29" s="269">
        <v>390</v>
      </c>
      <c r="BD29" s="270">
        <v>1254</v>
      </c>
      <c r="BE29" s="271"/>
      <c r="BG29" s="281" t="s">
        <v>471</v>
      </c>
      <c r="BH29" s="283" t="s">
        <v>286</v>
      </c>
      <c r="BI29" s="273">
        <f t="shared" si="0"/>
        <v>1462</v>
      </c>
      <c r="BJ29" s="274">
        <f t="shared" si="1"/>
        <v>216</v>
      </c>
      <c r="BK29" s="275">
        <f t="shared" si="2"/>
        <v>0.14774281805745554</v>
      </c>
      <c r="BL29" s="276">
        <f t="shared" si="3"/>
        <v>0.85225718194254441</v>
      </c>
      <c r="BM29" s="277"/>
      <c r="BN29" s="281" t="s">
        <v>471</v>
      </c>
      <c r="BO29" s="283" t="s">
        <v>286</v>
      </c>
      <c r="BP29" s="278">
        <f t="shared" si="4"/>
        <v>8</v>
      </c>
      <c r="BQ29" s="279">
        <f t="shared" si="5"/>
        <v>216</v>
      </c>
      <c r="BR29" s="280">
        <f t="shared" si="6"/>
        <v>-208</v>
      </c>
      <c r="BS29" s="277"/>
    </row>
    <row r="30" spans="1:71" x14ac:dyDescent="0.2">
      <c r="A30" s="281" t="s">
        <v>472</v>
      </c>
      <c r="B30" s="282" t="s">
        <v>282</v>
      </c>
      <c r="C30" s="269">
        <v>3</v>
      </c>
      <c r="D30" s="269">
        <v>0</v>
      </c>
      <c r="E30" s="269">
        <v>0</v>
      </c>
      <c r="F30" s="269">
        <v>0</v>
      </c>
      <c r="G30" s="269">
        <v>9</v>
      </c>
      <c r="H30" s="269">
        <v>1</v>
      </c>
      <c r="I30" s="269">
        <v>4</v>
      </c>
      <c r="J30" s="269">
        <v>137</v>
      </c>
      <c r="K30" s="269">
        <v>0</v>
      </c>
      <c r="L30" s="269">
        <v>0</v>
      </c>
      <c r="M30" s="269">
        <v>3</v>
      </c>
      <c r="N30" s="269">
        <v>0</v>
      </c>
      <c r="O30" s="269">
        <v>0</v>
      </c>
      <c r="P30" s="269">
        <v>1</v>
      </c>
      <c r="Q30" s="269">
        <v>1</v>
      </c>
      <c r="R30" s="269">
        <v>0</v>
      </c>
      <c r="S30" s="269">
        <v>1</v>
      </c>
      <c r="T30" s="269">
        <v>1</v>
      </c>
      <c r="U30" s="269">
        <v>2</v>
      </c>
      <c r="V30" s="269">
        <v>0</v>
      </c>
      <c r="W30" s="269">
        <v>3</v>
      </c>
      <c r="X30" s="269">
        <v>2</v>
      </c>
      <c r="Y30" s="269">
        <v>17</v>
      </c>
      <c r="Z30" s="269">
        <v>59</v>
      </c>
      <c r="AA30" s="269">
        <v>3</v>
      </c>
      <c r="AB30" s="269">
        <v>0</v>
      </c>
      <c r="AC30" s="269">
        <v>16</v>
      </c>
      <c r="AD30" s="269">
        <v>13</v>
      </c>
      <c r="AE30" s="269">
        <v>0</v>
      </c>
      <c r="AF30" s="269">
        <v>150</v>
      </c>
      <c r="AG30" s="269">
        <v>5</v>
      </c>
      <c r="AH30" s="269">
        <v>275</v>
      </c>
      <c r="AI30" s="269">
        <v>61</v>
      </c>
      <c r="AJ30" s="269">
        <v>52</v>
      </c>
      <c r="AK30" s="269">
        <v>0</v>
      </c>
      <c r="AL30" s="269">
        <v>2</v>
      </c>
      <c r="AM30" s="269">
        <v>170</v>
      </c>
      <c r="AN30" s="269">
        <v>0</v>
      </c>
      <c r="AO30" s="269">
        <v>8</v>
      </c>
      <c r="AP30" s="270">
        <v>999</v>
      </c>
      <c r="AQ30" s="269">
        <v>0</v>
      </c>
      <c r="AR30" s="269">
        <v>90</v>
      </c>
      <c r="AS30" s="269">
        <v>219</v>
      </c>
      <c r="AT30" s="269">
        <v>0</v>
      </c>
      <c r="AU30" s="269">
        <v>0</v>
      </c>
      <c r="AV30" s="269">
        <v>0</v>
      </c>
      <c r="AW30" s="270">
        <v>309</v>
      </c>
      <c r="AX30" s="269">
        <v>1308</v>
      </c>
      <c r="AY30" s="270">
        <v>1480</v>
      </c>
      <c r="AZ30" s="270">
        <v>1789</v>
      </c>
      <c r="BA30" s="269">
        <v>2788</v>
      </c>
      <c r="BB30" s="270">
        <v>0</v>
      </c>
      <c r="BC30" s="269">
        <v>1789</v>
      </c>
      <c r="BD30" s="270">
        <v>2788</v>
      </c>
      <c r="BE30" s="271"/>
      <c r="BG30" s="281" t="s">
        <v>472</v>
      </c>
      <c r="BH30" s="283" t="s">
        <v>282</v>
      </c>
      <c r="BI30" s="273">
        <f t="shared" si="0"/>
        <v>1308</v>
      </c>
      <c r="BJ30" s="274">
        <f t="shared" si="1"/>
        <v>0</v>
      </c>
      <c r="BK30" s="275">
        <f t="shared" si="2"/>
        <v>0</v>
      </c>
      <c r="BL30" s="276">
        <f t="shared" si="3"/>
        <v>1</v>
      </c>
      <c r="BM30" s="277"/>
      <c r="BN30" s="281" t="s">
        <v>472</v>
      </c>
      <c r="BO30" s="283" t="s">
        <v>282</v>
      </c>
      <c r="BP30" s="278">
        <f t="shared" si="4"/>
        <v>1480</v>
      </c>
      <c r="BQ30" s="279">
        <f t="shared" si="5"/>
        <v>0</v>
      </c>
      <c r="BR30" s="280">
        <f t="shared" si="6"/>
        <v>1480</v>
      </c>
      <c r="BS30" s="277"/>
    </row>
    <row r="31" spans="1:71" x14ac:dyDescent="0.2">
      <c r="A31" s="281" t="s">
        <v>473</v>
      </c>
      <c r="B31" s="282" t="s">
        <v>385</v>
      </c>
      <c r="C31" s="269">
        <v>439</v>
      </c>
      <c r="D31" s="269">
        <v>8</v>
      </c>
      <c r="E31" s="269">
        <v>1</v>
      </c>
      <c r="F31" s="269">
        <v>1</v>
      </c>
      <c r="G31" s="269">
        <v>966</v>
      </c>
      <c r="H31" s="269">
        <v>153</v>
      </c>
      <c r="I31" s="269">
        <v>467</v>
      </c>
      <c r="J31" s="269">
        <v>2343</v>
      </c>
      <c r="K31" s="269">
        <v>10</v>
      </c>
      <c r="L31" s="269">
        <v>824</v>
      </c>
      <c r="M31" s="269">
        <v>63</v>
      </c>
      <c r="N31" s="269">
        <v>66</v>
      </c>
      <c r="O31" s="269">
        <v>94</v>
      </c>
      <c r="P31" s="269">
        <v>316</v>
      </c>
      <c r="Q31" s="269">
        <v>151</v>
      </c>
      <c r="R31" s="269">
        <v>280</v>
      </c>
      <c r="S31" s="269">
        <v>66</v>
      </c>
      <c r="T31" s="269">
        <v>31</v>
      </c>
      <c r="U31" s="269">
        <v>511</v>
      </c>
      <c r="V31" s="269">
        <v>6</v>
      </c>
      <c r="W31" s="269">
        <v>287</v>
      </c>
      <c r="X31" s="269">
        <v>345</v>
      </c>
      <c r="Y31" s="269">
        <v>514</v>
      </c>
      <c r="Z31" s="269">
        <v>903</v>
      </c>
      <c r="AA31" s="269">
        <v>23</v>
      </c>
      <c r="AB31" s="269">
        <v>43</v>
      </c>
      <c r="AC31" s="269">
        <v>129</v>
      </c>
      <c r="AD31" s="269">
        <v>24</v>
      </c>
      <c r="AE31" s="269">
        <v>12</v>
      </c>
      <c r="AF31" s="269">
        <v>87</v>
      </c>
      <c r="AG31" s="269">
        <v>5</v>
      </c>
      <c r="AH31" s="269">
        <v>99</v>
      </c>
      <c r="AI31" s="269">
        <v>214</v>
      </c>
      <c r="AJ31" s="269">
        <v>842</v>
      </c>
      <c r="AK31" s="269">
        <v>0</v>
      </c>
      <c r="AL31" s="269">
        <v>149</v>
      </c>
      <c r="AM31" s="269">
        <v>778</v>
      </c>
      <c r="AN31" s="269">
        <v>46</v>
      </c>
      <c r="AO31" s="269">
        <v>45</v>
      </c>
      <c r="AP31" s="270">
        <v>11341</v>
      </c>
      <c r="AQ31" s="269">
        <v>363</v>
      </c>
      <c r="AR31" s="269">
        <v>15040</v>
      </c>
      <c r="AS31" s="269">
        <v>2</v>
      </c>
      <c r="AT31" s="269">
        <v>614</v>
      </c>
      <c r="AU31" s="269">
        <v>377</v>
      </c>
      <c r="AV31" s="269">
        <v>12</v>
      </c>
      <c r="AW31" s="270">
        <v>16408</v>
      </c>
      <c r="AX31" s="269">
        <v>27749</v>
      </c>
      <c r="AY31" s="270">
        <v>4419</v>
      </c>
      <c r="AZ31" s="270">
        <v>20827</v>
      </c>
      <c r="BA31" s="269">
        <v>32168</v>
      </c>
      <c r="BB31" s="270">
        <v>-20875</v>
      </c>
      <c r="BC31" s="269">
        <v>-48</v>
      </c>
      <c r="BD31" s="270">
        <v>11293</v>
      </c>
      <c r="BE31" s="271"/>
      <c r="BG31" s="281" t="s">
        <v>473</v>
      </c>
      <c r="BH31" s="283" t="s">
        <v>385</v>
      </c>
      <c r="BI31" s="273">
        <f t="shared" si="0"/>
        <v>27749</v>
      </c>
      <c r="BJ31" s="274">
        <f t="shared" si="1"/>
        <v>20875</v>
      </c>
      <c r="BK31" s="275">
        <f t="shared" si="2"/>
        <v>0.75227936141842944</v>
      </c>
      <c r="BL31" s="276">
        <f t="shared" si="3"/>
        <v>0.24772063858157056</v>
      </c>
      <c r="BM31" s="277"/>
      <c r="BN31" s="281" t="s">
        <v>473</v>
      </c>
      <c r="BO31" s="283" t="s">
        <v>385</v>
      </c>
      <c r="BP31" s="278">
        <f t="shared" si="4"/>
        <v>4419</v>
      </c>
      <c r="BQ31" s="279">
        <f t="shared" si="5"/>
        <v>20875</v>
      </c>
      <c r="BR31" s="280">
        <f t="shared" si="6"/>
        <v>-16456</v>
      </c>
      <c r="BS31" s="277"/>
    </row>
    <row r="32" spans="1:71" x14ac:dyDescent="0.2">
      <c r="A32" s="281" t="s">
        <v>474</v>
      </c>
      <c r="B32" s="282" t="s">
        <v>37</v>
      </c>
      <c r="C32" s="269">
        <v>30</v>
      </c>
      <c r="D32" s="269">
        <v>3</v>
      </c>
      <c r="E32" s="269">
        <v>0</v>
      </c>
      <c r="F32" s="269">
        <v>3</v>
      </c>
      <c r="G32" s="269">
        <v>93</v>
      </c>
      <c r="H32" s="269">
        <v>36</v>
      </c>
      <c r="I32" s="269">
        <v>60</v>
      </c>
      <c r="J32" s="269">
        <v>347</v>
      </c>
      <c r="K32" s="269">
        <v>3</v>
      </c>
      <c r="L32" s="269">
        <v>40</v>
      </c>
      <c r="M32" s="269">
        <v>17</v>
      </c>
      <c r="N32" s="269">
        <v>11</v>
      </c>
      <c r="O32" s="269">
        <v>19</v>
      </c>
      <c r="P32" s="269">
        <v>78</v>
      </c>
      <c r="Q32" s="269">
        <v>21</v>
      </c>
      <c r="R32" s="269">
        <v>44</v>
      </c>
      <c r="S32" s="269">
        <v>14</v>
      </c>
      <c r="T32" s="269">
        <v>4</v>
      </c>
      <c r="U32" s="269">
        <v>56</v>
      </c>
      <c r="V32" s="269">
        <v>2</v>
      </c>
      <c r="W32" s="269">
        <v>27</v>
      </c>
      <c r="X32" s="269">
        <v>60</v>
      </c>
      <c r="Y32" s="269">
        <v>110</v>
      </c>
      <c r="Z32" s="269">
        <v>199</v>
      </c>
      <c r="AA32" s="269">
        <v>30</v>
      </c>
      <c r="AB32" s="269">
        <v>74</v>
      </c>
      <c r="AC32" s="269">
        <v>200</v>
      </c>
      <c r="AD32" s="269">
        <v>197</v>
      </c>
      <c r="AE32" s="269">
        <v>1258</v>
      </c>
      <c r="AF32" s="269">
        <v>335</v>
      </c>
      <c r="AG32" s="269">
        <v>7</v>
      </c>
      <c r="AH32" s="269">
        <v>213</v>
      </c>
      <c r="AI32" s="269">
        <v>94</v>
      </c>
      <c r="AJ32" s="269">
        <v>107</v>
      </c>
      <c r="AK32" s="269">
        <v>0</v>
      </c>
      <c r="AL32" s="269">
        <v>25</v>
      </c>
      <c r="AM32" s="269">
        <v>59</v>
      </c>
      <c r="AN32" s="269">
        <v>0</v>
      </c>
      <c r="AO32" s="269">
        <v>1</v>
      </c>
      <c r="AP32" s="270">
        <v>3877</v>
      </c>
      <c r="AQ32" s="269">
        <v>0</v>
      </c>
      <c r="AR32" s="269">
        <v>5679</v>
      </c>
      <c r="AS32" s="269">
        <v>0</v>
      </c>
      <c r="AT32" s="269">
        <v>0</v>
      </c>
      <c r="AU32" s="269">
        <v>0</v>
      </c>
      <c r="AV32" s="269">
        <v>0</v>
      </c>
      <c r="AW32" s="270">
        <v>5679</v>
      </c>
      <c r="AX32" s="269">
        <v>9556</v>
      </c>
      <c r="AY32" s="270">
        <v>255</v>
      </c>
      <c r="AZ32" s="270">
        <v>5934</v>
      </c>
      <c r="BA32" s="269">
        <v>9811</v>
      </c>
      <c r="BB32" s="270">
        <v>-5730</v>
      </c>
      <c r="BC32" s="269">
        <v>204</v>
      </c>
      <c r="BD32" s="270">
        <v>4081</v>
      </c>
      <c r="BE32" s="271"/>
      <c r="BG32" s="281" t="s">
        <v>474</v>
      </c>
      <c r="BH32" s="283" t="s">
        <v>37</v>
      </c>
      <c r="BI32" s="273">
        <f t="shared" si="0"/>
        <v>9556</v>
      </c>
      <c r="BJ32" s="274">
        <f t="shared" si="1"/>
        <v>5730</v>
      </c>
      <c r="BK32" s="275">
        <f t="shared" si="2"/>
        <v>0.59962327333612386</v>
      </c>
      <c r="BL32" s="276">
        <f t="shared" si="3"/>
        <v>0.40037672666387614</v>
      </c>
      <c r="BM32" s="277"/>
      <c r="BN32" s="281" t="s">
        <v>474</v>
      </c>
      <c r="BO32" s="283" t="s">
        <v>37</v>
      </c>
      <c r="BP32" s="278">
        <f t="shared" si="4"/>
        <v>255</v>
      </c>
      <c r="BQ32" s="279">
        <f t="shared" si="5"/>
        <v>5730</v>
      </c>
      <c r="BR32" s="280">
        <f t="shared" si="6"/>
        <v>-5475</v>
      </c>
      <c r="BS32" s="277"/>
    </row>
    <row r="33" spans="1:71" x14ac:dyDescent="0.2">
      <c r="A33" s="281" t="s">
        <v>475</v>
      </c>
      <c r="B33" s="282" t="s">
        <v>38</v>
      </c>
      <c r="C33" s="269">
        <v>12</v>
      </c>
      <c r="D33" s="269">
        <v>0</v>
      </c>
      <c r="E33" s="269">
        <v>0</v>
      </c>
      <c r="F33" s="269">
        <v>0</v>
      </c>
      <c r="G33" s="269">
        <v>14</v>
      </c>
      <c r="H33" s="269">
        <v>6</v>
      </c>
      <c r="I33" s="269">
        <v>12</v>
      </c>
      <c r="J33" s="269">
        <v>101</v>
      </c>
      <c r="K33" s="269">
        <v>1</v>
      </c>
      <c r="L33" s="269">
        <v>7</v>
      </c>
      <c r="M33" s="269">
        <v>4</v>
      </c>
      <c r="N33" s="269">
        <v>3</v>
      </c>
      <c r="O33" s="269">
        <v>2</v>
      </c>
      <c r="P33" s="269">
        <v>22</v>
      </c>
      <c r="Q33" s="269">
        <v>6</v>
      </c>
      <c r="R33" s="269">
        <v>11</v>
      </c>
      <c r="S33" s="269">
        <v>3</v>
      </c>
      <c r="T33" s="269">
        <v>0</v>
      </c>
      <c r="U33" s="269">
        <v>18</v>
      </c>
      <c r="V33" s="269">
        <v>0</v>
      </c>
      <c r="W33" s="269">
        <v>3</v>
      </c>
      <c r="X33" s="269">
        <v>9</v>
      </c>
      <c r="Y33" s="269">
        <v>31</v>
      </c>
      <c r="Z33" s="269">
        <v>230</v>
      </c>
      <c r="AA33" s="269">
        <v>0</v>
      </c>
      <c r="AB33" s="269">
        <v>3</v>
      </c>
      <c r="AC33" s="269">
        <v>308</v>
      </c>
      <c r="AD33" s="269">
        <v>59</v>
      </c>
      <c r="AE33" s="269">
        <v>217</v>
      </c>
      <c r="AF33" s="269">
        <v>99</v>
      </c>
      <c r="AG33" s="269">
        <v>21</v>
      </c>
      <c r="AH33" s="269">
        <v>17</v>
      </c>
      <c r="AI33" s="269">
        <v>62</v>
      </c>
      <c r="AJ33" s="269">
        <v>260</v>
      </c>
      <c r="AK33" s="269">
        <v>0</v>
      </c>
      <c r="AL33" s="269">
        <v>18</v>
      </c>
      <c r="AM33" s="269">
        <v>101</v>
      </c>
      <c r="AN33" s="269">
        <v>0</v>
      </c>
      <c r="AO33" s="269">
        <v>17</v>
      </c>
      <c r="AP33" s="270">
        <v>1677</v>
      </c>
      <c r="AQ33" s="269">
        <v>0</v>
      </c>
      <c r="AR33" s="269">
        <v>18260</v>
      </c>
      <c r="AS33" s="269">
        <v>5</v>
      </c>
      <c r="AT33" s="269">
        <v>0</v>
      </c>
      <c r="AU33" s="269">
        <v>140</v>
      </c>
      <c r="AV33" s="269">
        <v>0</v>
      </c>
      <c r="AW33" s="270">
        <v>18405</v>
      </c>
      <c r="AX33" s="269">
        <v>20082</v>
      </c>
      <c r="AY33" s="270">
        <v>47</v>
      </c>
      <c r="AZ33" s="270">
        <v>18452</v>
      </c>
      <c r="BA33" s="269">
        <v>20129</v>
      </c>
      <c r="BB33" s="270">
        <v>-3638</v>
      </c>
      <c r="BC33" s="269">
        <v>14814</v>
      </c>
      <c r="BD33" s="270">
        <v>16491</v>
      </c>
      <c r="BE33" s="271"/>
      <c r="BG33" s="281" t="s">
        <v>475</v>
      </c>
      <c r="BH33" s="283" t="s">
        <v>38</v>
      </c>
      <c r="BI33" s="273">
        <f t="shared" si="0"/>
        <v>20082</v>
      </c>
      <c r="BJ33" s="274">
        <f t="shared" si="1"/>
        <v>3638</v>
      </c>
      <c r="BK33" s="275">
        <f t="shared" si="2"/>
        <v>0.1811572552534608</v>
      </c>
      <c r="BL33" s="276">
        <f t="shared" si="3"/>
        <v>0.81884274474653918</v>
      </c>
      <c r="BM33" s="277"/>
      <c r="BN33" s="281" t="s">
        <v>475</v>
      </c>
      <c r="BO33" s="283" t="s">
        <v>38</v>
      </c>
      <c r="BP33" s="278">
        <f t="shared" si="4"/>
        <v>47</v>
      </c>
      <c r="BQ33" s="279">
        <f t="shared" si="5"/>
        <v>3638</v>
      </c>
      <c r="BR33" s="280">
        <f t="shared" si="6"/>
        <v>-3591</v>
      </c>
      <c r="BS33" s="277"/>
    </row>
    <row r="34" spans="1:71" x14ac:dyDescent="0.2">
      <c r="A34" s="281" t="s">
        <v>476</v>
      </c>
      <c r="B34" s="282" t="s">
        <v>477</v>
      </c>
      <c r="C34" s="269">
        <v>182</v>
      </c>
      <c r="D34" s="269">
        <v>9</v>
      </c>
      <c r="E34" s="269">
        <v>0</v>
      </c>
      <c r="F34" s="269">
        <v>0</v>
      </c>
      <c r="G34" s="269">
        <v>346</v>
      </c>
      <c r="H34" s="269">
        <v>35</v>
      </c>
      <c r="I34" s="269">
        <v>183</v>
      </c>
      <c r="J34" s="269">
        <v>1264</v>
      </c>
      <c r="K34" s="269">
        <v>19</v>
      </c>
      <c r="L34" s="269">
        <v>234</v>
      </c>
      <c r="M34" s="269">
        <v>76</v>
      </c>
      <c r="N34" s="269">
        <v>48</v>
      </c>
      <c r="O34" s="269">
        <v>65</v>
      </c>
      <c r="P34" s="269">
        <v>139</v>
      </c>
      <c r="Q34" s="269">
        <v>53</v>
      </c>
      <c r="R34" s="269">
        <v>94</v>
      </c>
      <c r="S34" s="269">
        <v>21</v>
      </c>
      <c r="T34" s="269">
        <v>12</v>
      </c>
      <c r="U34" s="269">
        <v>181</v>
      </c>
      <c r="V34" s="269">
        <v>4</v>
      </c>
      <c r="W34" s="269">
        <v>102</v>
      </c>
      <c r="X34" s="269">
        <v>250</v>
      </c>
      <c r="Y34" s="269">
        <v>229</v>
      </c>
      <c r="Z34" s="269">
        <v>1925</v>
      </c>
      <c r="AA34" s="269">
        <v>17</v>
      </c>
      <c r="AB34" s="269">
        <v>122</v>
      </c>
      <c r="AC34" s="269">
        <v>236</v>
      </c>
      <c r="AD34" s="269">
        <v>115</v>
      </c>
      <c r="AE34" s="269">
        <v>1</v>
      </c>
      <c r="AF34" s="269">
        <v>601</v>
      </c>
      <c r="AG34" s="269">
        <v>9</v>
      </c>
      <c r="AH34" s="269">
        <v>234</v>
      </c>
      <c r="AI34" s="269">
        <v>207</v>
      </c>
      <c r="AJ34" s="269">
        <v>166</v>
      </c>
      <c r="AK34" s="269">
        <v>0</v>
      </c>
      <c r="AL34" s="269">
        <v>39</v>
      </c>
      <c r="AM34" s="269">
        <v>232</v>
      </c>
      <c r="AN34" s="269">
        <v>32</v>
      </c>
      <c r="AO34" s="269">
        <v>55</v>
      </c>
      <c r="AP34" s="270">
        <v>7537</v>
      </c>
      <c r="AQ34" s="269">
        <v>102</v>
      </c>
      <c r="AR34" s="269">
        <v>4493</v>
      </c>
      <c r="AS34" s="269">
        <v>24</v>
      </c>
      <c r="AT34" s="269">
        <v>61</v>
      </c>
      <c r="AU34" s="269">
        <v>24</v>
      </c>
      <c r="AV34" s="269">
        <v>6</v>
      </c>
      <c r="AW34" s="270">
        <v>4710</v>
      </c>
      <c r="AX34" s="269">
        <v>12247</v>
      </c>
      <c r="AY34" s="270">
        <v>6379</v>
      </c>
      <c r="AZ34" s="270">
        <v>11089</v>
      </c>
      <c r="BA34" s="269">
        <v>18626</v>
      </c>
      <c r="BB34" s="270">
        <v>-6944</v>
      </c>
      <c r="BC34" s="269">
        <v>4145</v>
      </c>
      <c r="BD34" s="270">
        <v>11682</v>
      </c>
      <c r="BE34" s="271"/>
      <c r="BG34" s="281" t="s">
        <v>476</v>
      </c>
      <c r="BH34" s="283" t="s">
        <v>477</v>
      </c>
      <c r="BI34" s="273">
        <f t="shared" si="0"/>
        <v>12247</v>
      </c>
      <c r="BJ34" s="274">
        <f t="shared" si="1"/>
        <v>6944</v>
      </c>
      <c r="BK34" s="275">
        <f t="shared" si="2"/>
        <v>0.56699599902016817</v>
      </c>
      <c r="BL34" s="276">
        <f t="shared" si="3"/>
        <v>0.43300400097983183</v>
      </c>
      <c r="BM34" s="277"/>
      <c r="BN34" s="281" t="s">
        <v>476</v>
      </c>
      <c r="BO34" s="283" t="s">
        <v>477</v>
      </c>
      <c r="BP34" s="278">
        <f t="shared" si="4"/>
        <v>6379</v>
      </c>
      <c r="BQ34" s="279">
        <f t="shared" si="5"/>
        <v>6944</v>
      </c>
      <c r="BR34" s="280">
        <f t="shared" si="6"/>
        <v>-565</v>
      </c>
      <c r="BS34" s="277"/>
    </row>
    <row r="35" spans="1:71" x14ac:dyDescent="0.2">
      <c r="A35" s="281" t="s">
        <v>478</v>
      </c>
      <c r="B35" s="282" t="s">
        <v>194</v>
      </c>
      <c r="C35" s="269">
        <v>21</v>
      </c>
      <c r="D35" s="269">
        <v>0</v>
      </c>
      <c r="E35" s="269">
        <v>0</v>
      </c>
      <c r="F35" s="269">
        <v>0</v>
      </c>
      <c r="G35" s="269">
        <v>51</v>
      </c>
      <c r="H35" s="269">
        <v>9</v>
      </c>
      <c r="I35" s="269">
        <v>35</v>
      </c>
      <c r="J35" s="269">
        <v>656</v>
      </c>
      <c r="K35" s="269">
        <v>0</v>
      </c>
      <c r="L35" s="269">
        <v>53</v>
      </c>
      <c r="M35" s="269">
        <v>9</v>
      </c>
      <c r="N35" s="269">
        <v>6</v>
      </c>
      <c r="O35" s="269">
        <v>6</v>
      </c>
      <c r="P35" s="269">
        <v>41</v>
      </c>
      <c r="Q35" s="269">
        <v>23</v>
      </c>
      <c r="R35" s="269">
        <v>65</v>
      </c>
      <c r="S35" s="269">
        <v>9</v>
      </c>
      <c r="T35" s="269">
        <v>5</v>
      </c>
      <c r="U35" s="269">
        <v>120</v>
      </c>
      <c r="V35" s="269">
        <v>2</v>
      </c>
      <c r="W35" s="269">
        <v>14</v>
      </c>
      <c r="X35" s="269">
        <v>26</v>
      </c>
      <c r="Y35" s="269">
        <v>74</v>
      </c>
      <c r="Z35" s="269">
        <v>238</v>
      </c>
      <c r="AA35" s="269">
        <v>50</v>
      </c>
      <c r="AB35" s="269">
        <v>26</v>
      </c>
      <c r="AC35" s="269">
        <v>435</v>
      </c>
      <c r="AD35" s="269">
        <v>239</v>
      </c>
      <c r="AE35" s="269">
        <v>12</v>
      </c>
      <c r="AF35" s="269">
        <v>100</v>
      </c>
      <c r="AG35" s="269">
        <v>184</v>
      </c>
      <c r="AH35" s="269">
        <v>306</v>
      </c>
      <c r="AI35" s="269">
        <v>289</v>
      </c>
      <c r="AJ35" s="269">
        <v>159</v>
      </c>
      <c r="AK35" s="269">
        <v>0</v>
      </c>
      <c r="AL35" s="269">
        <v>116</v>
      </c>
      <c r="AM35" s="269">
        <v>188</v>
      </c>
      <c r="AN35" s="269">
        <v>0</v>
      </c>
      <c r="AO35" s="269">
        <v>41</v>
      </c>
      <c r="AP35" s="270">
        <v>3608</v>
      </c>
      <c r="AQ35" s="269">
        <v>44</v>
      </c>
      <c r="AR35" s="269">
        <v>3967</v>
      </c>
      <c r="AS35" s="269">
        <v>2</v>
      </c>
      <c r="AT35" s="269">
        <v>1083</v>
      </c>
      <c r="AU35" s="269">
        <v>260</v>
      </c>
      <c r="AV35" s="269">
        <v>0</v>
      </c>
      <c r="AW35" s="270">
        <v>5356</v>
      </c>
      <c r="AX35" s="269">
        <v>8964</v>
      </c>
      <c r="AY35" s="270">
        <v>98</v>
      </c>
      <c r="AZ35" s="270">
        <v>5454</v>
      </c>
      <c r="BA35" s="269">
        <v>9062</v>
      </c>
      <c r="BB35" s="270">
        <v>-8250</v>
      </c>
      <c r="BC35" s="269">
        <v>-2796</v>
      </c>
      <c r="BD35" s="270">
        <v>812</v>
      </c>
      <c r="BE35" s="271"/>
      <c r="BG35" s="281" t="s">
        <v>478</v>
      </c>
      <c r="BH35" s="283" t="s">
        <v>194</v>
      </c>
      <c r="BI35" s="273">
        <f t="shared" si="0"/>
        <v>8964</v>
      </c>
      <c r="BJ35" s="274">
        <f t="shared" si="1"/>
        <v>8250</v>
      </c>
      <c r="BK35" s="275">
        <f t="shared" si="2"/>
        <v>0.92034805890227578</v>
      </c>
      <c r="BL35" s="276">
        <f t="shared" si="3"/>
        <v>7.9651941097724221E-2</v>
      </c>
      <c r="BM35" s="277"/>
      <c r="BN35" s="281" t="s">
        <v>478</v>
      </c>
      <c r="BO35" s="283" t="s">
        <v>194</v>
      </c>
      <c r="BP35" s="278">
        <f t="shared" si="4"/>
        <v>98</v>
      </c>
      <c r="BQ35" s="279">
        <f t="shared" si="5"/>
        <v>8250</v>
      </c>
      <c r="BR35" s="280">
        <f t="shared" si="6"/>
        <v>-8152</v>
      </c>
      <c r="BS35" s="277"/>
    </row>
    <row r="36" spans="1:71" x14ac:dyDescent="0.2">
      <c r="A36" s="281" t="s">
        <v>479</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136</v>
      </c>
      <c r="AP36" s="270">
        <v>136</v>
      </c>
      <c r="AQ36" s="269">
        <v>0</v>
      </c>
      <c r="AR36" s="269">
        <v>357</v>
      </c>
      <c r="AS36" s="269">
        <v>9509</v>
      </c>
      <c r="AT36" s="269">
        <v>0</v>
      </c>
      <c r="AU36" s="269">
        <v>0</v>
      </c>
      <c r="AV36" s="269">
        <v>0</v>
      </c>
      <c r="AW36" s="270">
        <v>9866</v>
      </c>
      <c r="AX36" s="269">
        <v>10002</v>
      </c>
      <c r="AY36" s="270">
        <v>0</v>
      </c>
      <c r="AZ36" s="270">
        <v>9866</v>
      </c>
      <c r="BA36" s="269">
        <v>10002</v>
      </c>
      <c r="BB36" s="270">
        <v>0</v>
      </c>
      <c r="BC36" s="269">
        <v>9866</v>
      </c>
      <c r="BD36" s="270">
        <v>10002</v>
      </c>
      <c r="BE36" s="271"/>
      <c r="BG36" s="281" t="s">
        <v>479</v>
      </c>
      <c r="BH36" s="283" t="s">
        <v>39</v>
      </c>
      <c r="BI36" s="273">
        <f t="shared" si="0"/>
        <v>10002</v>
      </c>
      <c r="BJ36" s="274">
        <f t="shared" si="1"/>
        <v>0</v>
      </c>
      <c r="BK36" s="275">
        <f t="shared" si="2"/>
        <v>0</v>
      </c>
      <c r="BL36" s="276">
        <f t="shared" si="3"/>
        <v>1</v>
      </c>
      <c r="BM36" s="277"/>
      <c r="BN36" s="281" t="s">
        <v>479</v>
      </c>
      <c r="BO36" s="283" t="s">
        <v>39</v>
      </c>
      <c r="BP36" s="278">
        <f t="shared" si="4"/>
        <v>0</v>
      </c>
      <c r="BQ36" s="279">
        <f t="shared" si="5"/>
        <v>0</v>
      </c>
      <c r="BR36" s="280">
        <f t="shared" si="6"/>
        <v>0</v>
      </c>
      <c r="BS36" s="277"/>
    </row>
    <row r="37" spans="1:71" x14ac:dyDescent="0.2">
      <c r="A37" s="281" t="s">
        <v>480</v>
      </c>
      <c r="B37" s="282" t="s">
        <v>40</v>
      </c>
      <c r="C37" s="269">
        <v>0</v>
      </c>
      <c r="D37" s="269">
        <v>0</v>
      </c>
      <c r="E37" s="269">
        <v>0</v>
      </c>
      <c r="F37" s="269">
        <v>0</v>
      </c>
      <c r="G37" s="269">
        <v>2</v>
      </c>
      <c r="H37" s="269">
        <v>0</v>
      </c>
      <c r="I37" s="269">
        <v>1</v>
      </c>
      <c r="J37" s="269">
        <v>12</v>
      </c>
      <c r="K37" s="269">
        <v>0</v>
      </c>
      <c r="L37" s="269">
        <v>2</v>
      </c>
      <c r="M37" s="269">
        <v>1</v>
      </c>
      <c r="N37" s="269">
        <v>0</v>
      </c>
      <c r="O37" s="269">
        <v>0</v>
      </c>
      <c r="P37" s="269">
        <v>2</v>
      </c>
      <c r="Q37" s="269">
        <v>0</v>
      </c>
      <c r="R37" s="269">
        <v>1</v>
      </c>
      <c r="S37" s="269">
        <v>0</v>
      </c>
      <c r="T37" s="269">
        <v>1</v>
      </c>
      <c r="U37" s="269">
        <v>9</v>
      </c>
      <c r="V37" s="269">
        <v>0</v>
      </c>
      <c r="W37" s="269">
        <v>1</v>
      </c>
      <c r="X37" s="269">
        <v>0</v>
      </c>
      <c r="Y37" s="269">
        <v>1</v>
      </c>
      <c r="Z37" s="269">
        <v>10</v>
      </c>
      <c r="AA37" s="269">
        <v>0</v>
      </c>
      <c r="AB37" s="269">
        <v>0</v>
      </c>
      <c r="AC37" s="269">
        <v>0</v>
      </c>
      <c r="AD37" s="269">
        <v>1</v>
      </c>
      <c r="AE37" s="269">
        <v>0</v>
      </c>
      <c r="AF37" s="269">
        <v>42</v>
      </c>
      <c r="AG37" s="269">
        <v>7</v>
      </c>
      <c r="AH37" s="269">
        <v>1</v>
      </c>
      <c r="AI37" s="269">
        <v>0</v>
      </c>
      <c r="AJ37" s="269">
        <v>1</v>
      </c>
      <c r="AK37" s="269">
        <v>0</v>
      </c>
      <c r="AL37" s="269">
        <v>1</v>
      </c>
      <c r="AM37" s="269">
        <v>1</v>
      </c>
      <c r="AN37" s="269">
        <v>0</v>
      </c>
      <c r="AO37" s="269">
        <v>0</v>
      </c>
      <c r="AP37" s="270">
        <v>97</v>
      </c>
      <c r="AQ37" s="269">
        <v>0</v>
      </c>
      <c r="AR37" s="269">
        <v>2741</v>
      </c>
      <c r="AS37" s="269">
        <v>4737</v>
      </c>
      <c r="AT37" s="269">
        <v>2963</v>
      </c>
      <c r="AU37" s="269">
        <v>765</v>
      </c>
      <c r="AV37" s="269">
        <v>0</v>
      </c>
      <c r="AW37" s="270">
        <v>11206</v>
      </c>
      <c r="AX37" s="269">
        <v>11303</v>
      </c>
      <c r="AY37" s="270">
        <v>767</v>
      </c>
      <c r="AZ37" s="270">
        <v>11973</v>
      </c>
      <c r="BA37" s="269">
        <v>12070</v>
      </c>
      <c r="BB37" s="270">
        <v>-528</v>
      </c>
      <c r="BC37" s="269">
        <v>11445</v>
      </c>
      <c r="BD37" s="270">
        <v>11542</v>
      </c>
      <c r="BE37" s="271"/>
      <c r="BG37" s="281" t="s">
        <v>480</v>
      </c>
      <c r="BH37" s="283" t="s">
        <v>40</v>
      </c>
      <c r="BI37" s="273">
        <f t="shared" si="0"/>
        <v>11303</v>
      </c>
      <c r="BJ37" s="274">
        <f t="shared" si="1"/>
        <v>528</v>
      </c>
      <c r="BK37" s="275">
        <f t="shared" si="2"/>
        <v>4.6713261965849774E-2</v>
      </c>
      <c r="BL37" s="276">
        <f t="shared" si="3"/>
        <v>0.95328673803415021</v>
      </c>
      <c r="BM37" s="277"/>
      <c r="BN37" s="281" t="s">
        <v>480</v>
      </c>
      <c r="BO37" s="283" t="s">
        <v>40</v>
      </c>
      <c r="BP37" s="278">
        <f t="shared" si="4"/>
        <v>767</v>
      </c>
      <c r="BQ37" s="279">
        <f t="shared" si="5"/>
        <v>528</v>
      </c>
      <c r="BR37" s="280">
        <f t="shared" si="6"/>
        <v>239</v>
      </c>
      <c r="BS37" s="277"/>
    </row>
    <row r="38" spans="1:71" x14ac:dyDescent="0.2">
      <c r="A38" s="281" t="s">
        <v>481</v>
      </c>
      <c r="B38" s="282" t="s">
        <v>482</v>
      </c>
      <c r="C38" s="269">
        <v>3</v>
      </c>
      <c r="D38" s="269">
        <v>0</v>
      </c>
      <c r="E38" s="269">
        <v>0</v>
      </c>
      <c r="F38" s="269">
        <v>0</v>
      </c>
      <c r="G38" s="269">
        <v>0</v>
      </c>
      <c r="H38" s="269">
        <v>0</v>
      </c>
      <c r="I38" s="269">
        <v>0</v>
      </c>
      <c r="J38" s="269">
        <v>1</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0</v>
      </c>
      <c r="AB38" s="269">
        <v>0</v>
      </c>
      <c r="AC38" s="269">
        <v>0</v>
      </c>
      <c r="AD38" s="269">
        <v>0</v>
      </c>
      <c r="AE38" s="269">
        <v>0</v>
      </c>
      <c r="AF38" s="269">
        <v>3</v>
      </c>
      <c r="AG38" s="269">
        <v>0</v>
      </c>
      <c r="AH38" s="269">
        <v>0</v>
      </c>
      <c r="AI38" s="269">
        <v>0</v>
      </c>
      <c r="AJ38" s="269">
        <v>285</v>
      </c>
      <c r="AK38" s="269">
        <v>0</v>
      </c>
      <c r="AL38" s="269">
        <v>0</v>
      </c>
      <c r="AM38" s="269">
        <v>0</v>
      </c>
      <c r="AN38" s="269">
        <v>0</v>
      </c>
      <c r="AO38" s="269">
        <v>1</v>
      </c>
      <c r="AP38" s="270">
        <v>293</v>
      </c>
      <c r="AQ38" s="269">
        <v>132</v>
      </c>
      <c r="AR38" s="269">
        <v>4709</v>
      </c>
      <c r="AS38" s="269">
        <v>14104</v>
      </c>
      <c r="AT38" s="269">
        <v>0</v>
      </c>
      <c r="AU38" s="269">
        <v>0</v>
      </c>
      <c r="AV38" s="269">
        <v>0</v>
      </c>
      <c r="AW38" s="270">
        <v>18945</v>
      </c>
      <c r="AX38" s="269">
        <v>19238</v>
      </c>
      <c r="AY38" s="270">
        <v>73</v>
      </c>
      <c r="AZ38" s="270">
        <v>19018</v>
      </c>
      <c r="BA38" s="269">
        <v>19311</v>
      </c>
      <c r="BB38" s="270">
        <v>-5428</v>
      </c>
      <c r="BC38" s="269">
        <v>13590</v>
      </c>
      <c r="BD38" s="270">
        <v>13883</v>
      </c>
      <c r="BE38" s="271"/>
      <c r="BG38" s="281" t="s">
        <v>481</v>
      </c>
      <c r="BH38" s="283" t="s">
        <v>482</v>
      </c>
      <c r="BI38" s="273">
        <f t="shared" si="0"/>
        <v>19238</v>
      </c>
      <c r="BJ38" s="274">
        <f t="shared" si="1"/>
        <v>5428</v>
      </c>
      <c r="BK38" s="275">
        <f t="shared" si="2"/>
        <v>0.28214991163322589</v>
      </c>
      <c r="BL38" s="276">
        <f t="shared" si="3"/>
        <v>0.71785008836677411</v>
      </c>
      <c r="BM38" s="277"/>
      <c r="BN38" s="281" t="s">
        <v>481</v>
      </c>
      <c r="BO38" s="283" t="s">
        <v>482</v>
      </c>
      <c r="BP38" s="278">
        <f t="shared" si="4"/>
        <v>73</v>
      </c>
      <c r="BQ38" s="279">
        <f t="shared" si="5"/>
        <v>5428</v>
      </c>
      <c r="BR38" s="280">
        <f t="shared" si="6"/>
        <v>-5355</v>
      </c>
      <c r="BS38" s="277"/>
    </row>
    <row r="39" spans="1:71" x14ac:dyDescent="0.2">
      <c r="A39" s="281" t="s">
        <v>483</v>
      </c>
      <c r="B39" s="282" t="s">
        <v>484</v>
      </c>
      <c r="C39" s="269">
        <v>1</v>
      </c>
      <c r="D39" s="269">
        <v>0</v>
      </c>
      <c r="E39" s="269">
        <v>0</v>
      </c>
      <c r="F39" s="269">
        <v>0</v>
      </c>
      <c r="G39" s="269">
        <v>12</v>
      </c>
      <c r="H39" s="269">
        <v>1</v>
      </c>
      <c r="I39" s="269">
        <v>6</v>
      </c>
      <c r="J39" s="269">
        <v>82</v>
      </c>
      <c r="K39" s="269">
        <v>0</v>
      </c>
      <c r="L39" s="269">
        <v>5</v>
      </c>
      <c r="M39" s="269">
        <v>0</v>
      </c>
      <c r="N39" s="269">
        <v>2</v>
      </c>
      <c r="O39" s="269">
        <v>1</v>
      </c>
      <c r="P39" s="269">
        <v>5</v>
      </c>
      <c r="Q39" s="269">
        <v>7</v>
      </c>
      <c r="R39" s="269">
        <v>11</v>
      </c>
      <c r="S39" s="269">
        <v>2</v>
      </c>
      <c r="T39" s="269">
        <v>0</v>
      </c>
      <c r="U39" s="269">
        <v>5</v>
      </c>
      <c r="V39" s="269">
        <v>0</v>
      </c>
      <c r="W39" s="269">
        <v>1</v>
      </c>
      <c r="X39" s="269">
        <v>3</v>
      </c>
      <c r="Y39" s="269">
        <v>6</v>
      </c>
      <c r="Z39" s="269">
        <v>125</v>
      </c>
      <c r="AA39" s="269">
        <v>11</v>
      </c>
      <c r="AB39" s="269">
        <v>5</v>
      </c>
      <c r="AC39" s="269">
        <v>3</v>
      </c>
      <c r="AD39" s="269">
        <v>10</v>
      </c>
      <c r="AE39" s="269">
        <v>0</v>
      </c>
      <c r="AF39" s="269">
        <v>15</v>
      </c>
      <c r="AG39" s="269">
        <v>0</v>
      </c>
      <c r="AH39" s="269">
        <v>0</v>
      </c>
      <c r="AI39" s="269">
        <v>19</v>
      </c>
      <c r="AJ39" s="269">
        <v>14</v>
      </c>
      <c r="AK39" s="269">
        <v>0</v>
      </c>
      <c r="AL39" s="269">
        <v>7</v>
      </c>
      <c r="AM39" s="269">
        <v>23</v>
      </c>
      <c r="AN39" s="269">
        <v>0</v>
      </c>
      <c r="AO39" s="269">
        <v>3</v>
      </c>
      <c r="AP39" s="270">
        <v>385</v>
      </c>
      <c r="AQ39" s="269">
        <v>0</v>
      </c>
      <c r="AR39" s="269">
        <v>1263</v>
      </c>
      <c r="AS39" s="269">
        <v>0</v>
      </c>
      <c r="AT39" s="269">
        <v>0</v>
      </c>
      <c r="AU39" s="269">
        <v>0</v>
      </c>
      <c r="AV39" s="269">
        <v>0</v>
      </c>
      <c r="AW39" s="270">
        <v>1263</v>
      </c>
      <c r="AX39" s="269">
        <v>1648</v>
      </c>
      <c r="AY39" s="270">
        <v>0</v>
      </c>
      <c r="AZ39" s="270">
        <v>1263</v>
      </c>
      <c r="BA39" s="269">
        <v>1648</v>
      </c>
      <c r="BB39" s="270">
        <v>-1648</v>
      </c>
      <c r="BC39" s="269">
        <v>-385</v>
      </c>
      <c r="BD39" s="270">
        <v>0</v>
      </c>
      <c r="BE39" s="271"/>
      <c r="BG39" s="281" t="s">
        <v>483</v>
      </c>
      <c r="BH39" s="283" t="s">
        <v>484</v>
      </c>
      <c r="BI39" s="273">
        <f t="shared" si="0"/>
        <v>1648</v>
      </c>
      <c r="BJ39" s="274">
        <f t="shared" si="1"/>
        <v>1648</v>
      </c>
      <c r="BK39" s="275">
        <f t="shared" si="2"/>
        <v>1</v>
      </c>
      <c r="BL39" s="276">
        <f t="shared" si="3"/>
        <v>0</v>
      </c>
      <c r="BM39" s="277"/>
      <c r="BN39" s="281" t="s">
        <v>483</v>
      </c>
      <c r="BO39" s="283" t="s">
        <v>484</v>
      </c>
      <c r="BP39" s="278">
        <f t="shared" si="4"/>
        <v>0</v>
      </c>
      <c r="BQ39" s="279">
        <f t="shared" si="5"/>
        <v>1648</v>
      </c>
      <c r="BR39" s="280">
        <f t="shared" si="6"/>
        <v>-1648</v>
      </c>
      <c r="BS39" s="277"/>
    </row>
    <row r="40" spans="1:71" x14ac:dyDescent="0.2">
      <c r="A40" s="281" t="s">
        <v>485</v>
      </c>
      <c r="B40" s="282" t="s">
        <v>41</v>
      </c>
      <c r="C40" s="269">
        <v>119</v>
      </c>
      <c r="D40" s="269">
        <v>6</v>
      </c>
      <c r="E40" s="269">
        <v>0</v>
      </c>
      <c r="F40" s="269">
        <v>2</v>
      </c>
      <c r="G40" s="269">
        <v>393</v>
      </c>
      <c r="H40" s="269">
        <v>61</v>
      </c>
      <c r="I40" s="269">
        <v>132</v>
      </c>
      <c r="J40" s="269">
        <v>2609</v>
      </c>
      <c r="K40" s="269">
        <v>5</v>
      </c>
      <c r="L40" s="269">
        <v>495</v>
      </c>
      <c r="M40" s="269">
        <v>87</v>
      </c>
      <c r="N40" s="269">
        <v>28</v>
      </c>
      <c r="O40" s="269">
        <v>30</v>
      </c>
      <c r="P40" s="269">
        <v>176</v>
      </c>
      <c r="Q40" s="269">
        <v>123</v>
      </c>
      <c r="R40" s="269">
        <v>208</v>
      </c>
      <c r="S40" s="269">
        <v>39</v>
      </c>
      <c r="T40" s="269">
        <v>30</v>
      </c>
      <c r="U40" s="269">
        <v>358</v>
      </c>
      <c r="V40" s="269">
        <v>3</v>
      </c>
      <c r="W40" s="269">
        <v>167</v>
      </c>
      <c r="X40" s="269">
        <v>176</v>
      </c>
      <c r="Y40" s="269">
        <v>833</v>
      </c>
      <c r="Z40" s="269">
        <v>1358</v>
      </c>
      <c r="AA40" s="269">
        <v>170</v>
      </c>
      <c r="AB40" s="269">
        <v>172</v>
      </c>
      <c r="AC40" s="269">
        <v>973</v>
      </c>
      <c r="AD40" s="269">
        <v>473</v>
      </c>
      <c r="AE40" s="269">
        <v>151</v>
      </c>
      <c r="AF40" s="269">
        <v>548</v>
      </c>
      <c r="AG40" s="269">
        <v>141</v>
      </c>
      <c r="AH40" s="269">
        <v>923</v>
      </c>
      <c r="AI40" s="269">
        <v>750</v>
      </c>
      <c r="AJ40" s="269">
        <v>650</v>
      </c>
      <c r="AK40" s="269">
        <v>0</v>
      </c>
      <c r="AL40" s="269">
        <v>509</v>
      </c>
      <c r="AM40" s="269">
        <v>306</v>
      </c>
      <c r="AN40" s="269">
        <v>0</v>
      </c>
      <c r="AO40" s="269">
        <v>23</v>
      </c>
      <c r="AP40" s="270">
        <v>13227</v>
      </c>
      <c r="AQ40" s="269">
        <v>142</v>
      </c>
      <c r="AR40" s="269">
        <v>3416</v>
      </c>
      <c r="AS40" s="269">
        <v>0</v>
      </c>
      <c r="AT40" s="269">
        <v>180</v>
      </c>
      <c r="AU40" s="269">
        <v>73</v>
      </c>
      <c r="AV40" s="269">
        <v>0</v>
      </c>
      <c r="AW40" s="270">
        <v>3811</v>
      </c>
      <c r="AX40" s="269">
        <v>17038</v>
      </c>
      <c r="AY40" s="270">
        <v>192</v>
      </c>
      <c r="AZ40" s="270">
        <v>4003</v>
      </c>
      <c r="BA40" s="269">
        <v>17230</v>
      </c>
      <c r="BB40" s="270">
        <v>-12878</v>
      </c>
      <c r="BC40" s="269">
        <v>-8875</v>
      </c>
      <c r="BD40" s="270">
        <v>4352</v>
      </c>
      <c r="BE40" s="271"/>
      <c r="BG40" s="281" t="s">
        <v>485</v>
      </c>
      <c r="BH40" s="283" t="s">
        <v>41</v>
      </c>
      <c r="BI40" s="273">
        <f t="shared" si="0"/>
        <v>17038</v>
      </c>
      <c r="BJ40" s="274">
        <f t="shared" si="1"/>
        <v>12878</v>
      </c>
      <c r="BK40" s="275">
        <f t="shared" si="2"/>
        <v>0.75583988731071727</v>
      </c>
      <c r="BL40" s="276">
        <f t="shared" si="3"/>
        <v>0.24416011268928273</v>
      </c>
      <c r="BM40" s="277"/>
      <c r="BN40" s="281" t="s">
        <v>485</v>
      </c>
      <c r="BO40" s="283" t="s">
        <v>41</v>
      </c>
      <c r="BP40" s="278">
        <f t="shared" si="4"/>
        <v>192</v>
      </c>
      <c r="BQ40" s="279">
        <f t="shared" si="5"/>
        <v>12878</v>
      </c>
      <c r="BR40" s="280">
        <f t="shared" si="6"/>
        <v>-12686</v>
      </c>
      <c r="BS40" s="277"/>
    </row>
    <row r="41" spans="1:71" x14ac:dyDescent="0.2">
      <c r="A41" s="286">
        <v>37</v>
      </c>
      <c r="B41" s="282" t="s">
        <v>42</v>
      </c>
      <c r="C41" s="269">
        <v>1</v>
      </c>
      <c r="D41" s="269">
        <v>0</v>
      </c>
      <c r="E41" s="269">
        <v>0</v>
      </c>
      <c r="F41" s="269">
        <v>0</v>
      </c>
      <c r="G41" s="269">
        <v>4</v>
      </c>
      <c r="H41" s="269">
        <v>0</v>
      </c>
      <c r="I41" s="269">
        <v>0</v>
      </c>
      <c r="J41" s="269">
        <v>5</v>
      </c>
      <c r="K41" s="269">
        <v>0</v>
      </c>
      <c r="L41" s="269">
        <v>0</v>
      </c>
      <c r="M41" s="269">
        <v>0</v>
      </c>
      <c r="N41" s="269">
        <v>0</v>
      </c>
      <c r="O41" s="269">
        <v>0</v>
      </c>
      <c r="P41" s="269">
        <v>0</v>
      </c>
      <c r="Q41" s="269">
        <v>0</v>
      </c>
      <c r="R41" s="269">
        <v>1</v>
      </c>
      <c r="S41" s="269">
        <v>0</v>
      </c>
      <c r="T41" s="269">
        <v>0</v>
      </c>
      <c r="U41" s="269">
        <v>1</v>
      </c>
      <c r="V41" s="269">
        <v>0</v>
      </c>
      <c r="W41" s="269">
        <v>0</v>
      </c>
      <c r="X41" s="269">
        <v>1</v>
      </c>
      <c r="Y41" s="269">
        <v>2</v>
      </c>
      <c r="Z41" s="269">
        <v>1</v>
      </c>
      <c r="AA41" s="269">
        <v>0</v>
      </c>
      <c r="AB41" s="269">
        <v>0</v>
      </c>
      <c r="AC41" s="269">
        <v>10</v>
      </c>
      <c r="AD41" s="269">
        <v>0</v>
      </c>
      <c r="AE41" s="269">
        <v>6</v>
      </c>
      <c r="AF41" s="269">
        <v>21</v>
      </c>
      <c r="AG41" s="269">
        <v>0</v>
      </c>
      <c r="AH41" s="269">
        <v>5</v>
      </c>
      <c r="AI41" s="269">
        <v>36</v>
      </c>
      <c r="AJ41" s="269">
        <v>177</v>
      </c>
      <c r="AK41" s="269">
        <v>0</v>
      </c>
      <c r="AL41" s="269">
        <v>4</v>
      </c>
      <c r="AM41" s="269">
        <v>157</v>
      </c>
      <c r="AN41" s="269">
        <v>0</v>
      </c>
      <c r="AO41" s="269">
        <v>1</v>
      </c>
      <c r="AP41" s="270">
        <v>433</v>
      </c>
      <c r="AQ41" s="269">
        <v>2512</v>
      </c>
      <c r="AR41" s="269">
        <v>10405</v>
      </c>
      <c r="AS41" s="269">
        <v>0</v>
      </c>
      <c r="AT41" s="269">
        <v>0</v>
      </c>
      <c r="AU41" s="269">
        <v>0</v>
      </c>
      <c r="AV41" s="269">
        <v>0</v>
      </c>
      <c r="AW41" s="270">
        <v>12917</v>
      </c>
      <c r="AX41" s="269">
        <v>13350</v>
      </c>
      <c r="AY41" s="270">
        <v>3330</v>
      </c>
      <c r="AZ41" s="270">
        <v>16247</v>
      </c>
      <c r="BA41" s="269">
        <v>16680</v>
      </c>
      <c r="BB41" s="270">
        <v>-7429</v>
      </c>
      <c r="BC41" s="269">
        <v>8818</v>
      </c>
      <c r="BD41" s="270">
        <v>9251</v>
      </c>
      <c r="BE41" s="271"/>
      <c r="BG41" s="286">
        <v>37</v>
      </c>
      <c r="BH41" s="283" t="s">
        <v>42</v>
      </c>
      <c r="BI41" s="273">
        <f t="shared" si="0"/>
        <v>13350</v>
      </c>
      <c r="BJ41" s="274">
        <f t="shared" si="1"/>
        <v>7429</v>
      </c>
      <c r="BK41" s="275">
        <f t="shared" si="2"/>
        <v>0.55647940074906366</v>
      </c>
      <c r="BL41" s="276">
        <f t="shared" si="3"/>
        <v>0.44352059925093634</v>
      </c>
      <c r="BM41" s="277"/>
      <c r="BN41" s="286">
        <v>37</v>
      </c>
      <c r="BO41" s="283" t="s">
        <v>42</v>
      </c>
      <c r="BP41" s="278">
        <f t="shared" si="4"/>
        <v>3330</v>
      </c>
      <c r="BQ41" s="279">
        <f t="shared" si="5"/>
        <v>7429</v>
      </c>
      <c r="BR41" s="280">
        <f t="shared" si="6"/>
        <v>-4099</v>
      </c>
      <c r="BS41" s="277"/>
    </row>
    <row r="42" spans="1:71" x14ac:dyDescent="0.2">
      <c r="A42" s="287">
        <v>38</v>
      </c>
      <c r="B42" s="268" t="s">
        <v>283</v>
      </c>
      <c r="C42" s="269">
        <v>8</v>
      </c>
      <c r="D42" s="269">
        <v>0</v>
      </c>
      <c r="E42" s="269">
        <v>0</v>
      </c>
      <c r="F42" s="269">
        <v>0</v>
      </c>
      <c r="G42" s="269">
        <v>15</v>
      </c>
      <c r="H42" s="269">
        <v>3</v>
      </c>
      <c r="I42" s="269">
        <v>10</v>
      </c>
      <c r="J42" s="269">
        <v>55</v>
      </c>
      <c r="K42" s="269">
        <v>0</v>
      </c>
      <c r="L42" s="269">
        <v>5</v>
      </c>
      <c r="M42" s="269">
        <v>3</v>
      </c>
      <c r="N42" s="269">
        <v>2</v>
      </c>
      <c r="O42" s="269">
        <v>2</v>
      </c>
      <c r="P42" s="269">
        <v>5</v>
      </c>
      <c r="Q42" s="269">
        <v>3</v>
      </c>
      <c r="R42" s="269">
        <v>9</v>
      </c>
      <c r="S42" s="269">
        <v>3</v>
      </c>
      <c r="T42" s="269">
        <v>2</v>
      </c>
      <c r="U42" s="269">
        <v>16</v>
      </c>
      <c r="V42" s="269">
        <v>0</v>
      </c>
      <c r="W42" s="269">
        <v>8</v>
      </c>
      <c r="X42" s="269">
        <v>8</v>
      </c>
      <c r="Y42" s="269">
        <v>13</v>
      </c>
      <c r="Z42" s="269">
        <v>5</v>
      </c>
      <c r="AA42" s="269">
        <v>2</v>
      </c>
      <c r="AB42" s="269">
        <v>14</v>
      </c>
      <c r="AC42" s="269">
        <v>41</v>
      </c>
      <c r="AD42" s="269">
        <v>25</v>
      </c>
      <c r="AE42" s="269">
        <v>2</v>
      </c>
      <c r="AF42" s="269">
        <v>34</v>
      </c>
      <c r="AG42" s="269">
        <v>0</v>
      </c>
      <c r="AH42" s="269">
        <v>44</v>
      </c>
      <c r="AI42" s="269">
        <v>64</v>
      </c>
      <c r="AJ42" s="269">
        <v>44</v>
      </c>
      <c r="AK42" s="269">
        <v>0</v>
      </c>
      <c r="AL42" s="269">
        <v>11</v>
      </c>
      <c r="AM42" s="269">
        <v>26</v>
      </c>
      <c r="AN42" s="269">
        <v>0</v>
      </c>
      <c r="AO42" s="269">
        <v>0</v>
      </c>
      <c r="AP42" s="270">
        <v>482</v>
      </c>
      <c r="AQ42" s="269">
        <v>0</v>
      </c>
      <c r="AR42" s="269">
        <v>0</v>
      </c>
      <c r="AS42" s="269">
        <v>0</v>
      </c>
      <c r="AT42" s="269">
        <v>0</v>
      </c>
      <c r="AU42" s="269">
        <v>0</v>
      </c>
      <c r="AV42" s="269">
        <v>0</v>
      </c>
      <c r="AW42" s="270">
        <v>0</v>
      </c>
      <c r="AX42" s="269">
        <v>482</v>
      </c>
      <c r="AY42" s="270">
        <v>0</v>
      </c>
      <c r="AZ42" s="270">
        <v>0</v>
      </c>
      <c r="BA42" s="269">
        <v>482</v>
      </c>
      <c r="BB42" s="270">
        <v>0</v>
      </c>
      <c r="BC42" s="269">
        <v>0</v>
      </c>
      <c r="BD42" s="270">
        <v>482</v>
      </c>
      <c r="BE42" s="271"/>
      <c r="BG42" s="287">
        <v>38</v>
      </c>
      <c r="BH42" s="272" t="s">
        <v>283</v>
      </c>
      <c r="BI42" s="273">
        <f t="shared" si="0"/>
        <v>482</v>
      </c>
      <c r="BJ42" s="274">
        <f t="shared" si="1"/>
        <v>0</v>
      </c>
      <c r="BK42" s="275">
        <f t="shared" si="2"/>
        <v>0</v>
      </c>
      <c r="BL42" s="276">
        <f t="shared" si="3"/>
        <v>1</v>
      </c>
      <c r="BM42" s="277"/>
      <c r="BN42" s="287">
        <v>38</v>
      </c>
      <c r="BO42" s="272" t="s">
        <v>283</v>
      </c>
      <c r="BP42" s="278">
        <f t="shared" si="4"/>
        <v>0</v>
      </c>
      <c r="BQ42" s="279">
        <f t="shared" si="5"/>
        <v>0</v>
      </c>
      <c r="BR42" s="280">
        <f t="shared" si="6"/>
        <v>0</v>
      </c>
      <c r="BS42" s="277"/>
    </row>
    <row r="43" spans="1:71" x14ac:dyDescent="0.2">
      <c r="A43" s="287">
        <v>39</v>
      </c>
      <c r="B43" s="268" t="s">
        <v>284</v>
      </c>
      <c r="C43" s="269">
        <v>25</v>
      </c>
      <c r="D43" s="269">
        <v>2</v>
      </c>
      <c r="E43" s="269">
        <v>0</v>
      </c>
      <c r="F43" s="269">
        <v>1</v>
      </c>
      <c r="G43" s="269">
        <v>102</v>
      </c>
      <c r="H43" s="269">
        <v>7</v>
      </c>
      <c r="I43" s="269">
        <v>23</v>
      </c>
      <c r="J43" s="269">
        <v>108</v>
      </c>
      <c r="K43" s="269">
        <v>1</v>
      </c>
      <c r="L43" s="269">
        <v>28</v>
      </c>
      <c r="M43" s="269">
        <v>15</v>
      </c>
      <c r="N43" s="269">
        <v>10</v>
      </c>
      <c r="O43" s="269">
        <v>12</v>
      </c>
      <c r="P43" s="269">
        <v>29</v>
      </c>
      <c r="Q43" s="269">
        <v>28</v>
      </c>
      <c r="R43" s="269">
        <v>46</v>
      </c>
      <c r="S43" s="269">
        <v>5</v>
      </c>
      <c r="T43" s="269">
        <v>1</v>
      </c>
      <c r="U43" s="269">
        <v>33</v>
      </c>
      <c r="V43" s="269">
        <v>0</v>
      </c>
      <c r="W43" s="269">
        <v>14</v>
      </c>
      <c r="X43" s="269">
        <v>14</v>
      </c>
      <c r="Y43" s="269">
        <v>136</v>
      </c>
      <c r="Z43" s="269">
        <v>72</v>
      </c>
      <c r="AA43" s="269">
        <v>12</v>
      </c>
      <c r="AB43" s="269">
        <v>70</v>
      </c>
      <c r="AC43" s="269">
        <v>105</v>
      </c>
      <c r="AD43" s="269">
        <v>35</v>
      </c>
      <c r="AE43" s="269">
        <v>13</v>
      </c>
      <c r="AF43" s="269">
        <v>131</v>
      </c>
      <c r="AG43" s="269">
        <v>6</v>
      </c>
      <c r="AH43" s="269">
        <v>39</v>
      </c>
      <c r="AI43" s="269">
        <v>166</v>
      </c>
      <c r="AJ43" s="269">
        <v>70</v>
      </c>
      <c r="AK43" s="269">
        <v>0</v>
      </c>
      <c r="AL43" s="269">
        <v>19</v>
      </c>
      <c r="AM43" s="269">
        <v>43</v>
      </c>
      <c r="AN43" s="269">
        <v>0</v>
      </c>
      <c r="AO43" s="269">
        <v>0</v>
      </c>
      <c r="AP43" s="270">
        <v>1421</v>
      </c>
      <c r="AQ43" s="269">
        <v>0</v>
      </c>
      <c r="AR43" s="269">
        <v>2080</v>
      </c>
      <c r="AS43" s="269">
        <v>0</v>
      </c>
      <c r="AT43" s="269">
        <v>0</v>
      </c>
      <c r="AU43" s="269">
        <v>0</v>
      </c>
      <c r="AV43" s="269">
        <v>0</v>
      </c>
      <c r="AW43" s="270">
        <v>2080</v>
      </c>
      <c r="AX43" s="269">
        <v>3501</v>
      </c>
      <c r="AY43" s="270">
        <v>2</v>
      </c>
      <c r="AZ43" s="270">
        <v>2082</v>
      </c>
      <c r="BA43" s="269">
        <v>3503</v>
      </c>
      <c r="BB43" s="270">
        <v>-2787</v>
      </c>
      <c r="BC43" s="269">
        <v>-705</v>
      </c>
      <c r="BD43" s="270">
        <v>716</v>
      </c>
      <c r="BE43" s="271"/>
      <c r="BG43" s="287">
        <v>39</v>
      </c>
      <c r="BH43" s="272" t="s">
        <v>284</v>
      </c>
      <c r="BI43" s="273">
        <f t="shared" si="0"/>
        <v>3501</v>
      </c>
      <c r="BJ43" s="274">
        <f t="shared" si="1"/>
        <v>2787</v>
      </c>
      <c r="BK43" s="275">
        <f t="shared" si="2"/>
        <v>0.79605826906598109</v>
      </c>
      <c r="BL43" s="276">
        <f t="shared" si="3"/>
        <v>0.20394173093401891</v>
      </c>
      <c r="BM43" s="277"/>
      <c r="BN43" s="287">
        <v>39</v>
      </c>
      <c r="BO43" s="272" t="s">
        <v>284</v>
      </c>
      <c r="BP43" s="278">
        <f t="shared" si="4"/>
        <v>2</v>
      </c>
      <c r="BQ43" s="279">
        <f t="shared" si="5"/>
        <v>2787</v>
      </c>
      <c r="BR43" s="280">
        <f t="shared" si="6"/>
        <v>-2785</v>
      </c>
      <c r="BS43" s="277"/>
    </row>
    <row r="44" spans="1:71" x14ac:dyDescent="0.2">
      <c r="A44" s="288">
        <v>40</v>
      </c>
      <c r="B44" s="289" t="s">
        <v>43</v>
      </c>
      <c r="C44" s="290">
        <v>3301</v>
      </c>
      <c r="D44" s="290">
        <v>93</v>
      </c>
      <c r="E44" s="290">
        <v>3</v>
      </c>
      <c r="F44" s="290">
        <v>13</v>
      </c>
      <c r="G44" s="290">
        <v>8302</v>
      </c>
      <c r="H44" s="290">
        <v>1212</v>
      </c>
      <c r="I44" s="290">
        <v>3745</v>
      </c>
      <c r="J44" s="290">
        <v>39842</v>
      </c>
      <c r="K44" s="290">
        <v>695</v>
      </c>
      <c r="L44" s="290">
        <v>8923</v>
      </c>
      <c r="M44" s="290">
        <v>858</v>
      </c>
      <c r="N44" s="290">
        <v>2138</v>
      </c>
      <c r="O44" s="290">
        <v>1831</v>
      </c>
      <c r="P44" s="290">
        <v>3821</v>
      </c>
      <c r="Q44" s="290">
        <v>1908</v>
      </c>
      <c r="R44" s="290">
        <v>3684</v>
      </c>
      <c r="S44" s="290">
        <v>798</v>
      </c>
      <c r="T44" s="290">
        <v>463</v>
      </c>
      <c r="U44" s="290">
        <v>6384</v>
      </c>
      <c r="V44" s="290">
        <v>84</v>
      </c>
      <c r="W44" s="290">
        <v>5566</v>
      </c>
      <c r="X44" s="290">
        <v>2370</v>
      </c>
      <c r="Y44" s="290">
        <v>4694</v>
      </c>
      <c r="Z44" s="290">
        <v>24881</v>
      </c>
      <c r="AA44" s="290">
        <v>631</v>
      </c>
      <c r="AB44" s="290">
        <v>921</v>
      </c>
      <c r="AC44" s="290">
        <v>3140</v>
      </c>
      <c r="AD44" s="290">
        <v>1335</v>
      </c>
      <c r="AE44" s="290">
        <v>1875</v>
      </c>
      <c r="AF44" s="290">
        <v>3400</v>
      </c>
      <c r="AG44" s="290">
        <v>404</v>
      </c>
      <c r="AH44" s="290">
        <v>2872</v>
      </c>
      <c r="AI44" s="290">
        <v>2971</v>
      </c>
      <c r="AJ44" s="290">
        <v>6037</v>
      </c>
      <c r="AK44" s="290">
        <v>0</v>
      </c>
      <c r="AL44" s="290">
        <v>1875</v>
      </c>
      <c r="AM44" s="290">
        <v>4429</v>
      </c>
      <c r="AN44" s="290">
        <v>482</v>
      </c>
      <c r="AO44" s="290">
        <v>489</v>
      </c>
      <c r="AP44" s="291">
        <v>156470</v>
      </c>
      <c r="AQ44" s="290">
        <v>3751</v>
      </c>
      <c r="AR44" s="290">
        <v>94213</v>
      </c>
      <c r="AS44" s="290">
        <v>28593</v>
      </c>
      <c r="AT44" s="290">
        <v>14524</v>
      </c>
      <c r="AU44" s="290">
        <v>3281</v>
      </c>
      <c r="AV44" s="290">
        <v>2703</v>
      </c>
      <c r="AW44" s="291">
        <v>147065</v>
      </c>
      <c r="AX44" s="290">
        <v>303535</v>
      </c>
      <c r="AY44" s="291">
        <v>181205</v>
      </c>
      <c r="AZ44" s="291">
        <v>328270</v>
      </c>
      <c r="BA44" s="290">
        <v>484740</v>
      </c>
      <c r="BB44" s="291">
        <v>-195298</v>
      </c>
      <c r="BC44" s="290">
        <v>132972</v>
      </c>
      <c r="BD44" s="291">
        <v>289442</v>
      </c>
      <c r="BE44" s="271"/>
      <c r="BG44" s="288">
        <v>40</v>
      </c>
      <c r="BH44" s="292" t="s">
        <v>43</v>
      </c>
      <c r="BI44" s="293">
        <f t="shared" si="0"/>
        <v>303535</v>
      </c>
      <c r="BJ44" s="294">
        <f t="shared" si="1"/>
        <v>195298</v>
      </c>
      <c r="BK44" s="295">
        <f t="shared" si="2"/>
        <v>0.6434117976510122</v>
      </c>
      <c r="BL44" s="296">
        <f t="shared" si="3"/>
        <v>0.3565882023489878</v>
      </c>
      <c r="BM44" s="277"/>
      <c r="BN44" s="288">
        <v>40</v>
      </c>
      <c r="BO44" s="292" t="s">
        <v>43</v>
      </c>
      <c r="BP44" s="297">
        <f t="shared" si="4"/>
        <v>181205</v>
      </c>
      <c r="BQ44" s="298">
        <f t="shared" si="5"/>
        <v>195298</v>
      </c>
      <c r="BR44" s="299">
        <f t="shared" si="6"/>
        <v>-14093</v>
      </c>
    </row>
    <row r="45" spans="1:71" x14ac:dyDescent="0.2">
      <c r="A45" s="300">
        <v>41</v>
      </c>
      <c r="B45" s="301" t="s">
        <v>52</v>
      </c>
      <c r="C45" s="302">
        <v>22</v>
      </c>
      <c r="D45" s="302">
        <v>3</v>
      </c>
      <c r="E45" s="302">
        <v>0</v>
      </c>
      <c r="F45" s="302">
        <v>3</v>
      </c>
      <c r="G45" s="302">
        <v>155</v>
      </c>
      <c r="H45" s="302">
        <v>23</v>
      </c>
      <c r="I45" s="302">
        <v>100</v>
      </c>
      <c r="J45" s="302">
        <v>745</v>
      </c>
      <c r="K45" s="302">
        <v>9</v>
      </c>
      <c r="L45" s="302">
        <v>242</v>
      </c>
      <c r="M45" s="302">
        <v>28</v>
      </c>
      <c r="N45" s="302">
        <v>28</v>
      </c>
      <c r="O45" s="302">
        <v>14</v>
      </c>
      <c r="P45" s="302">
        <v>102</v>
      </c>
      <c r="Q45" s="302">
        <v>52</v>
      </c>
      <c r="R45" s="302">
        <v>82</v>
      </c>
      <c r="S45" s="302">
        <v>21</v>
      </c>
      <c r="T45" s="302">
        <v>8</v>
      </c>
      <c r="U45" s="302">
        <v>147</v>
      </c>
      <c r="V45" s="302">
        <v>3</v>
      </c>
      <c r="W45" s="302">
        <v>51</v>
      </c>
      <c r="X45" s="302">
        <v>91</v>
      </c>
      <c r="Y45" s="302">
        <v>186</v>
      </c>
      <c r="Z45" s="302">
        <v>317</v>
      </c>
      <c r="AA45" s="302">
        <v>17</v>
      </c>
      <c r="AB45" s="302">
        <v>74</v>
      </c>
      <c r="AC45" s="302">
        <v>266</v>
      </c>
      <c r="AD45" s="302">
        <v>125</v>
      </c>
      <c r="AE45" s="302">
        <v>18</v>
      </c>
      <c r="AF45" s="302">
        <v>205</v>
      </c>
      <c r="AG45" s="302">
        <v>11</v>
      </c>
      <c r="AH45" s="302">
        <v>105</v>
      </c>
      <c r="AI45" s="302">
        <v>102</v>
      </c>
      <c r="AJ45" s="302">
        <v>122</v>
      </c>
      <c r="AK45" s="302">
        <v>0</v>
      </c>
      <c r="AL45" s="302">
        <v>65</v>
      </c>
      <c r="AM45" s="302">
        <v>207</v>
      </c>
      <c r="AN45" s="302">
        <v>0</v>
      </c>
      <c r="AO45" s="302">
        <v>2</v>
      </c>
      <c r="AP45" s="303">
        <v>3751</v>
      </c>
      <c r="AQ45" s="269"/>
      <c r="AR45" s="269"/>
      <c r="AS45" s="269"/>
      <c r="AT45" s="269"/>
      <c r="AU45" s="269"/>
      <c r="AV45" s="269"/>
      <c r="AW45" s="269"/>
      <c r="AX45" s="269"/>
      <c r="AY45" s="269"/>
      <c r="AZ45" s="269"/>
      <c r="BA45" s="269"/>
      <c r="BB45" s="269"/>
      <c r="BC45" s="269"/>
      <c r="BD45" s="269"/>
      <c r="BE45" s="271"/>
      <c r="BG45" s="56" t="s">
        <v>486</v>
      </c>
      <c r="BI45" s="274"/>
      <c r="BJ45" s="274"/>
      <c r="BN45" s="56" t="s">
        <v>486</v>
      </c>
    </row>
    <row r="46" spans="1:71" x14ac:dyDescent="0.2">
      <c r="A46" s="286">
        <v>42</v>
      </c>
      <c r="B46" s="282" t="s">
        <v>53</v>
      </c>
      <c r="C46" s="269">
        <v>725</v>
      </c>
      <c r="D46" s="269">
        <v>74</v>
      </c>
      <c r="E46" s="269">
        <v>2</v>
      </c>
      <c r="F46" s="269">
        <v>14</v>
      </c>
      <c r="G46" s="269">
        <v>1795</v>
      </c>
      <c r="H46" s="269">
        <v>489</v>
      </c>
      <c r="I46" s="269">
        <v>1130</v>
      </c>
      <c r="J46" s="269">
        <v>5571</v>
      </c>
      <c r="K46" s="269">
        <v>33</v>
      </c>
      <c r="L46" s="269">
        <v>2970</v>
      </c>
      <c r="M46" s="269">
        <v>352</v>
      </c>
      <c r="N46" s="269">
        <v>164</v>
      </c>
      <c r="O46" s="269">
        <v>238</v>
      </c>
      <c r="P46" s="269">
        <v>1946</v>
      </c>
      <c r="Q46" s="269">
        <v>651</v>
      </c>
      <c r="R46" s="269">
        <v>1452</v>
      </c>
      <c r="S46" s="269">
        <v>278</v>
      </c>
      <c r="T46" s="269">
        <v>142</v>
      </c>
      <c r="U46" s="269">
        <v>1927</v>
      </c>
      <c r="V46" s="269">
        <v>23</v>
      </c>
      <c r="W46" s="269">
        <v>892</v>
      </c>
      <c r="X46" s="269">
        <v>1219</v>
      </c>
      <c r="Y46" s="269">
        <v>3007</v>
      </c>
      <c r="Z46" s="269">
        <v>2334</v>
      </c>
      <c r="AA46" s="269">
        <v>176</v>
      </c>
      <c r="AB46" s="269">
        <v>1412</v>
      </c>
      <c r="AC46" s="269">
        <v>4798</v>
      </c>
      <c r="AD46" s="269">
        <v>1282</v>
      </c>
      <c r="AE46" s="269">
        <v>275</v>
      </c>
      <c r="AF46" s="269">
        <v>4377</v>
      </c>
      <c r="AG46" s="269">
        <v>130</v>
      </c>
      <c r="AH46" s="269">
        <v>3516</v>
      </c>
      <c r="AI46" s="269">
        <v>6221</v>
      </c>
      <c r="AJ46" s="269">
        <v>6305</v>
      </c>
      <c r="AK46" s="269">
        <v>0</v>
      </c>
      <c r="AL46" s="269">
        <v>1522</v>
      </c>
      <c r="AM46" s="269">
        <v>2474</v>
      </c>
      <c r="AN46" s="269">
        <v>0</v>
      </c>
      <c r="AO46" s="269">
        <v>7</v>
      </c>
      <c r="AP46" s="270">
        <v>59923</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1221</v>
      </c>
      <c r="D47" s="269">
        <v>116</v>
      </c>
      <c r="E47" s="269">
        <v>1</v>
      </c>
      <c r="F47" s="269">
        <v>1</v>
      </c>
      <c r="G47" s="269">
        <v>1296</v>
      </c>
      <c r="H47" s="269">
        <v>-38</v>
      </c>
      <c r="I47" s="269">
        <v>379</v>
      </c>
      <c r="J47" s="269">
        <v>3532</v>
      </c>
      <c r="K47" s="269">
        <v>27</v>
      </c>
      <c r="L47" s="269">
        <v>-40</v>
      </c>
      <c r="M47" s="269">
        <v>158</v>
      </c>
      <c r="N47" s="269">
        <v>313</v>
      </c>
      <c r="O47" s="269">
        <v>203</v>
      </c>
      <c r="P47" s="269">
        <v>204</v>
      </c>
      <c r="Q47" s="269">
        <v>357</v>
      </c>
      <c r="R47" s="269">
        <v>757</v>
      </c>
      <c r="S47" s="269">
        <v>33</v>
      </c>
      <c r="T47" s="269">
        <v>-30</v>
      </c>
      <c r="U47" s="269">
        <v>-211</v>
      </c>
      <c r="V47" s="269">
        <v>-6</v>
      </c>
      <c r="W47" s="269">
        <v>89</v>
      </c>
      <c r="X47" s="269">
        <v>318</v>
      </c>
      <c r="Y47" s="269">
        <v>233</v>
      </c>
      <c r="Z47" s="269">
        <v>969</v>
      </c>
      <c r="AA47" s="269">
        <v>164</v>
      </c>
      <c r="AB47" s="269">
        <v>104</v>
      </c>
      <c r="AC47" s="269">
        <v>1546</v>
      </c>
      <c r="AD47" s="269">
        <v>1025</v>
      </c>
      <c r="AE47" s="269">
        <v>7663</v>
      </c>
      <c r="AF47" s="269">
        <v>532</v>
      </c>
      <c r="AG47" s="269">
        <v>138</v>
      </c>
      <c r="AH47" s="269">
        <v>0</v>
      </c>
      <c r="AI47" s="269">
        <v>193</v>
      </c>
      <c r="AJ47" s="269">
        <v>516</v>
      </c>
      <c r="AK47" s="269">
        <v>0</v>
      </c>
      <c r="AL47" s="269">
        <v>355</v>
      </c>
      <c r="AM47" s="269">
        <v>857</v>
      </c>
      <c r="AN47" s="269">
        <v>0</v>
      </c>
      <c r="AO47" s="269">
        <v>186</v>
      </c>
      <c r="AP47" s="270">
        <v>23161</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968</v>
      </c>
      <c r="D48" s="269">
        <v>19</v>
      </c>
      <c r="E48" s="269">
        <v>1</v>
      </c>
      <c r="F48" s="269">
        <v>4</v>
      </c>
      <c r="G48" s="269">
        <v>823</v>
      </c>
      <c r="H48" s="269">
        <v>227</v>
      </c>
      <c r="I48" s="269">
        <v>301</v>
      </c>
      <c r="J48" s="269">
        <v>7458</v>
      </c>
      <c r="K48" s="269">
        <v>92</v>
      </c>
      <c r="L48" s="269">
        <v>1174</v>
      </c>
      <c r="M48" s="269">
        <v>190</v>
      </c>
      <c r="N48" s="269">
        <v>157</v>
      </c>
      <c r="O48" s="269">
        <v>71</v>
      </c>
      <c r="P48" s="269">
        <v>568</v>
      </c>
      <c r="Q48" s="269">
        <v>353</v>
      </c>
      <c r="R48" s="269">
        <v>694</v>
      </c>
      <c r="S48" s="269">
        <v>192</v>
      </c>
      <c r="T48" s="269">
        <v>135</v>
      </c>
      <c r="U48" s="269">
        <v>1532</v>
      </c>
      <c r="V48" s="269">
        <v>24</v>
      </c>
      <c r="W48" s="269">
        <v>488</v>
      </c>
      <c r="X48" s="269">
        <v>501</v>
      </c>
      <c r="Y48" s="269">
        <v>320</v>
      </c>
      <c r="Z48" s="269">
        <v>4263</v>
      </c>
      <c r="AA48" s="269">
        <v>271</v>
      </c>
      <c r="AB48" s="269">
        <v>227</v>
      </c>
      <c r="AC48" s="269">
        <v>1073</v>
      </c>
      <c r="AD48" s="269">
        <v>301</v>
      </c>
      <c r="AE48" s="269">
        <v>5911</v>
      </c>
      <c r="AF48" s="269">
        <v>2479</v>
      </c>
      <c r="AG48" s="269">
        <v>104</v>
      </c>
      <c r="AH48" s="269">
        <v>3493</v>
      </c>
      <c r="AI48" s="269">
        <v>1968</v>
      </c>
      <c r="AJ48" s="269">
        <v>893</v>
      </c>
      <c r="AK48" s="269">
        <v>0</v>
      </c>
      <c r="AL48" s="269">
        <v>333</v>
      </c>
      <c r="AM48" s="269">
        <v>835</v>
      </c>
      <c r="AN48" s="269">
        <v>0</v>
      </c>
      <c r="AO48" s="269">
        <v>26</v>
      </c>
      <c r="AP48" s="270">
        <v>38469</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241</v>
      </c>
      <c r="D49" s="269">
        <v>6</v>
      </c>
      <c r="E49" s="269">
        <v>0</v>
      </c>
      <c r="F49" s="269">
        <v>3</v>
      </c>
      <c r="G49" s="269">
        <v>1692</v>
      </c>
      <c r="H49" s="269">
        <v>88</v>
      </c>
      <c r="I49" s="269">
        <v>150</v>
      </c>
      <c r="J49" s="269">
        <v>1140</v>
      </c>
      <c r="K49" s="269">
        <v>134</v>
      </c>
      <c r="L49" s="269">
        <v>494</v>
      </c>
      <c r="M49" s="269">
        <v>51</v>
      </c>
      <c r="N49" s="269">
        <v>50</v>
      </c>
      <c r="O49" s="269">
        <v>18</v>
      </c>
      <c r="P49" s="269">
        <v>189</v>
      </c>
      <c r="Q49" s="269">
        <v>22</v>
      </c>
      <c r="R49" s="269">
        <v>66</v>
      </c>
      <c r="S49" s="269">
        <v>21</v>
      </c>
      <c r="T49" s="269">
        <v>5</v>
      </c>
      <c r="U49" s="269">
        <v>39</v>
      </c>
      <c r="V49" s="269">
        <v>2</v>
      </c>
      <c r="W49" s="269">
        <v>57</v>
      </c>
      <c r="X49" s="269">
        <v>152</v>
      </c>
      <c r="Y49" s="269">
        <v>321</v>
      </c>
      <c r="Z49" s="269">
        <v>582</v>
      </c>
      <c r="AA49" s="269">
        <v>57</v>
      </c>
      <c r="AB49" s="269">
        <v>55</v>
      </c>
      <c r="AC49" s="269">
        <v>491</v>
      </c>
      <c r="AD49" s="269">
        <v>84</v>
      </c>
      <c r="AE49" s="269">
        <v>751</v>
      </c>
      <c r="AF49" s="269">
        <v>761</v>
      </c>
      <c r="AG49" s="269">
        <v>25</v>
      </c>
      <c r="AH49" s="269">
        <v>16</v>
      </c>
      <c r="AI49" s="269">
        <v>137</v>
      </c>
      <c r="AJ49" s="269">
        <v>206</v>
      </c>
      <c r="AK49" s="269">
        <v>0</v>
      </c>
      <c r="AL49" s="269">
        <v>206</v>
      </c>
      <c r="AM49" s="269">
        <v>458</v>
      </c>
      <c r="AN49" s="269">
        <v>0</v>
      </c>
      <c r="AO49" s="269">
        <v>9</v>
      </c>
      <c r="AP49" s="270">
        <v>8779</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-420</v>
      </c>
      <c r="D50" s="269">
        <v>-12</v>
      </c>
      <c r="E50" s="269">
        <v>0</v>
      </c>
      <c r="F50" s="269">
        <v>0</v>
      </c>
      <c r="G50" s="269">
        <v>-36</v>
      </c>
      <c r="H50" s="269">
        <v>0</v>
      </c>
      <c r="I50" s="269">
        <v>0</v>
      </c>
      <c r="J50" s="269">
        <v>0</v>
      </c>
      <c r="K50" s="269">
        <v>-2</v>
      </c>
      <c r="L50" s="269">
        <v>0</v>
      </c>
      <c r="M50" s="269">
        <v>0</v>
      </c>
      <c r="N50" s="269">
        <v>0</v>
      </c>
      <c r="O50" s="269">
        <v>0</v>
      </c>
      <c r="P50" s="269">
        <v>0</v>
      </c>
      <c r="Q50" s="269">
        <v>0</v>
      </c>
      <c r="R50" s="269">
        <v>0</v>
      </c>
      <c r="S50" s="269">
        <v>0</v>
      </c>
      <c r="T50" s="269">
        <v>0</v>
      </c>
      <c r="U50" s="269">
        <v>0</v>
      </c>
      <c r="V50" s="269">
        <v>0</v>
      </c>
      <c r="W50" s="269">
        <v>0</v>
      </c>
      <c r="X50" s="269">
        <v>0</v>
      </c>
      <c r="Y50" s="269">
        <v>-37</v>
      </c>
      <c r="Z50" s="269">
        <v>-45</v>
      </c>
      <c r="AA50" s="269">
        <v>-61</v>
      </c>
      <c r="AB50" s="269">
        <v>0</v>
      </c>
      <c r="AC50" s="269">
        <v>-6</v>
      </c>
      <c r="AD50" s="269">
        <v>-62</v>
      </c>
      <c r="AE50" s="269">
        <v>-1</v>
      </c>
      <c r="AF50" s="269">
        <v>-59</v>
      </c>
      <c r="AG50" s="269">
        <v>0</v>
      </c>
      <c r="AH50" s="269">
        <v>0</v>
      </c>
      <c r="AI50" s="269">
        <v>-28</v>
      </c>
      <c r="AJ50" s="269">
        <v>-180</v>
      </c>
      <c r="AK50" s="269">
        <v>0</v>
      </c>
      <c r="AL50" s="269">
        <v>0</v>
      </c>
      <c r="AM50" s="269">
        <v>0</v>
      </c>
      <c r="AN50" s="269">
        <v>0</v>
      </c>
      <c r="AO50" s="269">
        <v>-3</v>
      </c>
      <c r="AP50" s="270">
        <v>-952</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2757</v>
      </c>
      <c r="D51" s="290">
        <v>206</v>
      </c>
      <c r="E51" s="290">
        <v>4</v>
      </c>
      <c r="F51" s="290">
        <v>25</v>
      </c>
      <c r="G51" s="290">
        <v>5725</v>
      </c>
      <c r="H51" s="290">
        <v>789</v>
      </c>
      <c r="I51" s="290">
        <v>2060</v>
      </c>
      <c r="J51" s="290">
        <v>18446</v>
      </c>
      <c r="K51" s="290">
        <v>293</v>
      </c>
      <c r="L51" s="290">
        <v>4840</v>
      </c>
      <c r="M51" s="290">
        <v>779</v>
      </c>
      <c r="N51" s="290">
        <v>712</v>
      </c>
      <c r="O51" s="290">
        <v>544</v>
      </c>
      <c r="P51" s="290">
        <v>3009</v>
      </c>
      <c r="Q51" s="290">
        <v>1435</v>
      </c>
      <c r="R51" s="290">
        <v>3051</v>
      </c>
      <c r="S51" s="290">
        <v>545</v>
      </c>
      <c r="T51" s="290">
        <v>260</v>
      </c>
      <c r="U51" s="290">
        <v>3434</v>
      </c>
      <c r="V51" s="290">
        <v>46</v>
      </c>
      <c r="W51" s="290">
        <v>1577</v>
      </c>
      <c r="X51" s="290">
        <v>2281</v>
      </c>
      <c r="Y51" s="290">
        <v>4030</v>
      </c>
      <c r="Z51" s="290">
        <v>8420</v>
      </c>
      <c r="AA51" s="290">
        <v>624</v>
      </c>
      <c r="AB51" s="290">
        <v>1872</v>
      </c>
      <c r="AC51" s="290">
        <v>8168</v>
      </c>
      <c r="AD51" s="290">
        <v>2755</v>
      </c>
      <c r="AE51" s="290">
        <v>14617</v>
      </c>
      <c r="AF51" s="290">
        <v>8295</v>
      </c>
      <c r="AG51" s="290">
        <v>408</v>
      </c>
      <c r="AH51" s="290">
        <v>7130</v>
      </c>
      <c r="AI51" s="290">
        <v>8593</v>
      </c>
      <c r="AJ51" s="290">
        <v>7862</v>
      </c>
      <c r="AK51" s="290">
        <v>0</v>
      </c>
      <c r="AL51" s="290">
        <v>2481</v>
      </c>
      <c r="AM51" s="290">
        <v>4831</v>
      </c>
      <c r="AN51" s="290">
        <v>0</v>
      </c>
      <c r="AO51" s="290">
        <v>227</v>
      </c>
      <c r="AP51" s="291">
        <v>133131</v>
      </c>
      <c r="AQ51" s="269"/>
      <c r="AR51" s="269"/>
      <c r="AS51" s="269"/>
      <c r="AT51" s="269"/>
      <c r="AU51" s="269"/>
      <c r="AV51" s="269"/>
      <c r="AW51" s="269"/>
      <c r="AX51" s="269"/>
      <c r="AY51" s="269"/>
      <c r="AZ51" s="269"/>
      <c r="BA51" s="269"/>
      <c r="BB51" s="269"/>
      <c r="BC51" s="269"/>
      <c r="BD51" s="269"/>
      <c r="BE51" s="271"/>
    </row>
    <row r="52" spans="1:57" x14ac:dyDescent="0.2">
      <c r="A52" s="304">
        <v>48</v>
      </c>
      <c r="B52" s="305" t="s">
        <v>440</v>
      </c>
      <c r="C52" s="306">
        <v>6055</v>
      </c>
      <c r="D52" s="306">
        <v>299</v>
      </c>
      <c r="E52" s="306">
        <v>7</v>
      </c>
      <c r="F52" s="306">
        <v>38</v>
      </c>
      <c r="G52" s="306">
        <v>14022</v>
      </c>
      <c r="H52" s="306">
        <v>2000</v>
      </c>
      <c r="I52" s="306">
        <v>5801</v>
      </c>
      <c r="J52" s="306">
        <v>58269</v>
      </c>
      <c r="K52" s="306">
        <v>988</v>
      </c>
      <c r="L52" s="306">
        <v>13761</v>
      </c>
      <c r="M52" s="306">
        <v>1636</v>
      </c>
      <c r="N52" s="306">
        <v>2849</v>
      </c>
      <c r="O52" s="306">
        <v>2374</v>
      </c>
      <c r="P52" s="306">
        <v>6828</v>
      </c>
      <c r="Q52" s="306">
        <v>3342</v>
      </c>
      <c r="R52" s="306">
        <v>6732</v>
      </c>
      <c r="S52" s="306">
        <v>1342</v>
      </c>
      <c r="T52" s="306">
        <v>722</v>
      </c>
      <c r="U52" s="306">
        <v>9812</v>
      </c>
      <c r="V52" s="306">
        <v>130</v>
      </c>
      <c r="W52" s="306">
        <v>7140</v>
      </c>
      <c r="X52" s="306">
        <v>4648</v>
      </c>
      <c r="Y52" s="306">
        <v>8719</v>
      </c>
      <c r="Z52" s="306">
        <v>33299</v>
      </c>
      <c r="AA52" s="306">
        <v>1254</v>
      </c>
      <c r="AB52" s="306">
        <v>2788</v>
      </c>
      <c r="AC52" s="306">
        <v>11293</v>
      </c>
      <c r="AD52" s="306">
        <v>4081</v>
      </c>
      <c r="AE52" s="306">
        <v>16491</v>
      </c>
      <c r="AF52" s="306">
        <v>11682</v>
      </c>
      <c r="AG52" s="306">
        <v>812</v>
      </c>
      <c r="AH52" s="306">
        <v>10002</v>
      </c>
      <c r="AI52" s="306">
        <v>11542</v>
      </c>
      <c r="AJ52" s="306">
        <v>13883</v>
      </c>
      <c r="AK52" s="306">
        <v>0</v>
      </c>
      <c r="AL52" s="306">
        <v>4352</v>
      </c>
      <c r="AM52" s="306">
        <v>9251</v>
      </c>
      <c r="AN52" s="306">
        <v>482</v>
      </c>
      <c r="AO52" s="306">
        <v>716</v>
      </c>
      <c r="AP52" s="307">
        <v>289442</v>
      </c>
      <c r="AQ52" s="269"/>
      <c r="AR52" s="269"/>
      <c r="AS52" s="269"/>
      <c r="AT52" s="269"/>
      <c r="AU52" s="269"/>
      <c r="AV52" s="269"/>
      <c r="AW52" s="269"/>
      <c r="AX52" s="269"/>
      <c r="AY52" s="269"/>
      <c r="AZ52" s="269"/>
      <c r="BA52" s="269"/>
      <c r="BB52" s="269"/>
      <c r="BC52" s="269"/>
      <c r="BD52" s="269"/>
      <c r="BE52" s="271"/>
    </row>
    <row r="53" spans="1:57" x14ac:dyDescent="0.2">
      <c r="A53" s="56" t="s">
        <v>486</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398</v>
      </c>
      <c r="B1" s="308"/>
      <c r="C1" s="308"/>
      <c r="D1" s="308"/>
      <c r="E1" s="308" t="s">
        <v>611</v>
      </c>
      <c r="F1" s="308"/>
      <c r="G1" s="309" t="s">
        <v>178</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349</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2"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row>
    <row r="5" spans="1:56" x14ac:dyDescent="0.2">
      <c r="A5" s="267" t="s">
        <v>443</v>
      </c>
      <c r="B5" s="272" t="s">
        <v>444</v>
      </c>
      <c r="C5" s="445">
        <v>0.14087530966143683</v>
      </c>
      <c r="D5" s="445">
        <v>0</v>
      </c>
      <c r="E5" s="445">
        <v>0</v>
      </c>
      <c r="F5" s="445">
        <v>0</v>
      </c>
      <c r="G5" s="445">
        <v>0.14933675652546</v>
      </c>
      <c r="H5" s="445">
        <v>8.5000000000000006E-3</v>
      </c>
      <c r="I5" s="445">
        <v>1.7238407171177384E-4</v>
      </c>
      <c r="J5" s="445">
        <v>1.3042955945700115E-3</v>
      </c>
      <c r="K5" s="445">
        <v>0</v>
      </c>
      <c r="L5" s="445">
        <v>5.6681927185524309E-3</v>
      </c>
      <c r="M5" s="445">
        <v>0</v>
      </c>
      <c r="N5" s="445">
        <v>0</v>
      </c>
      <c r="O5" s="445">
        <v>0</v>
      </c>
      <c r="P5" s="445">
        <v>0</v>
      </c>
      <c r="Q5" s="445">
        <v>0</v>
      </c>
      <c r="R5" s="445">
        <v>0</v>
      </c>
      <c r="S5" s="445">
        <v>0</v>
      </c>
      <c r="T5" s="445">
        <v>0</v>
      </c>
      <c r="U5" s="445">
        <v>0</v>
      </c>
      <c r="V5" s="445">
        <v>0</v>
      </c>
      <c r="W5" s="445">
        <v>0</v>
      </c>
      <c r="X5" s="445">
        <v>8.6058519793459555E-4</v>
      </c>
      <c r="Y5" s="445">
        <v>1.0322284665672669E-3</v>
      </c>
      <c r="Z5" s="445">
        <v>0</v>
      </c>
      <c r="AA5" s="445">
        <v>0</v>
      </c>
      <c r="AB5" s="445">
        <v>0</v>
      </c>
      <c r="AC5" s="445">
        <v>8.8550429469582927E-5</v>
      </c>
      <c r="AD5" s="445">
        <v>0</v>
      </c>
      <c r="AE5" s="445">
        <v>0</v>
      </c>
      <c r="AF5" s="445">
        <v>0</v>
      </c>
      <c r="AG5" s="445">
        <v>0</v>
      </c>
      <c r="AH5" s="445">
        <v>0</v>
      </c>
      <c r="AI5" s="445">
        <v>2.3392826199965344E-3</v>
      </c>
      <c r="AJ5" s="445">
        <v>1.8007635237340632E-3</v>
      </c>
      <c r="AK5" s="445">
        <v>0</v>
      </c>
      <c r="AL5" s="445">
        <v>0</v>
      </c>
      <c r="AM5" s="445">
        <v>1.8592584585450222E-2</v>
      </c>
      <c r="AN5" s="445">
        <v>0</v>
      </c>
      <c r="AO5" s="445">
        <v>0</v>
      </c>
      <c r="AP5" s="446">
        <v>1.1598178564271944E-2</v>
      </c>
      <c r="AQ5" s="445">
        <v>3.4657424686750202E-3</v>
      </c>
      <c r="AR5" s="445">
        <v>1.170751382505599E-2</v>
      </c>
      <c r="AS5" s="445">
        <v>0</v>
      </c>
      <c r="AT5" s="445">
        <v>0</v>
      </c>
      <c r="AU5" s="445">
        <v>2.7430661383724473E-3</v>
      </c>
      <c r="AV5" s="445">
        <v>0</v>
      </c>
      <c r="AW5" s="446">
        <v>7.649678713494033E-3</v>
      </c>
      <c r="AX5" s="445">
        <v>1.4766007214983445E-2</v>
      </c>
      <c r="AY5" s="446">
        <v>1.7328440164454624E-2</v>
      </c>
      <c r="AZ5" s="446">
        <v>1.2992353855058337E-2</v>
      </c>
      <c r="BA5" s="445">
        <v>1.5723893221108225E-2</v>
      </c>
      <c r="BB5" s="446">
        <v>8.0236356747124902E-3</v>
      </c>
      <c r="BC5" s="445">
        <v>2.0289985861685168E-2</v>
      </c>
      <c r="BD5" s="446">
        <v>2.0919562468473821E-2</v>
      </c>
    </row>
    <row r="6" spans="1:56" x14ac:dyDescent="0.2">
      <c r="A6" s="267" t="s">
        <v>445</v>
      </c>
      <c r="B6" s="272" t="s">
        <v>446</v>
      </c>
      <c r="C6" s="445">
        <v>1.6515276630883568E-4</v>
      </c>
      <c r="D6" s="445">
        <v>0.13377926421404682</v>
      </c>
      <c r="E6" s="445">
        <v>0</v>
      </c>
      <c r="F6" s="445">
        <v>0</v>
      </c>
      <c r="G6" s="445">
        <v>2.8526601055484238E-4</v>
      </c>
      <c r="H6" s="445">
        <v>0</v>
      </c>
      <c r="I6" s="445">
        <v>2.6891915187036718E-2</v>
      </c>
      <c r="J6" s="445">
        <v>2.0594140966894919E-4</v>
      </c>
      <c r="K6" s="445">
        <v>0</v>
      </c>
      <c r="L6" s="445">
        <v>0</v>
      </c>
      <c r="M6" s="445">
        <v>0</v>
      </c>
      <c r="N6" s="445">
        <v>0</v>
      </c>
      <c r="O6" s="445">
        <v>0</v>
      </c>
      <c r="P6" s="445">
        <v>0</v>
      </c>
      <c r="Q6" s="445">
        <v>0</v>
      </c>
      <c r="R6" s="445">
        <v>0</v>
      </c>
      <c r="S6" s="445">
        <v>0</v>
      </c>
      <c r="T6" s="445">
        <v>0</v>
      </c>
      <c r="U6" s="445">
        <v>0</v>
      </c>
      <c r="V6" s="445">
        <v>0</v>
      </c>
      <c r="W6" s="445">
        <v>0</v>
      </c>
      <c r="X6" s="445">
        <v>0</v>
      </c>
      <c r="Y6" s="445">
        <v>0</v>
      </c>
      <c r="Z6" s="445">
        <v>0</v>
      </c>
      <c r="AA6" s="445">
        <v>0</v>
      </c>
      <c r="AB6" s="445">
        <v>0</v>
      </c>
      <c r="AC6" s="445">
        <v>0</v>
      </c>
      <c r="AD6" s="445">
        <v>0</v>
      </c>
      <c r="AE6" s="445">
        <v>0</v>
      </c>
      <c r="AF6" s="445">
        <v>0</v>
      </c>
      <c r="AG6" s="445">
        <v>0</v>
      </c>
      <c r="AH6" s="445">
        <v>0</v>
      </c>
      <c r="AI6" s="445">
        <v>8.6640097036908684E-5</v>
      </c>
      <c r="AJ6" s="445">
        <v>0</v>
      </c>
      <c r="AK6" s="445">
        <v>0</v>
      </c>
      <c r="AL6" s="445">
        <v>0</v>
      </c>
      <c r="AM6" s="445">
        <v>1.1890606420927466E-3</v>
      </c>
      <c r="AN6" s="445">
        <v>0</v>
      </c>
      <c r="AO6" s="445">
        <v>0</v>
      </c>
      <c r="AP6" s="446">
        <v>7.7735781261876297E-4</v>
      </c>
      <c r="AQ6" s="445">
        <v>2.6659557451346307E-4</v>
      </c>
      <c r="AR6" s="445">
        <v>6.0501204716971121E-4</v>
      </c>
      <c r="AS6" s="445">
        <v>0</v>
      </c>
      <c r="AT6" s="445">
        <v>0</v>
      </c>
      <c r="AU6" s="445">
        <v>0</v>
      </c>
      <c r="AV6" s="445">
        <v>3.5886052534221238E-2</v>
      </c>
      <c r="AW6" s="446">
        <v>1.0539557338591779E-3</v>
      </c>
      <c r="AX6" s="445">
        <v>1.2519149356746339E-3</v>
      </c>
      <c r="AY6" s="446">
        <v>1.2140945338152921E-4</v>
      </c>
      <c r="AZ6" s="446">
        <v>5.3919030066713382E-4</v>
      </c>
      <c r="BA6" s="445">
        <v>8.2931055823740561E-4</v>
      </c>
      <c r="BB6" s="446">
        <v>5.2739915411320138E-4</v>
      </c>
      <c r="BC6" s="445">
        <v>5.5650813705140933E-4</v>
      </c>
      <c r="BD6" s="446">
        <v>1.0330221598800452E-3</v>
      </c>
    </row>
    <row r="7" spans="1:56" x14ac:dyDescent="0.2">
      <c r="A7" s="267" t="s">
        <v>447</v>
      </c>
      <c r="B7" s="272" t="s">
        <v>250</v>
      </c>
      <c r="C7" s="445">
        <v>0</v>
      </c>
      <c r="D7" s="445">
        <v>0</v>
      </c>
      <c r="E7" s="445">
        <v>0</v>
      </c>
      <c r="F7" s="445">
        <v>0</v>
      </c>
      <c r="G7" s="445">
        <v>2.1466267294251891E-2</v>
      </c>
      <c r="H7" s="445">
        <v>0</v>
      </c>
      <c r="I7" s="445">
        <v>0</v>
      </c>
      <c r="J7" s="445">
        <v>3.4323568278158197E-5</v>
      </c>
      <c r="K7" s="445">
        <v>0</v>
      </c>
      <c r="L7" s="445">
        <v>0</v>
      </c>
      <c r="M7" s="445">
        <v>0</v>
      </c>
      <c r="N7" s="445">
        <v>0</v>
      </c>
      <c r="O7" s="445">
        <v>0</v>
      </c>
      <c r="P7" s="445">
        <v>0</v>
      </c>
      <c r="Q7" s="445">
        <v>0</v>
      </c>
      <c r="R7" s="445">
        <v>0</v>
      </c>
      <c r="S7" s="445">
        <v>0</v>
      </c>
      <c r="T7" s="445">
        <v>0</v>
      </c>
      <c r="U7" s="445">
        <v>0</v>
      </c>
      <c r="V7" s="445">
        <v>0</v>
      </c>
      <c r="W7" s="445">
        <v>0</v>
      </c>
      <c r="X7" s="445">
        <v>3.0120481927710845E-3</v>
      </c>
      <c r="Y7" s="445">
        <v>0</v>
      </c>
      <c r="Z7" s="445">
        <v>0</v>
      </c>
      <c r="AA7" s="445">
        <v>0</v>
      </c>
      <c r="AB7" s="445">
        <v>0</v>
      </c>
      <c r="AC7" s="445">
        <v>0</v>
      </c>
      <c r="AD7" s="445">
        <v>0</v>
      </c>
      <c r="AE7" s="445">
        <v>0</v>
      </c>
      <c r="AF7" s="445">
        <v>0</v>
      </c>
      <c r="AG7" s="445">
        <v>0</v>
      </c>
      <c r="AH7" s="445">
        <v>0</v>
      </c>
      <c r="AI7" s="445">
        <v>8.6640097036908684E-5</v>
      </c>
      <c r="AJ7" s="445">
        <v>3.6015270474681264E-4</v>
      </c>
      <c r="AK7" s="445">
        <v>0</v>
      </c>
      <c r="AL7" s="445">
        <v>0</v>
      </c>
      <c r="AM7" s="445">
        <v>3.9995676143119666E-3</v>
      </c>
      <c r="AN7" s="445">
        <v>0</v>
      </c>
      <c r="AO7" s="445">
        <v>0</v>
      </c>
      <c r="AP7" s="446">
        <v>1.2437725001900209E-3</v>
      </c>
      <c r="AQ7" s="445">
        <v>1.0663822980538523E-3</v>
      </c>
      <c r="AR7" s="445">
        <v>1.1887956014562746E-3</v>
      </c>
      <c r="AS7" s="445">
        <v>0</v>
      </c>
      <c r="AT7" s="445">
        <v>0</v>
      </c>
      <c r="AU7" s="445">
        <v>0</v>
      </c>
      <c r="AV7" s="445">
        <v>0</v>
      </c>
      <c r="AW7" s="446">
        <v>7.8876687179138473E-4</v>
      </c>
      <c r="AX7" s="445">
        <v>1.5681881825819098E-3</v>
      </c>
      <c r="AY7" s="446">
        <v>1.1037223034684474E-5</v>
      </c>
      <c r="AZ7" s="446">
        <v>3.5946020044475582E-4</v>
      </c>
      <c r="BA7" s="445">
        <v>9.8609563889920371E-4</v>
      </c>
      <c r="BB7" s="446">
        <v>2.4116990445370665E-3</v>
      </c>
      <c r="BC7" s="445">
        <v>-2.654694221339831E-3</v>
      </c>
      <c r="BD7" s="446">
        <v>2.4184465281472626E-5</v>
      </c>
    </row>
    <row r="8" spans="1:56" x14ac:dyDescent="0.2">
      <c r="A8" s="267" t="s">
        <v>448</v>
      </c>
      <c r="B8" s="272" t="s">
        <v>27</v>
      </c>
      <c r="C8" s="445">
        <v>0</v>
      </c>
      <c r="D8" s="445">
        <v>0</v>
      </c>
      <c r="E8" s="445">
        <v>0</v>
      </c>
      <c r="F8" s="445">
        <v>0</v>
      </c>
      <c r="G8" s="445">
        <v>3.5658251319355301E-4</v>
      </c>
      <c r="H8" s="445">
        <v>5.0000000000000001E-4</v>
      </c>
      <c r="I8" s="445">
        <v>3.1029132908119289E-3</v>
      </c>
      <c r="J8" s="445">
        <v>5.3373148672535998E-3</v>
      </c>
      <c r="K8" s="445">
        <v>0.58704453441295545</v>
      </c>
      <c r="L8" s="445">
        <v>7.2669137417338852E-5</v>
      </c>
      <c r="M8" s="445">
        <v>6.9070904645476772E-2</v>
      </c>
      <c r="N8" s="445">
        <v>5.1246051246051243E-2</v>
      </c>
      <c r="O8" s="445">
        <v>0.14869418702611625</v>
      </c>
      <c r="P8" s="445">
        <v>2.9291154071470416E-4</v>
      </c>
      <c r="Q8" s="445">
        <v>0</v>
      </c>
      <c r="R8" s="445">
        <v>0</v>
      </c>
      <c r="S8" s="445">
        <v>0</v>
      </c>
      <c r="T8" s="445">
        <v>0</v>
      </c>
      <c r="U8" s="445">
        <v>0</v>
      </c>
      <c r="V8" s="445">
        <v>0</v>
      </c>
      <c r="W8" s="445">
        <v>1.4005602240896358E-4</v>
      </c>
      <c r="X8" s="445">
        <v>2.1514629948364889E-4</v>
      </c>
      <c r="Y8" s="445">
        <v>6.6521390067668306E-3</v>
      </c>
      <c r="Z8" s="445">
        <v>0.47662091954713354</v>
      </c>
      <c r="AA8" s="445">
        <v>0</v>
      </c>
      <c r="AB8" s="445">
        <v>0</v>
      </c>
      <c r="AC8" s="445">
        <v>0</v>
      </c>
      <c r="AD8" s="445">
        <v>0</v>
      </c>
      <c r="AE8" s="445">
        <v>0</v>
      </c>
      <c r="AF8" s="445">
        <v>0</v>
      </c>
      <c r="AG8" s="445">
        <v>0</v>
      </c>
      <c r="AH8" s="445">
        <v>0</v>
      </c>
      <c r="AI8" s="445">
        <v>0</v>
      </c>
      <c r="AJ8" s="445">
        <v>0</v>
      </c>
      <c r="AK8" s="445">
        <v>0</v>
      </c>
      <c r="AL8" s="445">
        <v>0</v>
      </c>
      <c r="AM8" s="445">
        <v>0</v>
      </c>
      <c r="AN8" s="445">
        <v>0</v>
      </c>
      <c r="AO8" s="445">
        <v>0</v>
      </c>
      <c r="AP8" s="446">
        <v>6.0326421182827647E-2</v>
      </c>
      <c r="AQ8" s="445">
        <v>-2.6659557451346307E-4</v>
      </c>
      <c r="AR8" s="445">
        <v>-2.1228492883147762E-5</v>
      </c>
      <c r="AS8" s="445">
        <v>0</v>
      </c>
      <c r="AT8" s="445">
        <v>0</v>
      </c>
      <c r="AU8" s="445">
        <v>0</v>
      </c>
      <c r="AV8" s="445">
        <v>-3.6995930447650759E-4</v>
      </c>
      <c r="AW8" s="446">
        <v>-2.7198857647978785E-5</v>
      </c>
      <c r="AX8" s="445">
        <v>5.7512313242294957E-2</v>
      </c>
      <c r="AY8" s="446">
        <v>7.1741949725449071E-5</v>
      </c>
      <c r="AZ8" s="446">
        <v>2.7416455966125445E-5</v>
      </c>
      <c r="BA8" s="445">
        <v>3.6039938936337008E-2</v>
      </c>
      <c r="BB8" s="446">
        <v>8.925846654855657E-2</v>
      </c>
      <c r="BC8" s="445">
        <v>-0.13102758475468521</v>
      </c>
      <c r="BD8" s="446">
        <v>1.3128709724227996E-4</v>
      </c>
    </row>
    <row r="9" spans="1:56" x14ac:dyDescent="0.2">
      <c r="A9" s="267" t="s">
        <v>449</v>
      </c>
      <c r="B9" s="272" t="s">
        <v>191</v>
      </c>
      <c r="C9" s="445">
        <v>0.13179190751445086</v>
      </c>
      <c r="D9" s="445">
        <v>3.0100334448160536E-2</v>
      </c>
      <c r="E9" s="445">
        <v>0.14285714285714285</v>
      </c>
      <c r="F9" s="445">
        <v>0</v>
      </c>
      <c r="G9" s="445">
        <v>0.17436884895164742</v>
      </c>
      <c r="H9" s="445">
        <v>2.5000000000000001E-3</v>
      </c>
      <c r="I9" s="445">
        <v>1.3790725736941907E-3</v>
      </c>
      <c r="J9" s="445">
        <v>7.4482143163603284E-3</v>
      </c>
      <c r="K9" s="445">
        <v>0</v>
      </c>
      <c r="L9" s="445">
        <v>0</v>
      </c>
      <c r="M9" s="445">
        <v>6.1124694376528117E-4</v>
      </c>
      <c r="N9" s="445">
        <v>0</v>
      </c>
      <c r="O9" s="445">
        <v>0</v>
      </c>
      <c r="P9" s="445">
        <v>0</v>
      </c>
      <c r="Q9" s="445">
        <v>0</v>
      </c>
      <c r="R9" s="445">
        <v>0</v>
      </c>
      <c r="S9" s="445">
        <v>0</v>
      </c>
      <c r="T9" s="445">
        <v>0</v>
      </c>
      <c r="U9" s="445">
        <v>0</v>
      </c>
      <c r="V9" s="445">
        <v>0</v>
      </c>
      <c r="W9" s="445">
        <v>0</v>
      </c>
      <c r="X9" s="445">
        <v>6.4543889845094669E-4</v>
      </c>
      <c r="Y9" s="445">
        <v>0</v>
      </c>
      <c r="Z9" s="445">
        <v>0</v>
      </c>
      <c r="AA9" s="445">
        <v>0</v>
      </c>
      <c r="AB9" s="445">
        <v>0</v>
      </c>
      <c r="AC9" s="445">
        <v>8.8550429469582927E-5</v>
      </c>
      <c r="AD9" s="445">
        <v>0</v>
      </c>
      <c r="AE9" s="445">
        <v>0</v>
      </c>
      <c r="AF9" s="445">
        <v>0</v>
      </c>
      <c r="AG9" s="445">
        <v>0</v>
      </c>
      <c r="AH9" s="445">
        <v>2.9994001199760045E-4</v>
      </c>
      <c r="AI9" s="445">
        <v>6.2380869866574254E-3</v>
      </c>
      <c r="AJ9" s="445">
        <v>6.6988403082907152E-3</v>
      </c>
      <c r="AK9" s="445">
        <v>0</v>
      </c>
      <c r="AL9" s="445">
        <v>0</v>
      </c>
      <c r="AM9" s="445">
        <v>0.14387633769322236</v>
      </c>
      <c r="AN9" s="445">
        <v>0</v>
      </c>
      <c r="AO9" s="445">
        <v>1.3966480446927375E-3</v>
      </c>
      <c r="AP9" s="446">
        <v>1.7982877398580718E-2</v>
      </c>
      <c r="AQ9" s="445">
        <v>5.971740869101573E-2</v>
      </c>
      <c r="AR9" s="445">
        <v>9.0942863511405014E-2</v>
      </c>
      <c r="AS9" s="445">
        <v>0</v>
      </c>
      <c r="AT9" s="445">
        <v>0</v>
      </c>
      <c r="AU9" s="445">
        <v>0</v>
      </c>
      <c r="AV9" s="445">
        <v>-3.662597114317425E-2</v>
      </c>
      <c r="AW9" s="446">
        <v>5.9109917383469893E-2</v>
      </c>
      <c r="AX9" s="445">
        <v>4.5787141515805423E-2</v>
      </c>
      <c r="AY9" s="446">
        <v>7.1068679120333322E-2</v>
      </c>
      <c r="AZ9" s="446">
        <v>6.5711152405032447E-2</v>
      </c>
      <c r="BA9" s="445">
        <v>5.5237859471056652E-2</v>
      </c>
      <c r="BB9" s="446">
        <v>6.5305328267570587E-2</v>
      </c>
      <c r="BC9" s="445">
        <v>6.6307192491652373E-2</v>
      </c>
      <c r="BD9" s="446">
        <v>4.8444938882401312E-2</v>
      </c>
    </row>
    <row r="10" spans="1:56" x14ac:dyDescent="0.2">
      <c r="A10" s="281" t="s">
        <v>450</v>
      </c>
      <c r="B10" s="283" t="s">
        <v>28</v>
      </c>
      <c r="C10" s="445">
        <v>4.2939719240297275E-3</v>
      </c>
      <c r="D10" s="445">
        <v>0</v>
      </c>
      <c r="E10" s="445">
        <v>0</v>
      </c>
      <c r="F10" s="445">
        <v>0</v>
      </c>
      <c r="G10" s="445">
        <v>8.5579803166452718E-4</v>
      </c>
      <c r="H10" s="445">
        <v>0.2455</v>
      </c>
      <c r="I10" s="445">
        <v>8.2744354421651432E-3</v>
      </c>
      <c r="J10" s="445">
        <v>1.0125452642056668E-3</v>
      </c>
      <c r="K10" s="445">
        <v>0</v>
      </c>
      <c r="L10" s="445">
        <v>3.2701111837802484E-3</v>
      </c>
      <c r="M10" s="445">
        <v>3.667481662591687E-3</v>
      </c>
      <c r="N10" s="445">
        <v>3.5100035100035098E-4</v>
      </c>
      <c r="O10" s="445">
        <v>8.4245998315080029E-4</v>
      </c>
      <c r="P10" s="445">
        <v>1.3181019332161687E-3</v>
      </c>
      <c r="Q10" s="445">
        <v>1.1968880909634949E-3</v>
      </c>
      <c r="R10" s="445">
        <v>1.3368983957219251E-3</v>
      </c>
      <c r="S10" s="445">
        <v>1.4903129657228018E-3</v>
      </c>
      <c r="T10" s="445">
        <v>4.1551246537396124E-3</v>
      </c>
      <c r="U10" s="445">
        <v>2.5479005299633103E-3</v>
      </c>
      <c r="V10" s="445">
        <v>0</v>
      </c>
      <c r="W10" s="445">
        <v>1.6806722689075631E-3</v>
      </c>
      <c r="X10" s="445">
        <v>2.3666092943201377E-3</v>
      </c>
      <c r="Y10" s="445">
        <v>3.3260695033834153E-3</v>
      </c>
      <c r="Z10" s="445">
        <v>3.6037118231778734E-4</v>
      </c>
      <c r="AA10" s="445">
        <v>7.9744816586921851E-4</v>
      </c>
      <c r="AB10" s="445">
        <v>1.7934002869440459E-3</v>
      </c>
      <c r="AC10" s="445">
        <v>4.5160719029487296E-3</v>
      </c>
      <c r="AD10" s="445">
        <v>1.470227885322225E-3</v>
      </c>
      <c r="AE10" s="445">
        <v>0</v>
      </c>
      <c r="AF10" s="445">
        <v>1.4552302687895909E-3</v>
      </c>
      <c r="AG10" s="445">
        <v>0</v>
      </c>
      <c r="AH10" s="445">
        <v>3.2993401319736052E-3</v>
      </c>
      <c r="AI10" s="445">
        <v>4.3320048518454343E-4</v>
      </c>
      <c r="AJ10" s="445">
        <v>2.8091910970251387E-3</v>
      </c>
      <c r="AK10" s="445">
        <v>0</v>
      </c>
      <c r="AL10" s="445">
        <v>1.6084558823529411E-3</v>
      </c>
      <c r="AM10" s="445">
        <v>3.5671819262782403E-3</v>
      </c>
      <c r="AN10" s="445">
        <v>8.0912863070539423E-2</v>
      </c>
      <c r="AO10" s="445">
        <v>4.1899441340782122E-3</v>
      </c>
      <c r="AP10" s="446">
        <v>3.6103951741626992E-3</v>
      </c>
      <c r="AQ10" s="445">
        <v>7.1980805118635029E-3</v>
      </c>
      <c r="AR10" s="445">
        <v>1.389404859202021E-2</v>
      </c>
      <c r="AS10" s="445">
        <v>0</v>
      </c>
      <c r="AT10" s="445">
        <v>6.8851556045166625E-5</v>
      </c>
      <c r="AU10" s="445">
        <v>2.7430661383724473E-3</v>
      </c>
      <c r="AV10" s="445">
        <v>9.1009988901220862E-2</v>
      </c>
      <c r="AW10" s="446">
        <v>1.0825145343895556E-2</v>
      </c>
      <c r="AX10" s="445">
        <v>8.6876307509842366E-3</v>
      </c>
      <c r="AY10" s="446">
        <v>1.1037223034684473E-2</v>
      </c>
      <c r="AZ10" s="446">
        <v>1.0942212203369177E-2</v>
      </c>
      <c r="BA10" s="445">
        <v>9.5659528819573379E-3</v>
      </c>
      <c r="BB10" s="446">
        <v>1.350244242132536E-2</v>
      </c>
      <c r="BC10" s="445">
        <v>7.1819631200553498E-3</v>
      </c>
      <c r="BD10" s="446">
        <v>6.9098472232778929E-3</v>
      </c>
    </row>
    <row r="11" spans="1:56" x14ac:dyDescent="0.2">
      <c r="A11" s="281" t="s">
        <v>451</v>
      </c>
      <c r="B11" s="283" t="s">
        <v>285</v>
      </c>
      <c r="C11" s="445">
        <v>2.6919900908340216E-2</v>
      </c>
      <c r="D11" s="445">
        <v>1.3377926421404682E-2</v>
      </c>
      <c r="E11" s="445">
        <v>0</v>
      </c>
      <c r="F11" s="445">
        <v>0</v>
      </c>
      <c r="G11" s="445">
        <v>1.8898873199258308E-2</v>
      </c>
      <c r="H11" s="445">
        <v>6.4999999999999997E-3</v>
      </c>
      <c r="I11" s="445">
        <v>0.25771418720910189</v>
      </c>
      <c r="J11" s="445">
        <v>1.4312927971991969E-2</v>
      </c>
      <c r="K11" s="445">
        <v>0</v>
      </c>
      <c r="L11" s="445">
        <v>7.0489063294818686E-3</v>
      </c>
      <c r="M11" s="445">
        <v>2.0782396088019559E-2</v>
      </c>
      <c r="N11" s="445">
        <v>3.5100035100035098E-4</v>
      </c>
      <c r="O11" s="445">
        <v>2.527379949452401E-3</v>
      </c>
      <c r="P11" s="445">
        <v>3.661394258933802E-3</v>
      </c>
      <c r="Q11" s="445">
        <v>1.4961101137043686E-3</v>
      </c>
      <c r="R11" s="445">
        <v>1.1883541295306002E-3</v>
      </c>
      <c r="S11" s="445">
        <v>5.9612518628912071E-3</v>
      </c>
      <c r="T11" s="445">
        <v>6.9252077562326868E-3</v>
      </c>
      <c r="U11" s="445">
        <v>7.3379535262943331E-3</v>
      </c>
      <c r="V11" s="445">
        <v>0</v>
      </c>
      <c r="W11" s="445">
        <v>1.4005602240896359E-3</v>
      </c>
      <c r="X11" s="445">
        <v>0.11617900172117039</v>
      </c>
      <c r="Y11" s="445">
        <v>4.9891042550751233E-2</v>
      </c>
      <c r="Z11" s="445">
        <v>4.2043304603741857E-4</v>
      </c>
      <c r="AA11" s="445">
        <v>3.189792663476874E-3</v>
      </c>
      <c r="AB11" s="445">
        <v>3.5868005738880918E-3</v>
      </c>
      <c r="AC11" s="445">
        <v>8.5008412290799619E-3</v>
      </c>
      <c r="AD11" s="445">
        <v>4.6557216368537119E-3</v>
      </c>
      <c r="AE11" s="445">
        <v>1.8191740949608878E-4</v>
      </c>
      <c r="AF11" s="445">
        <v>1.1128231467214518E-3</v>
      </c>
      <c r="AG11" s="445">
        <v>4.9261083743842365E-3</v>
      </c>
      <c r="AH11" s="445">
        <v>1.299740051989602E-3</v>
      </c>
      <c r="AI11" s="445">
        <v>6.6712874718419688E-3</v>
      </c>
      <c r="AJ11" s="445">
        <v>4.2498019160123893E-3</v>
      </c>
      <c r="AK11" s="445">
        <v>0</v>
      </c>
      <c r="AL11" s="445">
        <v>2.5275735294117648E-3</v>
      </c>
      <c r="AM11" s="445">
        <v>5.5129175224300072E-3</v>
      </c>
      <c r="AN11" s="445">
        <v>0.49792531120331951</v>
      </c>
      <c r="AO11" s="445">
        <v>0.10474860335195531</v>
      </c>
      <c r="AP11" s="446">
        <v>1.6269235287207799E-2</v>
      </c>
      <c r="AQ11" s="445">
        <v>5.0653159157557984E-3</v>
      </c>
      <c r="AR11" s="445">
        <v>1.146338615689979E-3</v>
      </c>
      <c r="AS11" s="445">
        <v>0</v>
      </c>
      <c r="AT11" s="445">
        <v>1.0327733406774993E-3</v>
      </c>
      <c r="AU11" s="445">
        <v>4.5717768972874124E-3</v>
      </c>
      <c r="AV11" s="445">
        <v>-0.10913799482056974</v>
      </c>
      <c r="AW11" s="446">
        <v>-9.383605888552681E-4</v>
      </c>
      <c r="AX11" s="445">
        <v>1.5059218870970399E-2</v>
      </c>
      <c r="AY11" s="446">
        <v>2.6914268370078088E-2</v>
      </c>
      <c r="AZ11" s="446">
        <v>1.443628720260761E-2</v>
      </c>
      <c r="BA11" s="445">
        <v>1.9490861080166687E-2</v>
      </c>
      <c r="BB11" s="446">
        <v>1.8674026359716947E-2</v>
      </c>
      <c r="BC11" s="445">
        <v>8.2122552116234999E-3</v>
      </c>
      <c r="BD11" s="446">
        <v>2.0042011871117531E-2</v>
      </c>
    </row>
    <row r="12" spans="1:56" x14ac:dyDescent="0.2">
      <c r="A12" s="281" t="s">
        <v>452</v>
      </c>
      <c r="B12" s="283" t="s">
        <v>29</v>
      </c>
      <c r="C12" s="445">
        <v>6.7712634186622628E-2</v>
      </c>
      <c r="D12" s="445">
        <v>0</v>
      </c>
      <c r="E12" s="445">
        <v>0</v>
      </c>
      <c r="F12" s="445">
        <v>2.6315789473684209E-2</v>
      </c>
      <c r="G12" s="445">
        <v>1.1196690914277564E-2</v>
      </c>
      <c r="H12" s="445">
        <v>0.114</v>
      </c>
      <c r="I12" s="445">
        <v>3.4649198414066537E-2</v>
      </c>
      <c r="J12" s="445">
        <v>0.36068921725102543</v>
      </c>
      <c r="K12" s="445">
        <v>2.0242914979757085E-3</v>
      </c>
      <c r="L12" s="445">
        <v>0.20761572560133712</v>
      </c>
      <c r="M12" s="445">
        <v>3.4841075794621028E-2</v>
      </c>
      <c r="N12" s="445">
        <v>3.8610038610038611E-3</v>
      </c>
      <c r="O12" s="445">
        <v>8.845829823083403E-3</v>
      </c>
      <c r="P12" s="445">
        <v>9.0802577621558293E-3</v>
      </c>
      <c r="Q12" s="445">
        <v>4.4883303411131061E-3</v>
      </c>
      <c r="R12" s="445">
        <v>4.1592394533571005E-3</v>
      </c>
      <c r="S12" s="445">
        <v>1.7138599105812221E-2</v>
      </c>
      <c r="T12" s="445">
        <v>1.8005540166204988E-2</v>
      </c>
      <c r="U12" s="445">
        <v>1.3656746840603343E-2</v>
      </c>
      <c r="V12" s="445">
        <v>1.5384615384615385E-2</v>
      </c>
      <c r="W12" s="445">
        <v>1.0084033613445379E-2</v>
      </c>
      <c r="X12" s="445">
        <v>3.5068846815834769E-2</v>
      </c>
      <c r="Y12" s="445">
        <v>5.7346025920403717E-3</v>
      </c>
      <c r="Z12" s="445">
        <v>3.1232169134208236E-3</v>
      </c>
      <c r="AA12" s="445">
        <v>8.771929824561403E-3</v>
      </c>
      <c r="AB12" s="445">
        <v>1.4705882352941176E-2</v>
      </c>
      <c r="AC12" s="445">
        <v>0</v>
      </c>
      <c r="AD12" s="445">
        <v>0</v>
      </c>
      <c r="AE12" s="445">
        <v>6.0639136498696257E-5</v>
      </c>
      <c r="AF12" s="445">
        <v>3.4240712206813899E-4</v>
      </c>
      <c r="AG12" s="445">
        <v>0</v>
      </c>
      <c r="AH12" s="445">
        <v>8.9982003599280147E-4</v>
      </c>
      <c r="AI12" s="445">
        <v>7.1044879570265115E-3</v>
      </c>
      <c r="AJ12" s="445">
        <v>0.17280126773752072</v>
      </c>
      <c r="AK12" s="445">
        <v>0</v>
      </c>
      <c r="AL12" s="445">
        <v>5.0551470588235297E-3</v>
      </c>
      <c r="AM12" s="445">
        <v>7.8910388066155013E-3</v>
      </c>
      <c r="AN12" s="445">
        <v>6.0165975103734441E-2</v>
      </c>
      <c r="AO12" s="445">
        <v>8.3798882681564244E-3</v>
      </c>
      <c r="AP12" s="446">
        <v>9.779161282744038E-2</v>
      </c>
      <c r="AQ12" s="445">
        <v>1.1197014129565449E-2</v>
      </c>
      <c r="AR12" s="445">
        <v>8.4064831817265134E-3</v>
      </c>
      <c r="AS12" s="445">
        <v>0</v>
      </c>
      <c r="AT12" s="445">
        <v>0</v>
      </c>
      <c r="AU12" s="445">
        <v>0</v>
      </c>
      <c r="AV12" s="445">
        <v>0.99112097669256383</v>
      </c>
      <c r="AW12" s="446">
        <v>2.3887396729337367E-2</v>
      </c>
      <c r="AX12" s="445">
        <v>0.10482481427183027</v>
      </c>
      <c r="AY12" s="446">
        <v>0.3215639745040148</v>
      </c>
      <c r="AZ12" s="446">
        <v>0.18820483138879582</v>
      </c>
      <c r="BA12" s="445">
        <v>0.18584602054709742</v>
      </c>
      <c r="BB12" s="446">
        <v>0.16292025519974604</v>
      </c>
      <c r="BC12" s="445">
        <v>0.22534067322443824</v>
      </c>
      <c r="BD12" s="446">
        <v>0.20131494392658977</v>
      </c>
    </row>
    <row r="13" spans="1:56" x14ac:dyDescent="0.2">
      <c r="A13" s="281" t="s">
        <v>453</v>
      </c>
      <c r="B13" s="283" t="s">
        <v>30</v>
      </c>
      <c r="C13" s="445">
        <v>7.1015689512799341E-3</v>
      </c>
      <c r="D13" s="445">
        <v>1.0033444816053512E-2</v>
      </c>
      <c r="E13" s="445">
        <v>0.14285714285714285</v>
      </c>
      <c r="F13" s="445">
        <v>2.6315789473684209E-2</v>
      </c>
      <c r="G13" s="445">
        <v>3.7797746398516617E-3</v>
      </c>
      <c r="H13" s="445">
        <v>6.0000000000000001E-3</v>
      </c>
      <c r="I13" s="445">
        <v>3.2752973625237028E-3</v>
      </c>
      <c r="J13" s="445">
        <v>8.1295371466817687E-2</v>
      </c>
      <c r="K13" s="445">
        <v>6.1740890688259109E-2</v>
      </c>
      <c r="L13" s="445">
        <v>1.4533827483467771E-3</v>
      </c>
      <c r="M13" s="445">
        <v>2.2616136919315404E-2</v>
      </c>
      <c r="N13" s="445">
        <v>2.3166023166023165E-2</v>
      </c>
      <c r="O13" s="445">
        <v>2.527379949452401E-3</v>
      </c>
      <c r="P13" s="445">
        <v>3.0755711775043936E-3</v>
      </c>
      <c r="Q13" s="445">
        <v>1.1968880909634949E-3</v>
      </c>
      <c r="R13" s="445">
        <v>1.1883541295306002E-3</v>
      </c>
      <c r="S13" s="445">
        <v>7.4515648286140089E-4</v>
      </c>
      <c r="T13" s="445">
        <v>1.3850415512465374E-3</v>
      </c>
      <c r="U13" s="445">
        <v>1.1210762331838565E-3</v>
      </c>
      <c r="V13" s="445">
        <v>0</v>
      </c>
      <c r="W13" s="445">
        <v>1.9607843137254902E-3</v>
      </c>
      <c r="X13" s="445">
        <v>1.93631669535284E-3</v>
      </c>
      <c r="Y13" s="445">
        <v>1.2845509806170432E-2</v>
      </c>
      <c r="Z13" s="445">
        <v>3.3364365296255145E-2</v>
      </c>
      <c r="AA13" s="445">
        <v>1.1164274322169059E-2</v>
      </c>
      <c r="AB13" s="445">
        <v>1.2195121951219513E-2</v>
      </c>
      <c r="AC13" s="445">
        <v>1.5939077304524926E-3</v>
      </c>
      <c r="AD13" s="445">
        <v>2.4503798088703748E-4</v>
      </c>
      <c r="AE13" s="445">
        <v>6.0639136498696257E-5</v>
      </c>
      <c r="AF13" s="445">
        <v>2.8933401814757748E-2</v>
      </c>
      <c r="AG13" s="445">
        <v>0</v>
      </c>
      <c r="AH13" s="445">
        <v>1.0797840431913617E-2</v>
      </c>
      <c r="AI13" s="445">
        <v>3.2923236874025301E-3</v>
      </c>
      <c r="AJ13" s="445">
        <v>2.3049773103796011E-3</v>
      </c>
      <c r="AK13" s="445">
        <v>0</v>
      </c>
      <c r="AL13" s="445">
        <v>2.7573529411764708E-3</v>
      </c>
      <c r="AM13" s="445">
        <v>5.2967246784131443E-3</v>
      </c>
      <c r="AN13" s="445">
        <v>0</v>
      </c>
      <c r="AO13" s="445">
        <v>1.5363128491620111E-2</v>
      </c>
      <c r="AP13" s="446">
        <v>2.4208649746754098E-2</v>
      </c>
      <c r="AQ13" s="445">
        <v>1.0663822980538523E-3</v>
      </c>
      <c r="AR13" s="445">
        <v>1.6473310477322662E-2</v>
      </c>
      <c r="AS13" s="445">
        <v>0</v>
      </c>
      <c r="AT13" s="445">
        <v>0</v>
      </c>
      <c r="AU13" s="445">
        <v>0</v>
      </c>
      <c r="AV13" s="445">
        <v>-3.6995930447650759E-4</v>
      </c>
      <c r="AW13" s="446">
        <v>1.0573555910651752E-2</v>
      </c>
      <c r="AX13" s="445">
        <v>2.8207620208542672E-2</v>
      </c>
      <c r="AY13" s="446">
        <v>2.9745316078474654E-3</v>
      </c>
      <c r="AZ13" s="446">
        <v>6.3788954214518533E-3</v>
      </c>
      <c r="BA13" s="445">
        <v>1.8775013409250321E-2</v>
      </c>
      <c r="BB13" s="446">
        <v>4.1541644051654392E-2</v>
      </c>
      <c r="BC13" s="445">
        <v>-4.5265168606924769E-2</v>
      </c>
      <c r="BD13" s="446">
        <v>3.4134645282992795E-3</v>
      </c>
    </row>
    <row r="14" spans="1:56" x14ac:dyDescent="0.2">
      <c r="A14" s="281" t="s">
        <v>454</v>
      </c>
      <c r="B14" s="283" t="s">
        <v>455</v>
      </c>
      <c r="C14" s="445">
        <v>7.9273327828241116E-3</v>
      </c>
      <c r="D14" s="445">
        <v>1.6722408026755852E-2</v>
      </c>
      <c r="E14" s="445">
        <v>0</v>
      </c>
      <c r="F14" s="445">
        <v>0</v>
      </c>
      <c r="G14" s="445">
        <v>2.0967051775780916E-2</v>
      </c>
      <c r="H14" s="445">
        <v>1.0999999999999999E-2</v>
      </c>
      <c r="I14" s="445">
        <v>2.5857610756766077E-2</v>
      </c>
      <c r="J14" s="445">
        <v>1.8843638984708852E-2</v>
      </c>
      <c r="K14" s="445">
        <v>0</v>
      </c>
      <c r="L14" s="445">
        <v>0.24373228689775453</v>
      </c>
      <c r="M14" s="445">
        <v>7.9462102689486554E-3</v>
      </c>
      <c r="N14" s="445">
        <v>7.0200070200070197E-4</v>
      </c>
      <c r="O14" s="445">
        <v>5.4759898904802023E-3</v>
      </c>
      <c r="P14" s="445">
        <v>4.9794961921499703E-3</v>
      </c>
      <c r="Q14" s="445">
        <v>1.3764213046080191E-2</v>
      </c>
      <c r="R14" s="445">
        <v>2.1241830065359478E-2</v>
      </c>
      <c r="S14" s="445">
        <v>4.0238450074515646E-2</v>
      </c>
      <c r="T14" s="445">
        <v>2.077562326869806E-2</v>
      </c>
      <c r="U14" s="445">
        <v>4.0358744394618833E-2</v>
      </c>
      <c r="V14" s="445">
        <v>3.8461538461538464E-2</v>
      </c>
      <c r="W14" s="445">
        <v>3.8235294117647062E-2</v>
      </c>
      <c r="X14" s="445">
        <v>5.5938037865748712E-2</v>
      </c>
      <c r="Y14" s="445">
        <v>1.4336506480100928E-2</v>
      </c>
      <c r="Z14" s="445">
        <v>0</v>
      </c>
      <c r="AA14" s="445">
        <v>3.9074960127591707E-2</v>
      </c>
      <c r="AB14" s="445">
        <v>1.4347202295552367E-2</v>
      </c>
      <c r="AC14" s="445">
        <v>5.4015761976445587E-3</v>
      </c>
      <c r="AD14" s="445">
        <v>2.94045577064445E-3</v>
      </c>
      <c r="AE14" s="445">
        <v>4.2447395549087379E-4</v>
      </c>
      <c r="AF14" s="445">
        <v>1.1128231467214518E-3</v>
      </c>
      <c r="AG14" s="445">
        <v>3.6945812807881772E-3</v>
      </c>
      <c r="AH14" s="445">
        <v>1.899620075984803E-3</v>
      </c>
      <c r="AI14" s="445">
        <v>3.4656038814763475E-3</v>
      </c>
      <c r="AJ14" s="445">
        <v>2.3770078513289635E-3</v>
      </c>
      <c r="AK14" s="445">
        <v>0</v>
      </c>
      <c r="AL14" s="445">
        <v>2.2748161764705881E-2</v>
      </c>
      <c r="AM14" s="445">
        <v>2.918603394227651E-3</v>
      </c>
      <c r="AN14" s="445">
        <v>0.14522821576763487</v>
      </c>
      <c r="AO14" s="445">
        <v>1.3966480446927373E-2</v>
      </c>
      <c r="AP14" s="446">
        <v>2.3607493038328924E-2</v>
      </c>
      <c r="AQ14" s="445">
        <v>1.5995734470807784E-3</v>
      </c>
      <c r="AR14" s="445">
        <v>2.8021610605755043E-3</v>
      </c>
      <c r="AS14" s="445">
        <v>3.4973594935823451E-5</v>
      </c>
      <c r="AT14" s="445">
        <v>0</v>
      </c>
      <c r="AU14" s="445">
        <v>0</v>
      </c>
      <c r="AV14" s="445">
        <v>6.6592674805771362E-3</v>
      </c>
      <c r="AW14" s="446">
        <v>1.9651174650664673E-3</v>
      </c>
      <c r="AX14" s="445">
        <v>2.3463521504933534E-2</v>
      </c>
      <c r="AY14" s="446">
        <v>6.4131784443034134E-2</v>
      </c>
      <c r="AZ14" s="446">
        <v>3.6281110061839338E-2</v>
      </c>
      <c r="BA14" s="445">
        <v>3.8666089037422122E-2</v>
      </c>
      <c r="BB14" s="446">
        <v>2.5509733842640478E-2</v>
      </c>
      <c r="BC14" s="445">
        <v>5.2101194236380592E-2</v>
      </c>
      <c r="BD14" s="446">
        <v>4.7543203819763548E-2</v>
      </c>
    </row>
    <row r="15" spans="1:56" x14ac:dyDescent="0.2">
      <c r="A15" s="281" t="s">
        <v>456</v>
      </c>
      <c r="B15" s="283" t="s">
        <v>31</v>
      </c>
      <c r="C15" s="445">
        <v>2.8075970272502066E-3</v>
      </c>
      <c r="D15" s="445">
        <v>0</v>
      </c>
      <c r="E15" s="445">
        <v>0</v>
      </c>
      <c r="F15" s="445">
        <v>0</v>
      </c>
      <c r="G15" s="445">
        <v>4.2789901583226361E-3</v>
      </c>
      <c r="H15" s="445">
        <v>5.0000000000000001E-4</v>
      </c>
      <c r="I15" s="445">
        <v>7.4125150836062744E-3</v>
      </c>
      <c r="J15" s="445">
        <v>6.8475518714925607E-3</v>
      </c>
      <c r="K15" s="445">
        <v>1.0121457489878543E-3</v>
      </c>
      <c r="L15" s="445">
        <v>3.4881185960322649E-3</v>
      </c>
      <c r="M15" s="445">
        <v>8.6797066014669924E-2</v>
      </c>
      <c r="N15" s="445">
        <v>4.9140049140049139E-3</v>
      </c>
      <c r="O15" s="445">
        <v>9.2670598146588033E-3</v>
      </c>
      <c r="P15" s="445">
        <v>3.661394258933802E-3</v>
      </c>
      <c r="Q15" s="445">
        <v>6.582884500299222E-3</v>
      </c>
      <c r="R15" s="445">
        <v>4.4563279857397506E-3</v>
      </c>
      <c r="S15" s="445">
        <v>1.9374068554396422E-2</v>
      </c>
      <c r="T15" s="445">
        <v>3.6011080332409975E-2</v>
      </c>
      <c r="U15" s="445">
        <v>9.2743579290664492E-3</v>
      </c>
      <c r="V15" s="445">
        <v>0</v>
      </c>
      <c r="W15" s="445">
        <v>5.7422969187675074E-3</v>
      </c>
      <c r="X15" s="445">
        <v>2.5817555938037868E-3</v>
      </c>
      <c r="Y15" s="445">
        <v>5.7001949764881293E-2</v>
      </c>
      <c r="Z15" s="445">
        <v>6.0061863719631217E-5</v>
      </c>
      <c r="AA15" s="445">
        <v>4.7846889952153108E-3</v>
      </c>
      <c r="AB15" s="445">
        <v>7.173601147776184E-4</v>
      </c>
      <c r="AC15" s="445">
        <v>1.7710085893916585E-4</v>
      </c>
      <c r="AD15" s="445">
        <v>0</v>
      </c>
      <c r="AE15" s="445">
        <v>1.2127827299739251E-4</v>
      </c>
      <c r="AF15" s="445">
        <v>0</v>
      </c>
      <c r="AG15" s="445">
        <v>0</v>
      </c>
      <c r="AH15" s="445">
        <v>1.9996000799840031E-4</v>
      </c>
      <c r="AI15" s="445">
        <v>1.9060821348119909E-3</v>
      </c>
      <c r="AJ15" s="445">
        <v>7.9233595044298779E-4</v>
      </c>
      <c r="AK15" s="445">
        <v>0</v>
      </c>
      <c r="AL15" s="445">
        <v>1.838235294117647E-3</v>
      </c>
      <c r="AM15" s="445">
        <v>1.2971570641011783E-3</v>
      </c>
      <c r="AN15" s="445">
        <v>4.1493775933609959E-3</v>
      </c>
      <c r="AO15" s="445">
        <v>4.1899441340782122E-3</v>
      </c>
      <c r="AP15" s="446">
        <v>5.4967834661175646E-3</v>
      </c>
      <c r="AQ15" s="445">
        <v>7.997867235403892E-4</v>
      </c>
      <c r="AR15" s="445">
        <v>4.4579835054610296E-4</v>
      </c>
      <c r="AS15" s="445">
        <v>0</v>
      </c>
      <c r="AT15" s="445">
        <v>0</v>
      </c>
      <c r="AU15" s="445">
        <v>0</v>
      </c>
      <c r="AV15" s="445">
        <v>-1.3318534961154272E-2</v>
      </c>
      <c r="AW15" s="446">
        <v>6.1197429707952262E-5</v>
      </c>
      <c r="AX15" s="445">
        <v>5.2712207817879322E-3</v>
      </c>
      <c r="AY15" s="446">
        <v>7.5218674981374686E-3</v>
      </c>
      <c r="AZ15" s="446">
        <v>4.1794863983915676E-3</v>
      </c>
      <c r="BA15" s="445">
        <v>6.1125551842224702E-3</v>
      </c>
      <c r="BB15" s="446">
        <v>6.7947444418273613E-3</v>
      </c>
      <c r="BC15" s="445">
        <v>3.3841711036910029E-4</v>
      </c>
      <c r="BD15" s="446">
        <v>5.6522550286413169E-3</v>
      </c>
    </row>
    <row r="16" spans="1:56" x14ac:dyDescent="0.2">
      <c r="A16" s="281" t="s">
        <v>457</v>
      </c>
      <c r="B16" s="283" t="s">
        <v>32</v>
      </c>
      <c r="C16" s="445">
        <v>0</v>
      </c>
      <c r="D16" s="445">
        <v>0</v>
      </c>
      <c r="E16" s="445">
        <v>0</v>
      </c>
      <c r="F16" s="445">
        <v>0</v>
      </c>
      <c r="G16" s="445">
        <v>0</v>
      </c>
      <c r="H16" s="445">
        <v>0</v>
      </c>
      <c r="I16" s="445">
        <v>2.5857610756766077E-2</v>
      </c>
      <c r="J16" s="445">
        <v>3.4323568278158197E-5</v>
      </c>
      <c r="K16" s="445">
        <v>0</v>
      </c>
      <c r="L16" s="445">
        <v>1.8893975728508103E-3</v>
      </c>
      <c r="M16" s="445">
        <v>7.9462102689486554E-3</v>
      </c>
      <c r="N16" s="445">
        <v>0.53738153738153738</v>
      </c>
      <c r="O16" s="445">
        <v>1.2636899747262005E-3</v>
      </c>
      <c r="P16" s="445">
        <v>0.23579379027533684</v>
      </c>
      <c r="Q16" s="445">
        <v>0.11938958707360861</v>
      </c>
      <c r="R16" s="445">
        <v>9.5513963161021981E-2</v>
      </c>
      <c r="S16" s="445">
        <v>2.3845007451564829E-2</v>
      </c>
      <c r="T16" s="445">
        <v>6.9252077562326868E-3</v>
      </c>
      <c r="U16" s="445">
        <v>4.5964125560538117E-2</v>
      </c>
      <c r="V16" s="445">
        <v>1.5384615384615385E-2</v>
      </c>
      <c r="W16" s="445">
        <v>5.5182072829131651E-2</v>
      </c>
      <c r="X16" s="445">
        <v>2.1514629948364886E-3</v>
      </c>
      <c r="Y16" s="445">
        <v>2.4888175249455212E-2</v>
      </c>
      <c r="Z16" s="445">
        <v>0</v>
      </c>
      <c r="AA16" s="445">
        <v>0</v>
      </c>
      <c r="AB16" s="445">
        <v>0</v>
      </c>
      <c r="AC16" s="445">
        <v>0</v>
      </c>
      <c r="AD16" s="445">
        <v>0</v>
      </c>
      <c r="AE16" s="445">
        <v>0</v>
      </c>
      <c r="AF16" s="445">
        <v>0</v>
      </c>
      <c r="AG16" s="445">
        <v>0</v>
      </c>
      <c r="AH16" s="445">
        <v>0</v>
      </c>
      <c r="AI16" s="445">
        <v>0</v>
      </c>
      <c r="AJ16" s="445">
        <v>0</v>
      </c>
      <c r="AK16" s="445">
        <v>0</v>
      </c>
      <c r="AL16" s="445">
        <v>4.5955882352941176E-4</v>
      </c>
      <c r="AM16" s="445">
        <v>0</v>
      </c>
      <c r="AN16" s="445">
        <v>0</v>
      </c>
      <c r="AO16" s="445">
        <v>4.1899441340782122E-3</v>
      </c>
      <c r="AP16" s="446">
        <v>1.8977895398732732E-2</v>
      </c>
      <c r="AQ16" s="445">
        <v>0</v>
      </c>
      <c r="AR16" s="445">
        <v>-1.1675671085731269E-4</v>
      </c>
      <c r="AS16" s="445">
        <v>0</v>
      </c>
      <c r="AT16" s="445">
        <v>-2.203249793445332E-3</v>
      </c>
      <c r="AU16" s="445">
        <v>-1.5239256324291375E-3</v>
      </c>
      <c r="AV16" s="445">
        <v>-7.029226785053644E-3</v>
      </c>
      <c r="AW16" s="446">
        <v>-4.5558086560364467E-4</v>
      </c>
      <c r="AX16" s="445">
        <v>1.7876027476238326E-2</v>
      </c>
      <c r="AY16" s="446">
        <v>1.2174057007256975E-2</v>
      </c>
      <c r="AZ16" s="446">
        <v>6.5159777012824809E-3</v>
      </c>
      <c r="BA16" s="445">
        <v>1.5744522836984777E-2</v>
      </c>
      <c r="BB16" s="446">
        <v>2.4490778195373226E-2</v>
      </c>
      <c r="BC16" s="445">
        <v>-1.9883885329242245E-2</v>
      </c>
      <c r="BD16" s="446">
        <v>9.8430773695593592E-3</v>
      </c>
    </row>
    <row r="17" spans="1:56" x14ac:dyDescent="0.2">
      <c r="A17" s="281" t="s">
        <v>458</v>
      </c>
      <c r="B17" s="283" t="s">
        <v>33</v>
      </c>
      <c r="C17" s="445">
        <v>0</v>
      </c>
      <c r="D17" s="445">
        <v>0</v>
      </c>
      <c r="E17" s="445">
        <v>0</v>
      </c>
      <c r="F17" s="445">
        <v>0</v>
      </c>
      <c r="G17" s="445">
        <v>1.426330052774212E-3</v>
      </c>
      <c r="H17" s="445">
        <v>0</v>
      </c>
      <c r="I17" s="445">
        <v>6.0334425099120839E-3</v>
      </c>
      <c r="J17" s="445">
        <v>5.1485352417237297E-3</v>
      </c>
      <c r="K17" s="445">
        <v>0</v>
      </c>
      <c r="L17" s="445">
        <v>2.5434198096068602E-3</v>
      </c>
      <c r="M17" s="445">
        <v>1.0391198044009779E-2</v>
      </c>
      <c r="N17" s="445">
        <v>8.424008424008424E-3</v>
      </c>
      <c r="O17" s="445">
        <v>0.41912384161752314</v>
      </c>
      <c r="P17" s="445">
        <v>6.8248388986526062E-2</v>
      </c>
      <c r="Q17" s="445">
        <v>3.9198084979054457E-2</v>
      </c>
      <c r="R17" s="445">
        <v>2.0202020202020204E-2</v>
      </c>
      <c r="S17" s="445">
        <v>3.8002980625931444E-2</v>
      </c>
      <c r="T17" s="445">
        <v>4.8476454293628811E-2</v>
      </c>
      <c r="U17" s="445">
        <v>6.6754993885038721E-2</v>
      </c>
      <c r="V17" s="445">
        <v>4.6153846153846156E-2</v>
      </c>
      <c r="W17" s="445">
        <v>2.4789915966386553E-2</v>
      </c>
      <c r="X17" s="445">
        <v>8.3907056798623071E-3</v>
      </c>
      <c r="Y17" s="445">
        <v>9.5194403027870165E-3</v>
      </c>
      <c r="Z17" s="445">
        <v>0</v>
      </c>
      <c r="AA17" s="445">
        <v>0</v>
      </c>
      <c r="AB17" s="445">
        <v>0</v>
      </c>
      <c r="AC17" s="445">
        <v>0</v>
      </c>
      <c r="AD17" s="445">
        <v>0</v>
      </c>
      <c r="AE17" s="445">
        <v>0</v>
      </c>
      <c r="AF17" s="445">
        <v>0</v>
      </c>
      <c r="AG17" s="445">
        <v>0</v>
      </c>
      <c r="AH17" s="445">
        <v>1.9996000799840031E-4</v>
      </c>
      <c r="AI17" s="445">
        <v>8.6640097036908684E-5</v>
      </c>
      <c r="AJ17" s="445">
        <v>1.5846719008859756E-3</v>
      </c>
      <c r="AK17" s="445">
        <v>0</v>
      </c>
      <c r="AL17" s="445">
        <v>1.1488970588235295E-3</v>
      </c>
      <c r="AM17" s="445">
        <v>4.323856880337261E-4</v>
      </c>
      <c r="AN17" s="445">
        <v>0</v>
      </c>
      <c r="AO17" s="445">
        <v>2.7932960893854749E-3</v>
      </c>
      <c r="AP17" s="446">
        <v>1.1197407425321826E-2</v>
      </c>
      <c r="AQ17" s="445">
        <v>0</v>
      </c>
      <c r="AR17" s="445">
        <v>5.5194081496184183E-4</v>
      </c>
      <c r="AS17" s="445">
        <v>0</v>
      </c>
      <c r="AT17" s="445">
        <v>0</v>
      </c>
      <c r="AU17" s="445">
        <v>-2.1334958854007926E-3</v>
      </c>
      <c r="AV17" s="445">
        <v>-2.4417314095449501E-2</v>
      </c>
      <c r="AW17" s="446">
        <v>-1.4279400265188863E-4</v>
      </c>
      <c r="AX17" s="445">
        <v>1.0608331823348213E-2</v>
      </c>
      <c r="AY17" s="446">
        <v>1.0408101321707459E-2</v>
      </c>
      <c r="AZ17" s="446">
        <v>5.6812989307582175E-3</v>
      </c>
      <c r="BA17" s="445">
        <v>1.0533481866567645E-2</v>
      </c>
      <c r="BB17" s="446">
        <v>1.398887853434239E-2</v>
      </c>
      <c r="BC17" s="445">
        <v>-6.520169659777998E-3</v>
      </c>
      <c r="BD17" s="446">
        <v>8.2019886540308593E-3</v>
      </c>
    </row>
    <row r="18" spans="1:56" x14ac:dyDescent="0.2">
      <c r="A18" s="281" t="s">
        <v>459</v>
      </c>
      <c r="B18" s="283" t="s">
        <v>34</v>
      </c>
      <c r="C18" s="445">
        <v>1.3212221304706854E-3</v>
      </c>
      <c r="D18" s="445">
        <v>0</v>
      </c>
      <c r="E18" s="445">
        <v>0</v>
      </c>
      <c r="F18" s="445">
        <v>2.6315789473684209E-2</v>
      </c>
      <c r="G18" s="445">
        <v>1.8827556696619598E-2</v>
      </c>
      <c r="H18" s="445">
        <v>2.5000000000000001E-3</v>
      </c>
      <c r="I18" s="445">
        <v>2.7581451473883814E-2</v>
      </c>
      <c r="J18" s="445">
        <v>9.1815545144073186E-3</v>
      </c>
      <c r="K18" s="445">
        <v>1.0121457489878543E-3</v>
      </c>
      <c r="L18" s="445">
        <v>4.4328173824576701E-3</v>
      </c>
      <c r="M18" s="445">
        <v>1.1002444987775062E-2</v>
      </c>
      <c r="N18" s="445">
        <v>1.053001053001053E-3</v>
      </c>
      <c r="O18" s="445">
        <v>1.6849199663016006E-3</v>
      </c>
      <c r="P18" s="445">
        <v>7.337434094903339E-2</v>
      </c>
      <c r="Q18" s="445">
        <v>3.7103530819868343E-2</v>
      </c>
      <c r="R18" s="445">
        <v>3.3719548425430776E-2</v>
      </c>
      <c r="S18" s="445">
        <v>4.0983606557377046E-2</v>
      </c>
      <c r="T18" s="445">
        <v>2.2160664819944598E-2</v>
      </c>
      <c r="U18" s="445">
        <v>2.8128821850794947E-2</v>
      </c>
      <c r="V18" s="445">
        <v>2.3076923076923078E-2</v>
      </c>
      <c r="W18" s="445">
        <v>1.0364145658263305E-2</v>
      </c>
      <c r="X18" s="445">
        <v>6.8846815834767644E-3</v>
      </c>
      <c r="Y18" s="445">
        <v>0.10207592613831862</v>
      </c>
      <c r="Z18" s="445">
        <v>1.381422865551518E-3</v>
      </c>
      <c r="AA18" s="445">
        <v>7.9744816586921851E-4</v>
      </c>
      <c r="AB18" s="445">
        <v>0</v>
      </c>
      <c r="AC18" s="445">
        <v>3.0992650314354024E-3</v>
      </c>
      <c r="AD18" s="445">
        <v>0</v>
      </c>
      <c r="AE18" s="445">
        <v>3.6383481899217757E-4</v>
      </c>
      <c r="AF18" s="445">
        <v>6.8481424413627799E-4</v>
      </c>
      <c r="AG18" s="445">
        <v>0</v>
      </c>
      <c r="AH18" s="445">
        <v>4.499100179964007E-3</v>
      </c>
      <c r="AI18" s="445">
        <v>1.7328019407381737E-4</v>
      </c>
      <c r="AJ18" s="445">
        <v>2.8812216379745014E-4</v>
      </c>
      <c r="AK18" s="445">
        <v>0</v>
      </c>
      <c r="AL18" s="445">
        <v>2.2977941176470589E-3</v>
      </c>
      <c r="AM18" s="445">
        <v>2.4862177061939252E-3</v>
      </c>
      <c r="AN18" s="445">
        <v>0</v>
      </c>
      <c r="AO18" s="445">
        <v>4.1899441340782122E-3</v>
      </c>
      <c r="AP18" s="446">
        <v>1.1888392147649616E-2</v>
      </c>
      <c r="AQ18" s="445">
        <v>2.1327645961077045E-3</v>
      </c>
      <c r="AR18" s="445">
        <v>9.1282519397535371E-4</v>
      </c>
      <c r="AS18" s="445">
        <v>0</v>
      </c>
      <c r="AT18" s="445">
        <v>1.3081795648581657E-3</v>
      </c>
      <c r="AU18" s="445">
        <v>5.1813471502590676E-3</v>
      </c>
      <c r="AV18" s="445">
        <v>-1.5168331483536811E-2</v>
      </c>
      <c r="AW18" s="446">
        <v>6.0517458266752793E-4</v>
      </c>
      <c r="AX18" s="445">
        <v>1.1629630849819625E-2</v>
      </c>
      <c r="AY18" s="446">
        <v>3.2559807952319199E-2</v>
      </c>
      <c r="AZ18" s="446">
        <v>1.824412830901392E-2</v>
      </c>
      <c r="BA18" s="445">
        <v>1.9453727771588894E-2</v>
      </c>
      <c r="BB18" s="446">
        <v>1.3323229116529611E-2</v>
      </c>
      <c r="BC18" s="445">
        <v>2.5471527840447612E-2</v>
      </c>
      <c r="BD18" s="446">
        <v>2.3590218420270728E-2</v>
      </c>
    </row>
    <row r="19" spans="1:56" x14ac:dyDescent="0.2">
      <c r="A19" s="281" t="s">
        <v>460</v>
      </c>
      <c r="B19" s="285" t="s">
        <v>269</v>
      </c>
      <c r="C19" s="445">
        <v>0</v>
      </c>
      <c r="D19" s="445">
        <v>0</v>
      </c>
      <c r="E19" s="445">
        <v>0</v>
      </c>
      <c r="F19" s="445">
        <v>0</v>
      </c>
      <c r="G19" s="445">
        <v>0</v>
      </c>
      <c r="H19" s="445">
        <v>0</v>
      </c>
      <c r="I19" s="445">
        <v>2.930529219100155E-3</v>
      </c>
      <c r="J19" s="445">
        <v>3.4323568278158197E-5</v>
      </c>
      <c r="K19" s="445">
        <v>0</v>
      </c>
      <c r="L19" s="445">
        <v>4.3601482450403311E-4</v>
      </c>
      <c r="M19" s="445">
        <v>2.4449877750611247E-3</v>
      </c>
      <c r="N19" s="445">
        <v>0</v>
      </c>
      <c r="O19" s="445">
        <v>0</v>
      </c>
      <c r="P19" s="445">
        <v>1.1716461628588166E-3</v>
      </c>
      <c r="Q19" s="445">
        <v>0.16367444643925794</v>
      </c>
      <c r="R19" s="445">
        <v>4.0998217468805706E-2</v>
      </c>
      <c r="S19" s="445">
        <v>1.564828614008942E-2</v>
      </c>
      <c r="T19" s="445">
        <v>2.7700831024930748E-3</v>
      </c>
      <c r="U19" s="445">
        <v>1.3656746840603343E-2</v>
      </c>
      <c r="V19" s="445">
        <v>0</v>
      </c>
      <c r="W19" s="445">
        <v>8.1232492997198886E-3</v>
      </c>
      <c r="X19" s="445">
        <v>2.1514629948364889E-4</v>
      </c>
      <c r="Y19" s="445">
        <v>6.881523110448446E-3</v>
      </c>
      <c r="Z19" s="445">
        <v>0</v>
      </c>
      <c r="AA19" s="445">
        <v>1.036682615629984E-2</v>
      </c>
      <c r="AB19" s="445">
        <v>0</v>
      </c>
      <c r="AC19" s="445">
        <v>0</v>
      </c>
      <c r="AD19" s="445">
        <v>0</v>
      </c>
      <c r="AE19" s="445">
        <v>0</v>
      </c>
      <c r="AF19" s="445">
        <v>8.5601780517034748E-5</v>
      </c>
      <c r="AG19" s="445">
        <v>0</v>
      </c>
      <c r="AH19" s="445">
        <v>3.9992001599680062E-4</v>
      </c>
      <c r="AI19" s="445">
        <v>0</v>
      </c>
      <c r="AJ19" s="445">
        <v>0</v>
      </c>
      <c r="AK19" s="445">
        <v>0</v>
      </c>
      <c r="AL19" s="445">
        <v>1.8841911764705881E-2</v>
      </c>
      <c r="AM19" s="445">
        <v>0</v>
      </c>
      <c r="AN19" s="445">
        <v>0</v>
      </c>
      <c r="AO19" s="445">
        <v>0</v>
      </c>
      <c r="AP19" s="446">
        <v>4.2702855839857378E-3</v>
      </c>
      <c r="AQ19" s="445">
        <v>0</v>
      </c>
      <c r="AR19" s="445">
        <v>4.2456985766295524E-5</v>
      </c>
      <c r="AS19" s="445">
        <v>0</v>
      </c>
      <c r="AT19" s="445">
        <v>1.1911319195813825E-2</v>
      </c>
      <c r="AU19" s="445">
        <v>5.790917403230722E-2</v>
      </c>
      <c r="AV19" s="445">
        <v>2.3307436182019976E-2</v>
      </c>
      <c r="AW19" s="446">
        <v>2.9238771971577195E-3</v>
      </c>
      <c r="AX19" s="445">
        <v>5.4886586390366842E-3</v>
      </c>
      <c r="AY19" s="446">
        <v>1.7731298805220605E-2</v>
      </c>
      <c r="AZ19" s="446">
        <v>1.1097572120510555E-2</v>
      </c>
      <c r="BA19" s="445">
        <v>1.0065189586169905E-2</v>
      </c>
      <c r="BB19" s="446">
        <v>7.8700242706018497E-3</v>
      </c>
      <c r="BC19" s="445">
        <v>1.5837920765273891E-2</v>
      </c>
      <c r="BD19" s="446">
        <v>1.1546354710097359E-2</v>
      </c>
    </row>
    <row r="20" spans="1:56" x14ac:dyDescent="0.2">
      <c r="A20" s="281" t="s">
        <v>461</v>
      </c>
      <c r="B20" s="285" t="s">
        <v>270</v>
      </c>
      <c r="C20" s="445">
        <v>0</v>
      </c>
      <c r="D20" s="445">
        <v>0</v>
      </c>
      <c r="E20" s="445">
        <v>0</v>
      </c>
      <c r="F20" s="445">
        <v>0</v>
      </c>
      <c r="G20" s="445">
        <v>0</v>
      </c>
      <c r="H20" s="445">
        <v>0</v>
      </c>
      <c r="I20" s="445">
        <v>1.7238407171177384E-4</v>
      </c>
      <c r="J20" s="445">
        <v>0</v>
      </c>
      <c r="K20" s="445">
        <v>0</v>
      </c>
      <c r="L20" s="445">
        <v>3.0521037715282319E-3</v>
      </c>
      <c r="M20" s="445">
        <v>1.2224938875305623E-3</v>
      </c>
      <c r="N20" s="445">
        <v>0</v>
      </c>
      <c r="O20" s="445">
        <v>0</v>
      </c>
      <c r="P20" s="445">
        <v>5.8582308142940832E-4</v>
      </c>
      <c r="Q20" s="445">
        <v>5.086774386594853E-3</v>
      </c>
      <c r="R20" s="445">
        <v>0.15255496137849078</v>
      </c>
      <c r="S20" s="445">
        <v>2.2354694485842027E-3</v>
      </c>
      <c r="T20" s="445">
        <v>2.7700831024930748E-3</v>
      </c>
      <c r="U20" s="445">
        <v>2.4459845087647777E-3</v>
      </c>
      <c r="V20" s="445">
        <v>0</v>
      </c>
      <c r="W20" s="445">
        <v>8.4033613445378156E-4</v>
      </c>
      <c r="X20" s="445">
        <v>0</v>
      </c>
      <c r="Y20" s="445">
        <v>1.1469205184080744E-4</v>
      </c>
      <c r="Z20" s="445">
        <v>3.0030931859815608E-5</v>
      </c>
      <c r="AA20" s="445">
        <v>0</v>
      </c>
      <c r="AB20" s="445">
        <v>0</v>
      </c>
      <c r="AC20" s="445">
        <v>0</v>
      </c>
      <c r="AD20" s="445">
        <v>0</v>
      </c>
      <c r="AE20" s="445">
        <v>0</v>
      </c>
      <c r="AF20" s="445">
        <v>0</v>
      </c>
      <c r="AG20" s="445">
        <v>0</v>
      </c>
      <c r="AH20" s="445">
        <v>0</v>
      </c>
      <c r="AI20" s="445">
        <v>0</v>
      </c>
      <c r="AJ20" s="445">
        <v>0</v>
      </c>
      <c r="AK20" s="445">
        <v>0</v>
      </c>
      <c r="AL20" s="445">
        <v>2.8262867647058824E-2</v>
      </c>
      <c r="AM20" s="445">
        <v>0</v>
      </c>
      <c r="AN20" s="445">
        <v>0</v>
      </c>
      <c r="AO20" s="445">
        <v>0</v>
      </c>
      <c r="AP20" s="446">
        <v>4.3290192853836004E-3</v>
      </c>
      <c r="AQ20" s="445">
        <v>0</v>
      </c>
      <c r="AR20" s="445">
        <v>2.1228492883147762E-5</v>
      </c>
      <c r="AS20" s="445">
        <v>0</v>
      </c>
      <c r="AT20" s="445">
        <v>7.022858716606995E-3</v>
      </c>
      <c r="AU20" s="445">
        <v>9.8445595854922283E-2</v>
      </c>
      <c r="AV20" s="445">
        <v>4.0695523492415833E-3</v>
      </c>
      <c r="AW20" s="446">
        <v>2.9782749124536768E-3</v>
      </c>
      <c r="AX20" s="445">
        <v>5.5710214637521207E-3</v>
      </c>
      <c r="AY20" s="446">
        <v>3.7151292734747939E-2</v>
      </c>
      <c r="AZ20" s="446">
        <v>2.1841776586346603E-2</v>
      </c>
      <c r="BA20" s="445">
        <v>1.7376325452820068E-2</v>
      </c>
      <c r="BB20" s="446">
        <v>8.6585628117031403E-3</v>
      </c>
      <c r="BC20" s="445">
        <v>4.1204163282495564E-2</v>
      </c>
      <c r="BD20" s="446">
        <v>2.3258545753553388E-2</v>
      </c>
    </row>
    <row r="21" spans="1:56" x14ac:dyDescent="0.2">
      <c r="A21" s="281" t="s">
        <v>462</v>
      </c>
      <c r="B21" s="285" t="s">
        <v>271</v>
      </c>
      <c r="C21" s="445">
        <v>3.3030553261767135E-4</v>
      </c>
      <c r="D21" s="445">
        <v>0</v>
      </c>
      <c r="E21" s="445">
        <v>0</v>
      </c>
      <c r="F21" s="445">
        <v>0</v>
      </c>
      <c r="G21" s="445">
        <v>0</v>
      </c>
      <c r="H21" s="445">
        <v>0</v>
      </c>
      <c r="I21" s="445">
        <v>0</v>
      </c>
      <c r="J21" s="445">
        <v>0</v>
      </c>
      <c r="K21" s="445">
        <v>0</v>
      </c>
      <c r="L21" s="445">
        <v>0</v>
      </c>
      <c r="M21" s="445">
        <v>0</v>
      </c>
      <c r="N21" s="445">
        <v>0</v>
      </c>
      <c r="O21" s="445">
        <v>0</v>
      </c>
      <c r="P21" s="445">
        <v>0</v>
      </c>
      <c r="Q21" s="445">
        <v>2.6929982046678637E-3</v>
      </c>
      <c r="R21" s="445">
        <v>5.7932263814616759E-3</v>
      </c>
      <c r="S21" s="445">
        <v>8.867362146050671E-2</v>
      </c>
      <c r="T21" s="445">
        <v>0</v>
      </c>
      <c r="U21" s="445">
        <v>1.0191602119853241E-3</v>
      </c>
      <c r="V21" s="445">
        <v>0</v>
      </c>
      <c r="W21" s="445">
        <v>4.2016806722689078E-4</v>
      </c>
      <c r="X21" s="445">
        <v>0</v>
      </c>
      <c r="Y21" s="445">
        <v>2.2938410368161487E-4</v>
      </c>
      <c r="Z21" s="445">
        <v>0</v>
      </c>
      <c r="AA21" s="445">
        <v>0</v>
      </c>
      <c r="AB21" s="445">
        <v>0</v>
      </c>
      <c r="AC21" s="445">
        <v>1.239706012574161E-3</v>
      </c>
      <c r="AD21" s="445">
        <v>0</v>
      </c>
      <c r="AE21" s="445">
        <v>0</v>
      </c>
      <c r="AF21" s="445">
        <v>0</v>
      </c>
      <c r="AG21" s="445">
        <v>0</v>
      </c>
      <c r="AH21" s="445">
        <v>3.199360127974405E-3</v>
      </c>
      <c r="AI21" s="445">
        <v>0</v>
      </c>
      <c r="AJ21" s="445">
        <v>1.339768061658143E-2</v>
      </c>
      <c r="AK21" s="445">
        <v>0</v>
      </c>
      <c r="AL21" s="445">
        <v>9.1911764705882356E-3</v>
      </c>
      <c r="AM21" s="445">
        <v>5.4048211004215758E-4</v>
      </c>
      <c r="AN21" s="445">
        <v>1.6597510373443983E-2</v>
      </c>
      <c r="AO21" s="445">
        <v>5.5865921787709499E-3</v>
      </c>
      <c r="AP21" s="446">
        <v>1.6341788683052218E-3</v>
      </c>
      <c r="AQ21" s="445">
        <v>1.3329778725673154E-3</v>
      </c>
      <c r="AR21" s="445">
        <v>3.5027013257193804E-4</v>
      </c>
      <c r="AS21" s="445">
        <v>0</v>
      </c>
      <c r="AT21" s="445">
        <v>3.4770035802809143E-2</v>
      </c>
      <c r="AU21" s="445">
        <v>6.3090521182566292E-2</v>
      </c>
      <c r="AV21" s="445">
        <v>2.0717721050684423E-2</v>
      </c>
      <c r="AW21" s="446">
        <v>5.4805698160677249E-3</v>
      </c>
      <c r="AX21" s="445">
        <v>4.2136821124417285E-3</v>
      </c>
      <c r="AY21" s="446">
        <v>2.9248641041913857E-3</v>
      </c>
      <c r="AZ21" s="446">
        <v>4.0698205745270657E-3</v>
      </c>
      <c r="BA21" s="445">
        <v>3.7318975120683253E-3</v>
      </c>
      <c r="BB21" s="446">
        <v>2.3912175239889808E-3</v>
      </c>
      <c r="BC21" s="445">
        <v>6.5352104202388477E-3</v>
      </c>
      <c r="BD21" s="446">
        <v>4.6365074868194665E-3</v>
      </c>
    </row>
    <row r="22" spans="1:56" x14ac:dyDescent="0.2">
      <c r="A22" s="281" t="s">
        <v>463</v>
      </c>
      <c r="B22" s="285" t="s">
        <v>281</v>
      </c>
      <c r="C22" s="445">
        <v>0</v>
      </c>
      <c r="D22" s="445">
        <v>0</v>
      </c>
      <c r="E22" s="445">
        <v>0</v>
      </c>
      <c r="F22" s="445">
        <v>0</v>
      </c>
      <c r="G22" s="445">
        <v>0</v>
      </c>
      <c r="H22" s="445">
        <v>0</v>
      </c>
      <c r="I22" s="445">
        <v>0</v>
      </c>
      <c r="J22" s="445">
        <v>0</v>
      </c>
      <c r="K22" s="445">
        <v>0</v>
      </c>
      <c r="L22" s="445">
        <v>0</v>
      </c>
      <c r="M22" s="445">
        <v>0</v>
      </c>
      <c r="N22" s="445">
        <v>0</v>
      </c>
      <c r="O22" s="445">
        <v>0</v>
      </c>
      <c r="P22" s="445">
        <v>2.7826596367896894E-3</v>
      </c>
      <c r="Q22" s="445">
        <v>7.7797725912627166E-3</v>
      </c>
      <c r="R22" s="445">
        <v>9.8039215686274508E-3</v>
      </c>
      <c r="S22" s="445">
        <v>0.14008941877794337</v>
      </c>
      <c r="T22" s="445">
        <v>0.2880886426592798</v>
      </c>
      <c r="U22" s="445">
        <v>0.15012229922543824</v>
      </c>
      <c r="V22" s="445">
        <v>0.31538461538461537</v>
      </c>
      <c r="W22" s="445">
        <v>1.1204481792717087E-2</v>
      </c>
      <c r="X22" s="445">
        <v>4.5180722891566263E-3</v>
      </c>
      <c r="Y22" s="445">
        <v>3.4407615552242232E-4</v>
      </c>
      <c r="Z22" s="445">
        <v>0</v>
      </c>
      <c r="AA22" s="445">
        <v>0</v>
      </c>
      <c r="AB22" s="445">
        <v>0</v>
      </c>
      <c r="AC22" s="445">
        <v>0</v>
      </c>
      <c r="AD22" s="445">
        <v>0</v>
      </c>
      <c r="AE22" s="445">
        <v>0</v>
      </c>
      <c r="AF22" s="445">
        <v>0</v>
      </c>
      <c r="AG22" s="445">
        <v>0</v>
      </c>
      <c r="AH22" s="445">
        <v>2.1995600879824036E-3</v>
      </c>
      <c r="AI22" s="445">
        <v>1.2996014555536302E-3</v>
      </c>
      <c r="AJ22" s="445">
        <v>0</v>
      </c>
      <c r="AK22" s="445">
        <v>0</v>
      </c>
      <c r="AL22" s="445">
        <v>2.8262867647058824E-2</v>
      </c>
      <c r="AM22" s="445">
        <v>0</v>
      </c>
      <c r="AN22" s="445">
        <v>1.0373443983402489E-2</v>
      </c>
      <c r="AO22" s="445">
        <v>8.3798882681564244E-3</v>
      </c>
      <c r="AP22" s="446">
        <v>7.9325046123230221E-3</v>
      </c>
      <c r="AQ22" s="445">
        <v>0</v>
      </c>
      <c r="AR22" s="445">
        <v>5.0948382919554624E-4</v>
      </c>
      <c r="AS22" s="445">
        <v>0</v>
      </c>
      <c r="AT22" s="445">
        <v>0</v>
      </c>
      <c r="AU22" s="445">
        <v>0</v>
      </c>
      <c r="AV22" s="445">
        <v>-1.5538290788013319E-2</v>
      </c>
      <c r="AW22" s="446">
        <v>4.0798286471968175E-5</v>
      </c>
      <c r="AX22" s="445">
        <v>7.5839688997973876E-3</v>
      </c>
      <c r="AY22" s="446">
        <v>3.6643580475152451E-3</v>
      </c>
      <c r="AZ22" s="446">
        <v>2.0410028330337831E-3</v>
      </c>
      <c r="BA22" s="445">
        <v>6.1187440689854352E-3</v>
      </c>
      <c r="BB22" s="446">
        <v>1.149013302747596E-2</v>
      </c>
      <c r="BC22" s="445">
        <v>-1.1837078482688085E-2</v>
      </c>
      <c r="BD22" s="446">
        <v>2.4944548476033197E-3</v>
      </c>
    </row>
    <row r="23" spans="1:56" x14ac:dyDescent="0.2">
      <c r="A23" s="281" t="s">
        <v>464</v>
      </c>
      <c r="B23" s="283" t="s">
        <v>35</v>
      </c>
      <c r="C23" s="445">
        <v>0</v>
      </c>
      <c r="D23" s="445">
        <v>0</v>
      </c>
      <c r="E23" s="445">
        <v>0</v>
      </c>
      <c r="F23" s="445">
        <v>0</v>
      </c>
      <c r="G23" s="445">
        <v>0</v>
      </c>
      <c r="H23" s="445">
        <v>0</v>
      </c>
      <c r="I23" s="445">
        <v>3.4476814342354769E-4</v>
      </c>
      <c r="J23" s="445">
        <v>0</v>
      </c>
      <c r="K23" s="445">
        <v>0</v>
      </c>
      <c r="L23" s="445">
        <v>0</v>
      </c>
      <c r="M23" s="445">
        <v>0</v>
      </c>
      <c r="N23" s="445">
        <v>0</v>
      </c>
      <c r="O23" s="445">
        <v>0</v>
      </c>
      <c r="P23" s="445">
        <v>8.7873462214411243E-4</v>
      </c>
      <c r="Q23" s="445">
        <v>2.423698384201077E-2</v>
      </c>
      <c r="R23" s="445">
        <v>2.3767082590612002E-2</v>
      </c>
      <c r="S23" s="445">
        <v>2.0119225037257823E-2</v>
      </c>
      <c r="T23" s="445">
        <v>2.2160664819944598E-2</v>
      </c>
      <c r="U23" s="445">
        <v>0.11903791275988586</v>
      </c>
      <c r="V23" s="445">
        <v>2.3076923076923078E-2</v>
      </c>
      <c r="W23" s="445">
        <v>3.2913165266106444E-2</v>
      </c>
      <c r="X23" s="445">
        <v>8.6058519793459555E-4</v>
      </c>
      <c r="Y23" s="445">
        <v>8.4872118362197494E-3</v>
      </c>
      <c r="Z23" s="445">
        <v>0</v>
      </c>
      <c r="AA23" s="445">
        <v>0</v>
      </c>
      <c r="AB23" s="445">
        <v>0</v>
      </c>
      <c r="AC23" s="445">
        <v>1.7710085893916585E-4</v>
      </c>
      <c r="AD23" s="445">
        <v>0</v>
      </c>
      <c r="AE23" s="445">
        <v>0</v>
      </c>
      <c r="AF23" s="445">
        <v>1.712035610340695E-4</v>
      </c>
      <c r="AG23" s="445">
        <v>0</v>
      </c>
      <c r="AH23" s="445">
        <v>1.7996400719856029E-3</v>
      </c>
      <c r="AI23" s="445">
        <v>5.1984058222145208E-4</v>
      </c>
      <c r="AJ23" s="445">
        <v>7.2030540949362534E-5</v>
      </c>
      <c r="AK23" s="445">
        <v>0</v>
      </c>
      <c r="AL23" s="445">
        <v>1.5854779411764705E-2</v>
      </c>
      <c r="AM23" s="445">
        <v>1.0809642200843153E-4</v>
      </c>
      <c r="AN23" s="445">
        <v>0</v>
      </c>
      <c r="AO23" s="445">
        <v>1.3966480446927375E-3</v>
      </c>
      <c r="AP23" s="446">
        <v>6.481436695434664E-3</v>
      </c>
      <c r="AQ23" s="445">
        <v>5.3319114902692618E-3</v>
      </c>
      <c r="AR23" s="445">
        <v>1.0815917123963785E-2</v>
      </c>
      <c r="AS23" s="445">
        <v>0</v>
      </c>
      <c r="AT23" s="445">
        <v>2.278986505095015E-2</v>
      </c>
      <c r="AU23" s="445">
        <v>6.4309661688509601E-2</v>
      </c>
      <c r="AV23" s="445">
        <v>3.2556418793932666E-2</v>
      </c>
      <c r="AW23" s="446">
        <v>1.1348723353619148E-2</v>
      </c>
      <c r="AX23" s="445">
        <v>1.1679048544648888E-2</v>
      </c>
      <c r="AY23" s="446">
        <v>4.4502083275847794E-2</v>
      </c>
      <c r="AZ23" s="446">
        <v>2.9649373990922108E-2</v>
      </c>
      <c r="BA23" s="445">
        <v>2.3948921071089656E-2</v>
      </c>
      <c r="BB23" s="446">
        <v>9.2013231062274062E-3</v>
      </c>
      <c r="BC23" s="445">
        <v>5.9681737508648434E-2</v>
      </c>
      <c r="BD23" s="446">
        <v>3.3899710477401347E-2</v>
      </c>
    </row>
    <row r="24" spans="1:56" x14ac:dyDescent="0.2">
      <c r="A24" s="281" t="s">
        <v>465</v>
      </c>
      <c r="B24" s="283" t="s">
        <v>466</v>
      </c>
      <c r="C24" s="445">
        <v>0</v>
      </c>
      <c r="D24" s="445">
        <v>0</v>
      </c>
      <c r="E24" s="445">
        <v>0</v>
      </c>
      <c r="F24" s="445">
        <v>0</v>
      </c>
      <c r="G24" s="445">
        <v>0</v>
      </c>
      <c r="H24" s="445">
        <v>0</v>
      </c>
      <c r="I24" s="445">
        <v>0</v>
      </c>
      <c r="J24" s="445">
        <v>3.4323568278158197E-5</v>
      </c>
      <c r="K24" s="445">
        <v>0</v>
      </c>
      <c r="L24" s="445">
        <v>0</v>
      </c>
      <c r="M24" s="445">
        <v>0</v>
      </c>
      <c r="N24" s="445">
        <v>0</v>
      </c>
      <c r="O24" s="445">
        <v>0</v>
      </c>
      <c r="P24" s="445">
        <v>0</v>
      </c>
      <c r="Q24" s="445">
        <v>8.9766606822262122E-4</v>
      </c>
      <c r="R24" s="445">
        <v>2.9708853238265005E-4</v>
      </c>
      <c r="S24" s="445">
        <v>0</v>
      </c>
      <c r="T24" s="445">
        <v>0</v>
      </c>
      <c r="U24" s="445">
        <v>0</v>
      </c>
      <c r="V24" s="445">
        <v>2.3076923076923078E-2</v>
      </c>
      <c r="W24" s="445">
        <v>6.5826330532212885E-3</v>
      </c>
      <c r="X24" s="445">
        <v>0</v>
      </c>
      <c r="Y24" s="445">
        <v>1.7203807776121115E-3</v>
      </c>
      <c r="Z24" s="445">
        <v>0</v>
      </c>
      <c r="AA24" s="445">
        <v>0</v>
      </c>
      <c r="AB24" s="445">
        <v>0</v>
      </c>
      <c r="AC24" s="445">
        <v>2.6565128840874881E-4</v>
      </c>
      <c r="AD24" s="445">
        <v>0</v>
      </c>
      <c r="AE24" s="445">
        <v>0</v>
      </c>
      <c r="AF24" s="445">
        <v>1.712035610340695E-4</v>
      </c>
      <c r="AG24" s="445">
        <v>0</v>
      </c>
      <c r="AH24" s="445">
        <v>1.6996600679864027E-3</v>
      </c>
      <c r="AI24" s="445">
        <v>8.6640097036908684E-5</v>
      </c>
      <c r="AJ24" s="445">
        <v>0</v>
      </c>
      <c r="AK24" s="445">
        <v>0</v>
      </c>
      <c r="AL24" s="445">
        <v>1.3786764705882354E-3</v>
      </c>
      <c r="AM24" s="445">
        <v>1.0809642200843153E-4</v>
      </c>
      <c r="AN24" s="445">
        <v>0</v>
      </c>
      <c r="AO24" s="445">
        <v>0</v>
      </c>
      <c r="AP24" s="446">
        <v>3.5240220838717257E-4</v>
      </c>
      <c r="AQ24" s="445">
        <v>5.3319114902692613E-4</v>
      </c>
      <c r="AR24" s="445">
        <v>1.0773460138197489E-2</v>
      </c>
      <c r="AS24" s="445">
        <v>0</v>
      </c>
      <c r="AT24" s="445">
        <v>6.7130267144037456E-2</v>
      </c>
      <c r="AU24" s="445">
        <v>2.8649801889667783E-2</v>
      </c>
      <c r="AV24" s="445">
        <v>-3.6995930447650759E-4</v>
      </c>
      <c r="AW24" s="446">
        <v>1.4177404549008942E-2</v>
      </c>
      <c r="AX24" s="445">
        <v>7.2050999061063796E-3</v>
      </c>
      <c r="AY24" s="446">
        <v>4.3597030987003668E-4</v>
      </c>
      <c r="AZ24" s="446">
        <v>6.5921345234106069E-3</v>
      </c>
      <c r="BA24" s="445">
        <v>4.6746709576267692E-3</v>
      </c>
      <c r="BB24" s="446">
        <v>1.0937131972677651E-2</v>
      </c>
      <c r="BC24" s="445">
        <v>2.105706464518846E-4</v>
      </c>
      <c r="BD24" s="446">
        <v>4.4914006951306306E-4</v>
      </c>
    </row>
    <row r="25" spans="1:56" x14ac:dyDescent="0.2">
      <c r="A25" s="281" t="s">
        <v>467</v>
      </c>
      <c r="B25" s="283" t="s">
        <v>192</v>
      </c>
      <c r="C25" s="445">
        <v>0</v>
      </c>
      <c r="D25" s="445">
        <v>0</v>
      </c>
      <c r="E25" s="445">
        <v>0</v>
      </c>
      <c r="F25" s="445">
        <v>0</v>
      </c>
      <c r="G25" s="445">
        <v>0</v>
      </c>
      <c r="H25" s="445">
        <v>0</v>
      </c>
      <c r="I25" s="445">
        <v>0</v>
      </c>
      <c r="J25" s="445">
        <v>0</v>
      </c>
      <c r="K25" s="445">
        <v>0</v>
      </c>
      <c r="L25" s="445">
        <v>0</v>
      </c>
      <c r="M25" s="445">
        <v>0</v>
      </c>
      <c r="N25" s="445">
        <v>0</v>
      </c>
      <c r="O25" s="445">
        <v>0</v>
      </c>
      <c r="P25" s="445">
        <v>0</v>
      </c>
      <c r="Q25" s="445">
        <v>0</v>
      </c>
      <c r="R25" s="445">
        <v>4.4563279857397502E-4</v>
      </c>
      <c r="S25" s="445">
        <v>0</v>
      </c>
      <c r="T25" s="445">
        <v>0</v>
      </c>
      <c r="U25" s="445">
        <v>0</v>
      </c>
      <c r="V25" s="445">
        <v>0</v>
      </c>
      <c r="W25" s="445">
        <v>0.46708683473389356</v>
      </c>
      <c r="X25" s="445">
        <v>0</v>
      </c>
      <c r="Y25" s="445">
        <v>0</v>
      </c>
      <c r="Z25" s="445">
        <v>0</v>
      </c>
      <c r="AA25" s="445">
        <v>0</v>
      </c>
      <c r="AB25" s="445">
        <v>0</v>
      </c>
      <c r="AC25" s="445">
        <v>0</v>
      </c>
      <c r="AD25" s="445">
        <v>0</v>
      </c>
      <c r="AE25" s="445">
        <v>0</v>
      </c>
      <c r="AF25" s="445">
        <v>2.6194144838212634E-2</v>
      </c>
      <c r="AG25" s="445">
        <v>0</v>
      </c>
      <c r="AH25" s="445">
        <v>5.4989002199560084E-3</v>
      </c>
      <c r="AI25" s="445">
        <v>8.6640097036908684E-5</v>
      </c>
      <c r="AJ25" s="445">
        <v>0</v>
      </c>
      <c r="AK25" s="445">
        <v>0</v>
      </c>
      <c r="AL25" s="445">
        <v>6.9163602941176475E-2</v>
      </c>
      <c r="AM25" s="445">
        <v>0</v>
      </c>
      <c r="AN25" s="445">
        <v>0</v>
      </c>
      <c r="AO25" s="445">
        <v>0</v>
      </c>
      <c r="AP25" s="446">
        <v>1.3823149370167426E-2</v>
      </c>
      <c r="AQ25" s="445">
        <v>0</v>
      </c>
      <c r="AR25" s="445">
        <v>2.0262596456964536E-2</v>
      </c>
      <c r="AS25" s="445">
        <v>0</v>
      </c>
      <c r="AT25" s="445">
        <v>6.3136876893417793E-2</v>
      </c>
      <c r="AU25" s="445">
        <v>5.181347150259067E-2</v>
      </c>
      <c r="AV25" s="445">
        <v>1.849796522382538E-2</v>
      </c>
      <c r="AW25" s="446">
        <v>2.0711930098935846E-2</v>
      </c>
      <c r="AX25" s="445">
        <v>2.3216433030787225E-2</v>
      </c>
      <c r="AY25" s="446">
        <v>3.3696641924891697E-2</v>
      </c>
      <c r="AZ25" s="446">
        <v>2.7879489444664451E-2</v>
      </c>
      <c r="BA25" s="445">
        <v>2.7134133762429343E-2</v>
      </c>
      <c r="BB25" s="446">
        <v>3.0788845763909514E-2</v>
      </c>
      <c r="BC25" s="445">
        <v>2.360647354330235E-2</v>
      </c>
      <c r="BD25" s="446">
        <v>2.466815458710208E-2</v>
      </c>
    </row>
    <row r="26" spans="1:56" x14ac:dyDescent="0.2">
      <c r="A26" s="281" t="s">
        <v>468</v>
      </c>
      <c r="B26" s="283" t="s">
        <v>50</v>
      </c>
      <c r="C26" s="445">
        <v>1.3212221304706854E-3</v>
      </c>
      <c r="D26" s="445">
        <v>6.688963210702341E-3</v>
      </c>
      <c r="E26" s="445">
        <v>0</v>
      </c>
      <c r="F26" s="445">
        <v>0</v>
      </c>
      <c r="G26" s="445">
        <v>7.7021822849807449E-3</v>
      </c>
      <c r="H26" s="445">
        <v>1.7500000000000002E-2</v>
      </c>
      <c r="I26" s="445">
        <v>1.4135493880365455E-2</v>
      </c>
      <c r="J26" s="445">
        <v>3.689783589902006E-3</v>
      </c>
      <c r="K26" s="445">
        <v>1.0121457489878543E-3</v>
      </c>
      <c r="L26" s="445">
        <v>2.2527432599375044E-3</v>
      </c>
      <c r="M26" s="445">
        <v>1.0391198044009779E-2</v>
      </c>
      <c r="N26" s="445">
        <v>8.0730080730080731E-3</v>
      </c>
      <c r="O26" s="445">
        <v>3.3277169334456611E-2</v>
      </c>
      <c r="P26" s="445">
        <v>2.9291154071470417E-3</v>
      </c>
      <c r="Q26" s="445">
        <v>1.1968880909634949E-3</v>
      </c>
      <c r="R26" s="445">
        <v>3.1194295900178253E-3</v>
      </c>
      <c r="S26" s="445">
        <v>6.7064083457526085E-3</v>
      </c>
      <c r="T26" s="445">
        <v>5.5401662049861496E-3</v>
      </c>
      <c r="U26" s="445">
        <v>4.1785568691398286E-3</v>
      </c>
      <c r="V26" s="445">
        <v>1.5384615384615385E-2</v>
      </c>
      <c r="W26" s="445">
        <v>1.5406162464985994E-3</v>
      </c>
      <c r="X26" s="445">
        <v>5.2065404475043028E-2</v>
      </c>
      <c r="Y26" s="445">
        <v>3.3260695033834153E-3</v>
      </c>
      <c r="Z26" s="445">
        <v>1.3904321451094628E-2</v>
      </c>
      <c r="AA26" s="445">
        <v>3.9872408293460922E-3</v>
      </c>
      <c r="AB26" s="445">
        <v>4.30416068866571E-3</v>
      </c>
      <c r="AC26" s="445">
        <v>6.3756309218099706E-3</v>
      </c>
      <c r="AD26" s="445">
        <v>1.6662582700318548E-2</v>
      </c>
      <c r="AE26" s="445">
        <v>0</v>
      </c>
      <c r="AF26" s="445">
        <v>1.9688409518917992E-3</v>
      </c>
      <c r="AG26" s="445">
        <v>6.1576354679802959E-3</v>
      </c>
      <c r="AH26" s="445">
        <v>8.9982003599280141E-3</v>
      </c>
      <c r="AI26" s="445">
        <v>1.6721538728123375E-2</v>
      </c>
      <c r="AJ26" s="445">
        <v>3.4574659655694016E-3</v>
      </c>
      <c r="AK26" s="445">
        <v>0</v>
      </c>
      <c r="AL26" s="445">
        <v>5.0551470588235297E-3</v>
      </c>
      <c r="AM26" s="445">
        <v>5.4048211004215762E-3</v>
      </c>
      <c r="AN26" s="445">
        <v>2.2821576763485476E-2</v>
      </c>
      <c r="AO26" s="445">
        <v>3.6312849162011177E-2</v>
      </c>
      <c r="AP26" s="446">
        <v>7.1586017233158973E-3</v>
      </c>
      <c r="AQ26" s="445">
        <v>2.0261263663023193E-2</v>
      </c>
      <c r="AR26" s="445">
        <v>9.6908070011569522E-3</v>
      </c>
      <c r="AS26" s="445">
        <v>0</v>
      </c>
      <c r="AT26" s="445">
        <v>7.8490773891489955E-3</v>
      </c>
      <c r="AU26" s="445">
        <v>1.0972264553489789E-2</v>
      </c>
      <c r="AV26" s="445">
        <v>-8.1391046984831666E-3</v>
      </c>
      <c r="AW26" s="446">
        <v>7.5952809981980757E-3</v>
      </c>
      <c r="AX26" s="445">
        <v>1.0506201920701072E-2</v>
      </c>
      <c r="AY26" s="446">
        <v>1.9182693634281614E-2</v>
      </c>
      <c r="AZ26" s="446">
        <v>1.3991531361379352E-2</v>
      </c>
      <c r="BA26" s="445">
        <v>1.374963898172216E-2</v>
      </c>
      <c r="BB26" s="446">
        <v>1.0327806736372108E-2</v>
      </c>
      <c r="BC26" s="445">
        <v>1.9372499473573383E-2</v>
      </c>
      <c r="BD26" s="446">
        <v>1.6058484946897825E-2</v>
      </c>
    </row>
    <row r="27" spans="1:56" x14ac:dyDescent="0.2">
      <c r="A27" s="281" t="s">
        <v>469</v>
      </c>
      <c r="B27" s="283" t="s">
        <v>36</v>
      </c>
      <c r="C27" s="445">
        <v>2.8075970272502066E-3</v>
      </c>
      <c r="D27" s="445">
        <v>0</v>
      </c>
      <c r="E27" s="445">
        <v>0</v>
      </c>
      <c r="F27" s="445">
        <v>0</v>
      </c>
      <c r="G27" s="445">
        <v>4.2789901583226359E-4</v>
      </c>
      <c r="H27" s="445">
        <v>2.5000000000000001E-3</v>
      </c>
      <c r="I27" s="445">
        <v>2.930529219100155E-3</v>
      </c>
      <c r="J27" s="445">
        <v>3.2264154181468707E-3</v>
      </c>
      <c r="K27" s="445">
        <v>1.0121457489878543E-3</v>
      </c>
      <c r="L27" s="445">
        <v>3.2701111837802484E-3</v>
      </c>
      <c r="M27" s="445">
        <v>6.1124694376528121E-3</v>
      </c>
      <c r="N27" s="445">
        <v>3.8610038610038611E-3</v>
      </c>
      <c r="O27" s="445">
        <v>2.9486099410278013E-3</v>
      </c>
      <c r="P27" s="445">
        <v>3.8078500292911539E-3</v>
      </c>
      <c r="Q27" s="445">
        <v>1.7953321364452424E-3</v>
      </c>
      <c r="R27" s="445">
        <v>1.6339869281045752E-3</v>
      </c>
      <c r="S27" s="445">
        <v>1.4903129657228018E-3</v>
      </c>
      <c r="T27" s="445">
        <v>4.1551246537396124E-3</v>
      </c>
      <c r="U27" s="445">
        <v>1.7325723603750509E-3</v>
      </c>
      <c r="V27" s="445">
        <v>0</v>
      </c>
      <c r="W27" s="445">
        <v>5.602240896358543E-4</v>
      </c>
      <c r="X27" s="445">
        <v>1.5060240963855422E-3</v>
      </c>
      <c r="Y27" s="445">
        <v>6.8815231104484465E-4</v>
      </c>
      <c r="Z27" s="445">
        <v>2.6967776810114419E-2</v>
      </c>
      <c r="AA27" s="445">
        <v>3.0303030303030304E-2</v>
      </c>
      <c r="AB27" s="445">
        <v>2.8694404591104736E-3</v>
      </c>
      <c r="AC27" s="445">
        <v>3.0992650314354024E-3</v>
      </c>
      <c r="AD27" s="445">
        <v>2.4503798088703751E-3</v>
      </c>
      <c r="AE27" s="445">
        <v>9.5809835667940088E-3</v>
      </c>
      <c r="AF27" s="445">
        <v>8.3033727101523708E-3</v>
      </c>
      <c r="AG27" s="445">
        <v>1.2315270935960591E-3</v>
      </c>
      <c r="AH27" s="445">
        <v>8.2983403319336138E-3</v>
      </c>
      <c r="AI27" s="445">
        <v>5.9781666955466993E-3</v>
      </c>
      <c r="AJ27" s="445">
        <v>2.3049773103796011E-3</v>
      </c>
      <c r="AK27" s="445">
        <v>0</v>
      </c>
      <c r="AL27" s="445">
        <v>1.1488970588235295E-3</v>
      </c>
      <c r="AM27" s="445">
        <v>2.1619284401686303E-3</v>
      </c>
      <c r="AN27" s="445">
        <v>0</v>
      </c>
      <c r="AO27" s="445">
        <v>0</v>
      </c>
      <c r="AP27" s="446">
        <v>6.3674242162505791E-3</v>
      </c>
      <c r="AQ27" s="445">
        <v>0</v>
      </c>
      <c r="AR27" s="445">
        <v>0</v>
      </c>
      <c r="AS27" s="445">
        <v>0</v>
      </c>
      <c r="AT27" s="445">
        <v>0.44774166896171852</v>
      </c>
      <c r="AU27" s="445">
        <v>0.11368485217921366</v>
      </c>
      <c r="AV27" s="445">
        <v>0</v>
      </c>
      <c r="AW27" s="446">
        <v>4.6754836296875532E-2</v>
      </c>
      <c r="AX27" s="445">
        <v>2.8724858747755613E-2</v>
      </c>
      <c r="AY27" s="446">
        <v>0</v>
      </c>
      <c r="AZ27" s="446">
        <v>2.0946172358119842E-2</v>
      </c>
      <c r="BA27" s="445">
        <v>1.7986962082766018E-2</v>
      </c>
      <c r="BB27" s="446">
        <v>0</v>
      </c>
      <c r="BC27" s="445">
        <v>5.1710134464398518E-2</v>
      </c>
      <c r="BD27" s="446">
        <v>3.0123478969879977E-2</v>
      </c>
    </row>
    <row r="28" spans="1:56" x14ac:dyDescent="0.2">
      <c r="A28" s="281" t="s">
        <v>470</v>
      </c>
      <c r="B28" s="283" t="s">
        <v>193</v>
      </c>
      <c r="C28" s="445">
        <v>9.7440132122213041E-3</v>
      </c>
      <c r="D28" s="445">
        <v>6.688963210702341E-3</v>
      </c>
      <c r="E28" s="445">
        <v>0</v>
      </c>
      <c r="F28" s="445">
        <v>7.8947368421052627E-2</v>
      </c>
      <c r="G28" s="445">
        <v>1.2908286977606619E-2</v>
      </c>
      <c r="H28" s="445">
        <v>3.0499999999999999E-2</v>
      </c>
      <c r="I28" s="445">
        <v>3.4304430270642991E-2</v>
      </c>
      <c r="J28" s="445">
        <v>3.0101769379944739E-2</v>
      </c>
      <c r="K28" s="445">
        <v>8.0971659919028341E-3</v>
      </c>
      <c r="L28" s="445">
        <v>3.4154494586149262E-2</v>
      </c>
      <c r="M28" s="445">
        <v>5.7457212713936431E-2</v>
      </c>
      <c r="N28" s="445">
        <v>4.4226044226044224E-2</v>
      </c>
      <c r="O28" s="445">
        <v>3.6647009267059813E-2</v>
      </c>
      <c r="P28" s="445">
        <v>2.4018746338605741E-2</v>
      </c>
      <c r="Q28" s="445">
        <v>1.4063435068821066E-2</v>
      </c>
      <c r="R28" s="445">
        <v>1.0992275698158051E-2</v>
      </c>
      <c r="S28" s="445">
        <v>9.6870342771982112E-3</v>
      </c>
      <c r="T28" s="445">
        <v>2.9085872576177285E-2</v>
      </c>
      <c r="U28" s="445">
        <v>9.2743579290664492E-3</v>
      </c>
      <c r="V28" s="445">
        <v>0</v>
      </c>
      <c r="W28" s="445">
        <v>1.2605042016806723E-2</v>
      </c>
      <c r="X28" s="445">
        <v>2.1514629948364887E-2</v>
      </c>
      <c r="Y28" s="445">
        <v>3.0966853997018008E-3</v>
      </c>
      <c r="Z28" s="445">
        <v>3.4295324183909424E-2</v>
      </c>
      <c r="AA28" s="445">
        <v>4.3859649122807015E-2</v>
      </c>
      <c r="AB28" s="445">
        <v>7.675753228120516E-2</v>
      </c>
      <c r="AC28" s="445">
        <v>2.3642964668378643E-2</v>
      </c>
      <c r="AD28" s="445">
        <v>5.3908355795148251E-3</v>
      </c>
      <c r="AE28" s="445">
        <v>1.3340610029713177E-3</v>
      </c>
      <c r="AF28" s="445">
        <v>3.1159048108200652E-2</v>
      </c>
      <c r="AG28" s="445">
        <v>7.3891625615763543E-3</v>
      </c>
      <c r="AH28" s="445">
        <v>1.209758048390322E-2</v>
      </c>
      <c r="AI28" s="445">
        <v>2.1400103968116445E-2</v>
      </c>
      <c r="AJ28" s="445">
        <v>1.1236764388100555E-2</v>
      </c>
      <c r="AK28" s="445">
        <v>0</v>
      </c>
      <c r="AL28" s="445">
        <v>5.5147058823529415E-3</v>
      </c>
      <c r="AM28" s="445">
        <v>3.8266133390984759E-2</v>
      </c>
      <c r="AN28" s="445">
        <v>0</v>
      </c>
      <c r="AO28" s="445">
        <v>4.1899441340782122E-3</v>
      </c>
      <c r="AP28" s="446">
        <v>2.3037430642408496E-2</v>
      </c>
      <c r="AQ28" s="445">
        <v>5.3319114902692613E-4</v>
      </c>
      <c r="AR28" s="445">
        <v>2.261895916699394E-2</v>
      </c>
      <c r="AS28" s="445">
        <v>0</v>
      </c>
      <c r="AT28" s="445">
        <v>0</v>
      </c>
      <c r="AU28" s="445">
        <v>0</v>
      </c>
      <c r="AV28" s="445">
        <v>0</v>
      </c>
      <c r="AW28" s="446">
        <v>1.4503790840784687E-2</v>
      </c>
      <c r="AX28" s="445">
        <v>2.8995008812822246E-2</v>
      </c>
      <c r="AY28" s="446">
        <v>0.16873154714273889</v>
      </c>
      <c r="AZ28" s="446">
        <v>9.9637493526670118E-2</v>
      </c>
      <c r="BA28" s="445">
        <v>8.1231175475512646E-2</v>
      </c>
      <c r="BB28" s="446">
        <v>3.1116550092678882E-2</v>
      </c>
      <c r="BC28" s="445">
        <v>0.20027524591643353</v>
      </c>
      <c r="BD28" s="446">
        <v>0.11504550134396528</v>
      </c>
    </row>
    <row r="29" spans="1:56" x14ac:dyDescent="0.2">
      <c r="A29" s="281" t="s">
        <v>471</v>
      </c>
      <c r="B29" s="283" t="s">
        <v>286</v>
      </c>
      <c r="C29" s="445">
        <v>6.606110652353427E-4</v>
      </c>
      <c r="D29" s="445">
        <v>0</v>
      </c>
      <c r="E29" s="445">
        <v>0</v>
      </c>
      <c r="F29" s="445">
        <v>0</v>
      </c>
      <c r="G29" s="445">
        <v>1.8542290686064755E-3</v>
      </c>
      <c r="H29" s="445">
        <v>2E-3</v>
      </c>
      <c r="I29" s="445">
        <v>1.7238407171177384E-3</v>
      </c>
      <c r="J29" s="445">
        <v>2.4884587001664693E-3</v>
      </c>
      <c r="K29" s="445">
        <v>1.0121457489878543E-3</v>
      </c>
      <c r="L29" s="445">
        <v>1.017367923842744E-3</v>
      </c>
      <c r="M29" s="445">
        <v>1.2224938875305623E-3</v>
      </c>
      <c r="N29" s="445">
        <v>1.053001053001053E-3</v>
      </c>
      <c r="O29" s="445">
        <v>8.4245998315080029E-4</v>
      </c>
      <c r="P29" s="445">
        <v>7.3227885178676043E-4</v>
      </c>
      <c r="Q29" s="445">
        <v>5.9844404548174744E-4</v>
      </c>
      <c r="R29" s="445">
        <v>4.4563279857397502E-4</v>
      </c>
      <c r="S29" s="445">
        <v>7.4515648286140089E-4</v>
      </c>
      <c r="T29" s="445">
        <v>1.3850415512465374E-3</v>
      </c>
      <c r="U29" s="445">
        <v>5.0958010599266206E-4</v>
      </c>
      <c r="V29" s="445">
        <v>0</v>
      </c>
      <c r="W29" s="445">
        <v>2.8011204481792715E-4</v>
      </c>
      <c r="X29" s="445">
        <v>6.4543889845094669E-4</v>
      </c>
      <c r="Y29" s="445">
        <v>6.8815231104484465E-4</v>
      </c>
      <c r="Z29" s="445">
        <v>2.7628457311030361E-3</v>
      </c>
      <c r="AA29" s="445">
        <v>9.2503987240829352E-2</v>
      </c>
      <c r="AB29" s="445">
        <v>9.3256814921090381E-3</v>
      </c>
      <c r="AC29" s="445">
        <v>2.3023111662091563E-3</v>
      </c>
      <c r="AD29" s="445">
        <v>1.470227885322225E-3</v>
      </c>
      <c r="AE29" s="445">
        <v>1.8191740949608878E-4</v>
      </c>
      <c r="AF29" s="445">
        <v>3.9376819037835985E-3</v>
      </c>
      <c r="AG29" s="445">
        <v>0</v>
      </c>
      <c r="AH29" s="445">
        <v>3.9992001599680064E-3</v>
      </c>
      <c r="AI29" s="445">
        <v>9.4437705770230463E-3</v>
      </c>
      <c r="AJ29" s="445">
        <v>4.6819851617085646E-3</v>
      </c>
      <c r="AK29" s="445">
        <v>0</v>
      </c>
      <c r="AL29" s="445">
        <v>9.1911764705882352E-4</v>
      </c>
      <c r="AM29" s="445">
        <v>9.8367744027672687E-3</v>
      </c>
      <c r="AN29" s="445">
        <v>0</v>
      </c>
      <c r="AO29" s="445">
        <v>1.3966480446927375E-3</v>
      </c>
      <c r="AP29" s="446">
        <v>2.9850540004560497E-3</v>
      </c>
      <c r="AQ29" s="445">
        <v>2.6659557451346307E-4</v>
      </c>
      <c r="AR29" s="445">
        <v>6.442847590035345E-3</v>
      </c>
      <c r="AS29" s="445">
        <v>-3.4973594935823455E-4</v>
      </c>
      <c r="AT29" s="445">
        <v>0</v>
      </c>
      <c r="AU29" s="445">
        <v>0</v>
      </c>
      <c r="AV29" s="445">
        <v>0</v>
      </c>
      <c r="AW29" s="446">
        <v>4.0662292183728287E-3</v>
      </c>
      <c r="AX29" s="445">
        <v>4.8165779893587233E-3</v>
      </c>
      <c r="AY29" s="446">
        <v>4.4148892138737896E-5</v>
      </c>
      <c r="AZ29" s="446">
        <v>1.8460413683857801E-3</v>
      </c>
      <c r="BA29" s="445">
        <v>3.0325535338531998E-3</v>
      </c>
      <c r="BB29" s="446">
        <v>1.1060021095966165E-3</v>
      </c>
      <c r="BC29" s="445">
        <v>2.9329482898655355E-3</v>
      </c>
      <c r="BD29" s="446">
        <v>4.3324742089952389E-3</v>
      </c>
    </row>
    <row r="30" spans="1:56" x14ac:dyDescent="0.2">
      <c r="A30" s="281" t="s">
        <v>472</v>
      </c>
      <c r="B30" s="283" t="s">
        <v>282</v>
      </c>
      <c r="C30" s="445">
        <v>4.9545829892650697E-4</v>
      </c>
      <c r="D30" s="445">
        <v>0</v>
      </c>
      <c r="E30" s="445">
        <v>0</v>
      </c>
      <c r="F30" s="445">
        <v>0</v>
      </c>
      <c r="G30" s="445">
        <v>6.4184852374839533E-4</v>
      </c>
      <c r="H30" s="445">
        <v>5.0000000000000001E-4</v>
      </c>
      <c r="I30" s="445">
        <v>6.8953628684709537E-4</v>
      </c>
      <c r="J30" s="445">
        <v>2.3511644270538365E-3</v>
      </c>
      <c r="K30" s="445">
        <v>0</v>
      </c>
      <c r="L30" s="445">
        <v>0</v>
      </c>
      <c r="M30" s="445">
        <v>1.8337408312958435E-3</v>
      </c>
      <c r="N30" s="445">
        <v>0</v>
      </c>
      <c r="O30" s="445">
        <v>0</v>
      </c>
      <c r="P30" s="445">
        <v>1.4645577035735208E-4</v>
      </c>
      <c r="Q30" s="445">
        <v>2.9922202274087372E-4</v>
      </c>
      <c r="R30" s="445">
        <v>0</v>
      </c>
      <c r="S30" s="445">
        <v>7.4515648286140089E-4</v>
      </c>
      <c r="T30" s="445">
        <v>1.3850415512465374E-3</v>
      </c>
      <c r="U30" s="445">
        <v>2.0383204239706482E-4</v>
      </c>
      <c r="V30" s="445">
        <v>0</v>
      </c>
      <c r="W30" s="445">
        <v>4.2016806722689078E-4</v>
      </c>
      <c r="X30" s="445">
        <v>4.3029259896729778E-4</v>
      </c>
      <c r="Y30" s="445">
        <v>1.9497648812937262E-3</v>
      </c>
      <c r="Z30" s="445">
        <v>1.7718249797291209E-3</v>
      </c>
      <c r="AA30" s="445">
        <v>2.3923444976076554E-3</v>
      </c>
      <c r="AB30" s="445">
        <v>0</v>
      </c>
      <c r="AC30" s="445">
        <v>1.4168068715133268E-3</v>
      </c>
      <c r="AD30" s="445">
        <v>3.1854937515314874E-3</v>
      </c>
      <c r="AE30" s="445">
        <v>0</v>
      </c>
      <c r="AF30" s="445">
        <v>1.2840267077555213E-2</v>
      </c>
      <c r="AG30" s="445">
        <v>6.1576354679802959E-3</v>
      </c>
      <c r="AH30" s="445">
        <v>2.7494501099780043E-2</v>
      </c>
      <c r="AI30" s="445">
        <v>5.2850459192514297E-3</v>
      </c>
      <c r="AJ30" s="445">
        <v>3.7455881293668516E-3</v>
      </c>
      <c r="AK30" s="445">
        <v>0</v>
      </c>
      <c r="AL30" s="445">
        <v>4.5955882352941176E-4</v>
      </c>
      <c r="AM30" s="445">
        <v>1.8376391741433358E-2</v>
      </c>
      <c r="AN30" s="445">
        <v>0</v>
      </c>
      <c r="AO30" s="445">
        <v>1.11731843575419E-2</v>
      </c>
      <c r="AP30" s="446">
        <v>3.4514686880273075E-3</v>
      </c>
      <c r="AQ30" s="445">
        <v>0</v>
      </c>
      <c r="AR30" s="445">
        <v>9.552821797416492E-4</v>
      </c>
      <c r="AS30" s="445">
        <v>7.6592172909453367E-3</v>
      </c>
      <c r="AT30" s="445">
        <v>0</v>
      </c>
      <c r="AU30" s="445">
        <v>0</v>
      </c>
      <c r="AV30" s="445">
        <v>0</v>
      </c>
      <c r="AW30" s="446">
        <v>2.101111753306361E-3</v>
      </c>
      <c r="AX30" s="445">
        <v>4.3092229891116343E-3</v>
      </c>
      <c r="AY30" s="446">
        <v>8.1675450456665105E-3</v>
      </c>
      <c r="AZ30" s="446">
        <v>5.4497821914887131E-3</v>
      </c>
      <c r="BA30" s="445">
        <v>5.7515369063828028E-3</v>
      </c>
      <c r="BB30" s="446">
        <v>0</v>
      </c>
      <c r="BC30" s="445">
        <v>1.3453960232229341E-2</v>
      </c>
      <c r="BD30" s="446">
        <v>9.6323270292493837E-3</v>
      </c>
    </row>
    <row r="31" spans="1:56" x14ac:dyDescent="0.2">
      <c r="A31" s="281" t="s">
        <v>473</v>
      </c>
      <c r="B31" s="283" t="s">
        <v>385</v>
      </c>
      <c r="C31" s="445">
        <v>7.2502064409578862E-2</v>
      </c>
      <c r="D31" s="445">
        <v>2.6755852842809364E-2</v>
      </c>
      <c r="E31" s="445">
        <v>0.14285714285714285</v>
      </c>
      <c r="F31" s="445">
        <v>2.6315789473684209E-2</v>
      </c>
      <c r="G31" s="445">
        <v>6.889174154899444E-2</v>
      </c>
      <c r="H31" s="445">
        <v>7.6499999999999999E-2</v>
      </c>
      <c r="I31" s="445">
        <v>8.0503361489398378E-2</v>
      </c>
      <c r="J31" s="445">
        <v>4.0210060237862326E-2</v>
      </c>
      <c r="K31" s="445">
        <v>1.0121457489878543E-2</v>
      </c>
      <c r="L31" s="445">
        <v>5.9879369231887219E-2</v>
      </c>
      <c r="M31" s="445">
        <v>3.8508557457212711E-2</v>
      </c>
      <c r="N31" s="445">
        <v>2.3166023166023165E-2</v>
      </c>
      <c r="O31" s="445">
        <v>3.9595619208087615E-2</v>
      </c>
      <c r="P31" s="445">
        <v>4.6280023432923256E-2</v>
      </c>
      <c r="Q31" s="445">
        <v>4.5182525433871933E-2</v>
      </c>
      <c r="R31" s="445">
        <v>4.1592394533571005E-2</v>
      </c>
      <c r="S31" s="445">
        <v>4.9180327868852458E-2</v>
      </c>
      <c r="T31" s="445">
        <v>4.2936288088642659E-2</v>
      </c>
      <c r="U31" s="445">
        <v>5.2079086832450064E-2</v>
      </c>
      <c r="V31" s="445">
        <v>4.6153846153846156E-2</v>
      </c>
      <c r="W31" s="445">
        <v>4.0196078431372552E-2</v>
      </c>
      <c r="X31" s="445">
        <v>7.4225473321858859E-2</v>
      </c>
      <c r="Y31" s="445">
        <v>5.8951714646175019E-2</v>
      </c>
      <c r="Z31" s="445">
        <v>2.7117931469413496E-2</v>
      </c>
      <c r="AA31" s="445">
        <v>1.8341307814992026E-2</v>
      </c>
      <c r="AB31" s="445">
        <v>1.5423242467718794E-2</v>
      </c>
      <c r="AC31" s="445">
        <v>1.1423005401576198E-2</v>
      </c>
      <c r="AD31" s="445">
        <v>5.8809115412888999E-3</v>
      </c>
      <c r="AE31" s="445">
        <v>7.2766963798435514E-4</v>
      </c>
      <c r="AF31" s="445">
        <v>7.447354904982024E-3</v>
      </c>
      <c r="AG31" s="445">
        <v>6.1576354679802959E-3</v>
      </c>
      <c r="AH31" s="445">
        <v>9.8980203959208157E-3</v>
      </c>
      <c r="AI31" s="445">
        <v>1.8540980765898458E-2</v>
      </c>
      <c r="AJ31" s="445">
        <v>6.064971547936325E-2</v>
      </c>
      <c r="AK31" s="445">
        <v>0</v>
      </c>
      <c r="AL31" s="445">
        <v>3.423713235294118E-2</v>
      </c>
      <c r="AM31" s="445">
        <v>8.4099016322559728E-2</v>
      </c>
      <c r="AN31" s="445">
        <v>9.5435684647302899E-2</v>
      </c>
      <c r="AO31" s="445">
        <v>6.2849162011173187E-2</v>
      </c>
      <c r="AP31" s="446">
        <v>3.9182288679597291E-2</v>
      </c>
      <c r="AQ31" s="445">
        <v>9.6774193548387094E-2</v>
      </c>
      <c r="AR31" s="445">
        <v>0.15963826648127116</v>
      </c>
      <c r="AS31" s="445">
        <v>6.9947189871646901E-5</v>
      </c>
      <c r="AT31" s="445">
        <v>4.2274855411732308E-2</v>
      </c>
      <c r="AU31" s="445">
        <v>0.11490399268515697</v>
      </c>
      <c r="AV31" s="445">
        <v>4.4395116537180911E-3</v>
      </c>
      <c r="AW31" s="446">
        <v>0.11156971407200898</v>
      </c>
      <c r="AX31" s="445">
        <v>9.1419440921145831E-2</v>
      </c>
      <c r="AY31" s="446">
        <v>2.4386744295135345E-2</v>
      </c>
      <c r="AZ31" s="446">
        <v>6.3444725378499406E-2</v>
      </c>
      <c r="BA31" s="445">
        <v>6.6361348351693689E-2</v>
      </c>
      <c r="BB31" s="446">
        <v>0.10688793536032115</v>
      </c>
      <c r="BC31" s="445">
        <v>-3.6097825106037363E-4</v>
      </c>
      <c r="BD31" s="446">
        <v>3.9016452346238628E-2</v>
      </c>
    </row>
    <row r="32" spans="1:56" x14ac:dyDescent="0.2">
      <c r="A32" s="281" t="s">
        <v>474</v>
      </c>
      <c r="B32" s="283" t="s">
        <v>37</v>
      </c>
      <c r="C32" s="445">
        <v>4.9545829892650699E-3</v>
      </c>
      <c r="D32" s="445">
        <v>1.0033444816053512E-2</v>
      </c>
      <c r="E32" s="445">
        <v>0</v>
      </c>
      <c r="F32" s="445">
        <v>7.8947368421052627E-2</v>
      </c>
      <c r="G32" s="445">
        <v>6.6324347454000858E-3</v>
      </c>
      <c r="H32" s="445">
        <v>1.7999999999999999E-2</v>
      </c>
      <c r="I32" s="445">
        <v>1.034304430270643E-2</v>
      </c>
      <c r="J32" s="445">
        <v>5.9551390962604474E-3</v>
      </c>
      <c r="K32" s="445">
        <v>3.0364372469635628E-3</v>
      </c>
      <c r="L32" s="445">
        <v>2.9067654966935543E-3</v>
      </c>
      <c r="M32" s="445">
        <v>1.0391198044009779E-2</v>
      </c>
      <c r="N32" s="445">
        <v>3.8610038610038611E-3</v>
      </c>
      <c r="O32" s="445">
        <v>8.0033698399326024E-3</v>
      </c>
      <c r="P32" s="445">
        <v>1.1423550087873463E-2</v>
      </c>
      <c r="Q32" s="445">
        <v>6.2836624775583485E-3</v>
      </c>
      <c r="R32" s="445">
        <v>6.5359477124183009E-3</v>
      </c>
      <c r="S32" s="445">
        <v>1.0432190760059613E-2</v>
      </c>
      <c r="T32" s="445">
        <v>5.5401662049861496E-3</v>
      </c>
      <c r="U32" s="445">
        <v>5.7072971871178152E-3</v>
      </c>
      <c r="V32" s="445">
        <v>1.5384615384615385E-2</v>
      </c>
      <c r="W32" s="445">
        <v>3.7815126050420168E-3</v>
      </c>
      <c r="X32" s="445">
        <v>1.2908777969018933E-2</v>
      </c>
      <c r="Y32" s="445">
        <v>1.2616125702488818E-2</v>
      </c>
      <c r="Z32" s="445">
        <v>5.9761554401033066E-3</v>
      </c>
      <c r="AA32" s="445">
        <v>2.3923444976076555E-2</v>
      </c>
      <c r="AB32" s="445">
        <v>2.654232424677188E-2</v>
      </c>
      <c r="AC32" s="445">
        <v>1.7710085893916587E-2</v>
      </c>
      <c r="AD32" s="445">
        <v>4.8272482234746387E-2</v>
      </c>
      <c r="AE32" s="445">
        <v>7.6284033715359897E-2</v>
      </c>
      <c r="AF32" s="445">
        <v>2.8676596473206643E-2</v>
      </c>
      <c r="AG32" s="445">
        <v>8.6206896551724137E-3</v>
      </c>
      <c r="AH32" s="445">
        <v>2.1295740851829635E-2</v>
      </c>
      <c r="AI32" s="445">
        <v>8.1441691214694158E-3</v>
      </c>
      <c r="AJ32" s="445">
        <v>7.7072678815817905E-3</v>
      </c>
      <c r="AK32" s="445">
        <v>0</v>
      </c>
      <c r="AL32" s="445">
        <v>5.7444852941176475E-3</v>
      </c>
      <c r="AM32" s="445">
        <v>6.3776888984974599E-3</v>
      </c>
      <c r="AN32" s="445">
        <v>0</v>
      </c>
      <c r="AO32" s="445">
        <v>1.3966480446927375E-3</v>
      </c>
      <c r="AP32" s="446">
        <v>1.3394738842324196E-2</v>
      </c>
      <c r="AQ32" s="445">
        <v>0</v>
      </c>
      <c r="AR32" s="445">
        <v>6.0278305541698066E-2</v>
      </c>
      <c r="AS32" s="445">
        <v>0</v>
      </c>
      <c r="AT32" s="445">
        <v>0</v>
      </c>
      <c r="AU32" s="445">
        <v>0</v>
      </c>
      <c r="AV32" s="445">
        <v>0</v>
      </c>
      <c r="AW32" s="446">
        <v>3.861557814571788E-2</v>
      </c>
      <c r="AX32" s="445">
        <v>3.1482366119228423E-2</v>
      </c>
      <c r="AY32" s="446">
        <v>1.4072459369222703E-3</v>
      </c>
      <c r="AZ32" s="446">
        <v>1.8076583300332044E-2</v>
      </c>
      <c r="BA32" s="445">
        <v>2.0239716136485539E-2</v>
      </c>
      <c r="BB32" s="446">
        <v>2.9339778185132465E-2</v>
      </c>
      <c r="BC32" s="445">
        <v>1.5341575670065879E-3</v>
      </c>
      <c r="BD32" s="446">
        <v>1.4099543259098542E-2</v>
      </c>
    </row>
    <row r="33" spans="1:56" x14ac:dyDescent="0.2">
      <c r="A33" s="281" t="s">
        <v>475</v>
      </c>
      <c r="B33" s="283" t="s">
        <v>38</v>
      </c>
      <c r="C33" s="445">
        <v>1.9818331957060279E-3</v>
      </c>
      <c r="D33" s="445">
        <v>0</v>
      </c>
      <c r="E33" s="445">
        <v>0</v>
      </c>
      <c r="F33" s="445">
        <v>0</v>
      </c>
      <c r="G33" s="445">
        <v>9.9843103694194834E-4</v>
      </c>
      <c r="H33" s="445">
        <v>3.0000000000000001E-3</v>
      </c>
      <c r="I33" s="445">
        <v>2.0686088605412858E-3</v>
      </c>
      <c r="J33" s="445">
        <v>1.7333401980469891E-3</v>
      </c>
      <c r="K33" s="445">
        <v>1.0121457489878543E-3</v>
      </c>
      <c r="L33" s="445">
        <v>5.0868396192137199E-4</v>
      </c>
      <c r="M33" s="445">
        <v>2.4449877750611247E-3</v>
      </c>
      <c r="N33" s="445">
        <v>1.053001053001053E-3</v>
      </c>
      <c r="O33" s="445">
        <v>8.4245998315080029E-4</v>
      </c>
      <c r="P33" s="445">
        <v>3.2220269478617459E-3</v>
      </c>
      <c r="Q33" s="445">
        <v>1.7953321364452424E-3</v>
      </c>
      <c r="R33" s="445">
        <v>1.6339869281045752E-3</v>
      </c>
      <c r="S33" s="445">
        <v>2.2354694485842027E-3</v>
      </c>
      <c r="T33" s="445">
        <v>0</v>
      </c>
      <c r="U33" s="445">
        <v>1.8344883815735833E-3</v>
      </c>
      <c r="V33" s="445">
        <v>0</v>
      </c>
      <c r="W33" s="445">
        <v>4.2016806722689078E-4</v>
      </c>
      <c r="X33" s="445">
        <v>1.93631669535284E-3</v>
      </c>
      <c r="Y33" s="445">
        <v>3.5554536070650303E-3</v>
      </c>
      <c r="Z33" s="445">
        <v>6.90711432775759E-3</v>
      </c>
      <c r="AA33" s="445">
        <v>0</v>
      </c>
      <c r="AB33" s="445">
        <v>1.0760401721664275E-3</v>
      </c>
      <c r="AC33" s="445">
        <v>2.727353227663154E-2</v>
      </c>
      <c r="AD33" s="445">
        <v>1.4457240872335212E-2</v>
      </c>
      <c r="AE33" s="445">
        <v>1.3158692620217087E-2</v>
      </c>
      <c r="AF33" s="445">
        <v>8.4745762711864406E-3</v>
      </c>
      <c r="AG33" s="445">
        <v>2.5862068965517241E-2</v>
      </c>
      <c r="AH33" s="445">
        <v>1.6996600679864027E-3</v>
      </c>
      <c r="AI33" s="445">
        <v>5.3716860162883384E-3</v>
      </c>
      <c r="AJ33" s="445">
        <v>1.8727940646834258E-2</v>
      </c>
      <c r="AK33" s="445">
        <v>0</v>
      </c>
      <c r="AL33" s="445">
        <v>4.1360294117647059E-3</v>
      </c>
      <c r="AM33" s="445">
        <v>1.0917738622851584E-2</v>
      </c>
      <c r="AN33" s="445">
        <v>0</v>
      </c>
      <c r="AO33" s="445">
        <v>2.3743016759776536E-2</v>
      </c>
      <c r="AP33" s="446">
        <v>5.7939068967185134E-3</v>
      </c>
      <c r="AQ33" s="445">
        <v>0</v>
      </c>
      <c r="AR33" s="445">
        <v>0.19381614002313904</v>
      </c>
      <c r="AS33" s="445">
        <v>1.7486797467911727E-4</v>
      </c>
      <c r="AT33" s="445">
        <v>0</v>
      </c>
      <c r="AU33" s="445">
        <v>4.2669917708015849E-2</v>
      </c>
      <c r="AV33" s="445">
        <v>0</v>
      </c>
      <c r="AW33" s="446">
        <v>0.12514874375276239</v>
      </c>
      <c r="AX33" s="445">
        <v>6.6160409837415779E-2</v>
      </c>
      <c r="AY33" s="446">
        <v>2.5937474131508515E-4</v>
      </c>
      <c r="AZ33" s="446">
        <v>5.6209827276327416E-2</v>
      </c>
      <c r="BA33" s="445">
        <v>4.1525353797912286E-2</v>
      </c>
      <c r="BB33" s="446">
        <v>1.8627942938483754E-2</v>
      </c>
      <c r="BC33" s="445">
        <v>0.11140691273350781</v>
      </c>
      <c r="BD33" s="446">
        <v>5.697514527953787E-2</v>
      </c>
    </row>
    <row r="34" spans="1:56" x14ac:dyDescent="0.2">
      <c r="A34" s="281" t="s">
        <v>476</v>
      </c>
      <c r="B34" s="283" t="s">
        <v>477</v>
      </c>
      <c r="C34" s="445">
        <v>3.0057803468208091E-2</v>
      </c>
      <c r="D34" s="445">
        <v>3.0100334448160536E-2</v>
      </c>
      <c r="E34" s="445">
        <v>0</v>
      </c>
      <c r="F34" s="445">
        <v>0</v>
      </c>
      <c r="G34" s="445">
        <v>2.4675509912993866E-2</v>
      </c>
      <c r="H34" s="445">
        <v>1.7500000000000002E-2</v>
      </c>
      <c r="I34" s="445">
        <v>3.1546285123254608E-2</v>
      </c>
      <c r="J34" s="445">
        <v>2.1692495151795981E-2</v>
      </c>
      <c r="K34" s="445">
        <v>1.9230769230769232E-2</v>
      </c>
      <c r="L34" s="445">
        <v>1.7004578155657292E-2</v>
      </c>
      <c r="M34" s="445">
        <v>4.6454767726161368E-2</v>
      </c>
      <c r="N34" s="445">
        <v>1.6848016848016848E-2</v>
      </c>
      <c r="O34" s="445">
        <v>2.737994945240101E-2</v>
      </c>
      <c r="P34" s="445">
        <v>2.0357352079671938E-2</v>
      </c>
      <c r="Q34" s="445">
        <v>1.5858767205266307E-2</v>
      </c>
      <c r="R34" s="445">
        <v>1.3963161021984551E-2</v>
      </c>
      <c r="S34" s="445">
        <v>1.564828614008942E-2</v>
      </c>
      <c r="T34" s="445">
        <v>1.662049861495845E-2</v>
      </c>
      <c r="U34" s="445">
        <v>1.8446799836934365E-2</v>
      </c>
      <c r="V34" s="445">
        <v>3.0769230769230771E-2</v>
      </c>
      <c r="W34" s="445">
        <v>1.4285714285714285E-2</v>
      </c>
      <c r="X34" s="445">
        <v>5.3786574870912221E-2</v>
      </c>
      <c r="Y34" s="445">
        <v>2.6264479871544903E-2</v>
      </c>
      <c r="Z34" s="445">
        <v>5.7809543830145048E-2</v>
      </c>
      <c r="AA34" s="445">
        <v>1.3556618819776715E-2</v>
      </c>
      <c r="AB34" s="445">
        <v>4.3758967001434723E-2</v>
      </c>
      <c r="AC34" s="445">
        <v>2.0897901354821571E-2</v>
      </c>
      <c r="AD34" s="445">
        <v>2.817936780200931E-2</v>
      </c>
      <c r="AE34" s="445">
        <v>6.0639136498696257E-5</v>
      </c>
      <c r="AF34" s="445">
        <v>5.1446670090737889E-2</v>
      </c>
      <c r="AG34" s="445">
        <v>1.1083743842364532E-2</v>
      </c>
      <c r="AH34" s="445">
        <v>2.3395320935812838E-2</v>
      </c>
      <c r="AI34" s="445">
        <v>1.7934500086640097E-2</v>
      </c>
      <c r="AJ34" s="445">
        <v>1.1957069797594181E-2</v>
      </c>
      <c r="AK34" s="445">
        <v>0</v>
      </c>
      <c r="AL34" s="445">
        <v>8.9613970588235288E-3</v>
      </c>
      <c r="AM34" s="445">
        <v>2.5078369905956112E-2</v>
      </c>
      <c r="AN34" s="445">
        <v>6.6390041493775934E-2</v>
      </c>
      <c r="AO34" s="445">
        <v>7.6815642458100561E-2</v>
      </c>
      <c r="AP34" s="446">
        <v>2.6039759260922741E-2</v>
      </c>
      <c r="AQ34" s="445">
        <v>2.7192748600373233E-2</v>
      </c>
      <c r="AR34" s="445">
        <v>4.7689809261991442E-2</v>
      </c>
      <c r="AS34" s="445">
        <v>8.3936627845976287E-4</v>
      </c>
      <c r="AT34" s="445">
        <v>4.1999449187551637E-3</v>
      </c>
      <c r="AU34" s="445">
        <v>7.3148430356598602E-3</v>
      </c>
      <c r="AV34" s="445">
        <v>2.2197558268590455E-3</v>
      </c>
      <c r="AW34" s="446">
        <v>3.2026654880495019E-2</v>
      </c>
      <c r="AX34" s="445">
        <v>4.0347900571598004E-2</v>
      </c>
      <c r="AY34" s="446">
        <v>3.5203222869126125E-2</v>
      </c>
      <c r="AZ34" s="446">
        <v>3.3780120023151672E-2</v>
      </c>
      <c r="BA34" s="445">
        <v>3.8424722531666462E-2</v>
      </c>
      <c r="BB34" s="446">
        <v>3.5555919671476408E-2</v>
      </c>
      <c r="BC34" s="445">
        <v>3.1171976055109345E-2</v>
      </c>
      <c r="BD34" s="446">
        <v>4.0360417631166177E-2</v>
      </c>
    </row>
    <row r="35" spans="1:56" x14ac:dyDescent="0.2">
      <c r="A35" s="281" t="s">
        <v>478</v>
      </c>
      <c r="B35" s="283" t="s">
        <v>194</v>
      </c>
      <c r="C35" s="445">
        <v>3.4682080924855491E-3</v>
      </c>
      <c r="D35" s="445">
        <v>0</v>
      </c>
      <c r="E35" s="445">
        <v>0</v>
      </c>
      <c r="F35" s="445">
        <v>0</v>
      </c>
      <c r="G35" s="445">
        <v>3.6371416345742404E-3</v>
      </c>
      <c r="H35" s="445">
        <v>4.4999999999999997E-3</v>
      </c>
      <c r="I35" s="445">
        <v>6.0334425099120839E-3</v>
      </c>
      <c r="J35" s="445">
        <v>1.1258130395235889E-2</v>
      </c>
      <c r="K35" s="445">
        <v>0</v>
      </c>
      <c r="L35" s="445">
        <v>3.8514642831189595E-3</v>
      </c>
      <c r="M35" s="445">
        <v>5.5012224938875308E-3</v>
      </c>
      <c r="N35" s="445">
        <v>2.106002106002106E-3</v>
      </c>
      <c r="O35" s="445">
        <v>2.527379949452401E-3</v>
      </c>
      <c r="P35" s="445">
        <v>6.0046865846514353E-3</v>
      </c>
      <c r="Q35" s="445">
        <v>6.8821065230400954E-3</v>
      </c>
      <c r="R35" s="445">
        <v>9.6553773024361262E-3</v>
      </c>
      <c r="S35" s="445">
        <v>6.7064083457526085E-3</v>
      </c>
      <c r="T35" s="445">
        <v>6.9252077562326868E-3</v>
      </c>
      <c r="U35" s="445">
        <v>1.2229922543823889E-2</v>
      </c>
      <c r="V35" s="445">
        <v>1.5384615384615385E-2</v>
      </c>
      <c r="W35" s="445">
        <v>1.9607843137254902E-3</v>
      </c>
      <c r="X35" s="445">
        <v>5.5938037865748708E-3</v>
      </c>
      <c r="Y35" s="445">
        <v>8.4872118362197494E-3</v>
      </c>
      <c r="Z35" s="445">
        <v>7.1473617826361153E-3</v>
      </c>
      <c r="AA35" s="445">
        <v>3.9872408293460927E-2</v>
      </c>
      <c r="AB35" s="445">
        <v>9.3256814921090381E-3</v>
      </c>
      <c r="AC35" s="445">
        <v>3.8519436819268574E-2</v>
      </c>
      <c r="AD35" s="445">
        <v>5.8564077432001961E-2</v>
      </c>
      <c r="AE35" s="445">
        <v>7.2766963798435514E-4</v>
      </c>
      <c r="AF35" s="445">
        <v>8.5601780517034747E-3</v>
      </c>
      <c r="AG35" s="445">
        <v>0.22660098522167488</v>
      </c>
      <c r="AH35" s="445">
        <v>3.059388122375525E-2</v>
      </c>
      <c r="AI35" s="445">
        <v>2.503898804366661E-2</v>
      </c>
      <c r="AJ35" s="445">
        <v>1.1452856010948642E-2</v>
      </c>
      <c r="AK35" s="445">
        <v>0</v>
      </c>
      <c r="AL35" s="445">
        <v>2.6654411764705881E-2</v>
      </c>
      <c r="AM35" s="445">
        <v>2.0322127337585125E-2</v>
      </c>
      <c r="AN35" s="445">
        <v>0</v>
      </c>
      <c r="AO35" s="445">
        <v>5.7262569832402237E-2</v>
      </c>
      <c r="AP35" s="446">
        <v>1.2465364390793319E-2</v>
      </c>
      <c r="AQ35" s="445">
        <v>1.1730205278592375E-2</v>
      </c>
      <c r="AR35" s="445">
        <v>4.2106715633723583E-2</v>
      </c>
      <c r="AS35" s="445">
        <v>6.9947189871646901E-5</v>
      </c>
      <c r="AT35" s="445">
        <v>7.4566235196915451E-2</v>
      </c>
      <c r="AU35" s="445">
        <v>7.9244132886315141E-2</v>
      </c>
      <c r="AV35" s="445">
        <v>0</v>
      </c>
      <c r="AW35" s="446">
        <v>3.6419270390643591E-2</v>
      </c>
      <c r="AX35" s="445">
        <v>2.9532014429966891E-2</v>
      </c>
      <c r="AY35" s="446">
        <v>5.4082392869953921E-4</v>
      </c>
      <c r="AZ35" s="446">
        <v>1.6614372315472019E-2</v>
      </c>
      <c r="BA35" s="445">
        <v>1.8694557907331766E-2</v>
      </c>
      <c r="BB35" s="446">
        <v>4.2243136130426323E-2</v>
      </c>
      <c r="BC35" s="445">
        <v>-2.1026983124266763E-2</v>
      </c>
      <c r="BD35" s="446">
        <v>2.8053979726508247E-3</v>
      </c>
    </row>
    <row r="36" spans="1:56" x14ac:dyDescent="0.2">
      <c r="A36" s="281" t="s">
        <v>479</v>
      </c>
      <c r="B36" s="283" t="s">
        <v>39</v>
      </c>
      <c r="C36" s="445">
        <v>0</v>
      </c>
      <c r="D36" s="445">
        <v>0</v>
      </c>
      <c r="E36" s="445">
        <v>0</v>
      </c>
      <c r="F36" s="445">
        <v>0</v>
      </c>
      <c r="G36" s="445">
        <v>0</v>
      </c>
      <c r="H36" s="445">
        <v>0</v>
      </c>
      <c r="I36" s="445">
        <v>0</v>
      </c>
      <c r="J36" s="445">
        <v>0</v>
      </c>
      <c r="K36" s="445">
        <v>0</v>
      </c>
      <c r="L36" s="445">
        <v>0</v>
      </c>
      <c r="M36" s="445">
        <v>0</v>
      </c>
      <c r="N36" s="445">
        <v>0</v>
      </c>
      <c r="O36" s="445">
        <v>0</v>
      </c>
      <c r="P36" s="445">
        <v>0</v>
      </c>
      <c r="Q36" s="445">
        <v>0</v>
      </c>
      <c r="R36" s="445">
        <v>0</v>
      </c>
      <c r="S36" s="445">
        <v>0</v>
      </c>
      <c r="T36" s="445">
        <v>0</v>
      </c>
      <c r="U36" s="445">
        <v>0</v>
      </c>
      <c r="V36" s="445">
        <v>0</v>
      </c>
      <c r="W36" s="445">
        <v>0</v>
      </c>
      <c r="X36" s="445">
        <v>0</v>
      </c>
      <c r="Y36" s="445">
        <v>0</v>
      </c>
      <c r="Z36" s="445">
        <v>0</v>
      </c>
      <c r="AA36" s="445">
        <v>0</v>
      </c>
      <c r="AB36" s="445">
        <v>0</v>
      </c>
      <c r="AC36" s="445">
        <v>0</v>
      </c>
      <c r="AD36" s="445">
        <v>0</v>
      </c>
      <c r="AE36" s="445">
        <v>0</v>
      </c>
      <c r="AF36" s="445">
        <v>0</v>
      </c>
      <c r="AG36" s="445">
        <v>0</v>
      </c>
      <c r="AH36" s="445">
        <v>0</v>
      </c>
      <c r="AI36" s="445">
        <v>0</v>
      </c>
      <c r="AJ36" s="445">
        <v>0</v>
      </c>
      <c r="AK36" s="445">
        <v>0</v>
      </c>
      <c r="AL36" s="445">
        <v>0</v>
      </c>
      <c r="AM36" s="445">
        <v>0</v>
      </c>
      <c r="AN36" s="445">
        <v>0</v>
      </c>
      <c r="AO36" s="445">
        <v>0.18994413407821228</v>
      </c>
      <c r="AP36" s="446">
        <v>4.6986961118289676E-4</v>
      </c>
      <c r="AQ36" s="445">
        <v>0</v>
      </c>
      <c r="AR36" s="445">
        <v>3.7892859796418753E-3</v>
      </c>
      <c r="AS36" s="445">
        <v>0.33256391424474524</v>
      </c>
      <c r="AT36" s="445">
        <v>0</v>
      </c>
      <c r="AU36" s="445">
        <v>0</v>
      </c>
      <c r="AV36" s="445">
        <v>0</v>
      </c>
      <c r="AW36" s="446">
        <v>6.7085982388739668E-2</v>
      </c>
      <c r="AX36" s="445">
        <v>3.295171891215181E-2</v>
      </c>
      <c r="AY36" s="446">
        <v>0</v>
      </c>
      <c r="AZ36" s="446">
        <v>3.005452828464374E-2</v>
      </c>
      <c r="BA36" s="445">
        <v>2.0633741799727687E-2</v>
      </c>
      <c r="BB36" s="446">
        <v>0</v>
      </c>
      <c r="BC36" s="445">
        <v>7.4196071353367629E-2</v>
      </c>
      <c r="BD36" s="446">
        <v>3.4556145963612742E-2</v>
      </c>
    </row>
    <row r="37" spans="1:56" x14ac:dyDescent="0.2">
      <c r="A37" s="281" t="s">
        <v>480</v>
      </c>
      <c r="B37" s="283" t="s">
        <v>40</v>
      </c>
      <c r="C37" s="445">
        <v>0</v>
      </c>
      <c r="D37" s="445">
        <v>0</v>
      </c>
      <c r="E37" s="445">
        <v>0</v>
      </c>
      <c r="F37" s="445">
        <v>0</v>
      </c>
      <c r="G37" s="445">
        <v>1.4263300527742119E-4</v>
      </c>
      <c r="H37" s="445">
        <v>0</v>
      </c>
      <c r="I37" s="445">
        <v>1.7238407171177384E-4</v>
      </c>
      <c r="J37" s="445">
        <v>2.0594140966894919E-4</v>
      </c>
      <c r="K37" s="445">
        <v>0</v>
      </c>
      <c r="L37" s="445">
        <v>1.453382748346777E-4</v>
      </c>
      <c r="M37" s="445">
        <v>6.1124694376528117E-4</v>
      </c>
      <c r="N37" s="445">
        <v>0</v>
      </c>
      <c r="O37" s="445">
        <v>0</v>
      </c>
      <c r="P37" s="445">
        <v>2.9291154071470416E-4</v>
      </c>
      <c r="Q37" s="445">
        <v>0</v>
      </c>
      <c r="R37" s="445">
        <v>1.4854426619132502E-4</v>
      </c>
      <c r="S37" s="445">
        <v>0</v>
      </c>
      <c r="T37" s="445">
        <v>1.3850415512465374E-3</v>
      </c>
      <c r="U37" s="445">
        <v>9.1724419078679164E-4</v>
      </c>
      <c r="V37" s="445">
        <v>0</v>
      </c>
      <c r="W37" s="445">
        <v>1.4005602240896358E-4</v>
      </c>
      <c r="X37" s="445">
        <v>0</v>
      </c>
      <c r="Y37" s="445">
        <v>1.1469205184080744E-4</v>
      </c>
      <c r="Z37" s="445">
        <v>3.0030931859815612E-4</v>
      </c>
      <c r="AA37" s="445">
        <v>0</v>
      </c>
      <c r="AB37" s="445">
        <v>0</v>
      </c>
      <c r="AC37" s="445">
        <v>0</v>
      </c>
      <c r="AD37" s="445">
        <v>2.4503798088703748E-4</v>
      </c>
      <c r="AE37" s="445">
        <v>0</v>
      </c>
      <c r="AF37" s="445">
        <v>3.5952747817154596E-3</v>
      </c>
      <c r="AG37" s="445">
        <v>8.6206896551724137E-3</v>
      </c>
      <c r="AH37" s="445">
        <v>9.9980003999200156E-5</v>
      </c>
      <c r="AI37" s="445">
        <v>0</v>
      </c>
      <c r="AJ37" s="445">
        <v>7.2030540949362534E-5</v>
      </c>
      <c r="AK37" s="445">
        <v>0</v>
      </c>
      <c r="AL37" s="445">
        <v>2.2977941176470588E-4</v>
      </c>
      <c r="AM37" s="445">
        <v>1.0809642200843153E-4</v>
      </c>
      <c r="AN37" s="445">
        <v>0</v>
      </c>
      <c r="AO37" s="445">
        <v>0</v>
      </c>
      <c r="AP37" s="446">
        <v>3.3512759032897782E-4</v>
      </c>
      <c r="AQ37" s="445">
        <v>0</v>
      </c>
      <c r="AR37" s="445">
        <v>2.9093649496354006E-2</v>
      </c>
      <c r="AS37" s="445">
        <v>0.16566991921099569</v>
      </c>
      <c r="AT37" s="445">
        <v>0.20400716056182869</v>
      </c>
      <c r="AU37" s="445">
        <v>0.23316062176165803</v>
      </c>
      <c r="AV37" s="445">
        <v>0</v>
      </c>
      <c r="AW37" s="446">
        <v>7.6197599700812566E-2</v>
      </c>
      <c r="AX37" s="445">
        <v>3.723788031034312E-2</v>
      </c>
      <c r="AY37" s="446">
        <v>4.2327750338014957E-3</v>
      </c>
      <c r="AZ37" s="446">
        <v>3.6473025253602215E-2</v>
      </c>
      <c r="BA37" s="445">
        <v>2.4899946362998721E-2</v>
      </c>
      <c r="BB37" s="446">
        <v>2.7035607123472847E-3</v>
      </c>
      <c r="BC37" s="445">
        <v>8.6070751737207837E-2</v>
      </c>
      <c r="BD37" s="446">
        <v>3.9876728325536723E-2</v>
      </c>
    </row>
    <row r="38" spans="1:56" x14ac:dyDescent="0.2">
      <c r="A38" s="281" t="s">
        <v>481</v>
      </c>
      <c r="B38" s="283" t="s">
        <v>482</v>
      </c>
      <c r="C38" s="445">
        <v>4.9545829892650697E-4</v>
      </c>
      <c r="D38" s="445">
        <v>0</v>
      </c>
      <c r="E38" s="445">
        <v>0</v>
      </c>
      <c r="F38" s="445">
        <v>0</v>
      </c>
      <c r="G38" s="445">
        <v>0</v>
      </c>
      <c r="H38" s="445">
        <v>0</v>
      </c>
      <c r="I38" s="445">
        <v>0</v>
      </c>
      <c r="J38" s="445">
        <v>1.7161784139079098E-5</v>
      </c>
      <c r="K38" s="445">
        <v>0</v>
      </c>
      <c r="L38" s="445">
        <v>0</v>
      </c>
      <c r="M38" s="445">
        <v>0</v>
      </c>
      <c r="N38" s="445">
        <v>0</v>
      </c>
      <c r="O38" s="445">
        <v>0</v>
      </c>
      <c r="P38" s="445">
        <v>0</v>
      </c>
      <c r="Q38" s="445">
        <v>0</v>
      </c>
      <c r="R38" s="445">
        <v>0</v>
      </c>
      <c r="S38" s="445">
        <v>0</v>
      </c>
      <c r="T38" s="445">
        <v>0</v>
      </c>
      <c r="U38" s="445">
        <v>0</v>
      </c>
      <c r="V38" s="445">
        <v>0</v>
      </c>
      <c r="W38" s="445">
        <v>0</v>
      </c>
      <c r="X38" s="445">
        <v>0</v>
      </c>
      <c r="Y38" s="445">
        <v>0</v>
      </c>
      <c r="Z38" s="445">
        <v>0</v>
      </c>
      <c r="AA38" s="445">
        <v>0</v>
      </c>
      <c r="AB38" s="445">
        <v>0</v>
      </c>
      <c r="AC38" s="445">
        <v>0</v>
      </c>
      <c r="AD38" s="445">
        <v>0</v>
      </c>
      <c r="AE38" s="445">
        <v>0</v>
      </c>
      <c r="AF38" s="445">
        <v>2.5680534155110427E-4</v>
      </c>
      <c r="AG38" s="445">
        <v>0</v>
      </c>
      <c r="AH38" s="445">
        <v>0</v>
      </c>
      <c r="AI38" s="445">
        <v>0</v>
      </c>
      <c r="AJ38" s="445">
        <v>2.0528704170568322E-2</v>
      </c>
      <c r="AK38" s="445">
        <v>0</v>
      </c>
      <c r="AL38" s="445">
        <v>0</v>
      </c>
      <c r="AM38" s="445">
        <v>0</v>
      </c>
      <c r="AN38" s="445">
        <v>0</v>
      </c>
      <c r="AO38" s="445">
        <v>1.3966480446927375E-3</v>
      </c>
      <c r="AP38" s="446">
        <v>1.0122926182102115E-3</v>
      </c>
      <c r="AQ38" s="445">
        <v>3.519061583577713E-2</v>
      </c>
      <c r="AR38" s="445">
        <v>4.9982486493371406E-2</v>
      </c>
      <c r="AS38" s="445">
        <v>0.49326758297485396</v>
      </c>
      <c r="AT38" s="445">
        <v>0</v>
      </c>
      <c r="AU38" s="445">
        <v>0</v>
      </c>
      <c r="AV38" s="445">
        <v>0</v>
      </c>
      <c r="AW38" s="446">
        <v>0.12882058953523953</v>
      </c>
      <c r="AX38" s="445">
        <v>6.3379840875022644E-2</v>
      </c>
      <c r="AY38" s="446">
        <v>4.0285864076598327E-4</v>
      </c>
      <c r="AZ38" s="446">
        <v>5.7934017729308195E-2</v>
      </c>
      <c r="BA38" s="445">
        <v>3.9837851219210296E-2</v>
      </c>
      <c r="BB38" s="446">
        <v>2.779342338375201E-2</v>
      </c>
      <c r="BC38" s="445">
        <v>0.10220196733146827</v>
      </c>
      <c r="BD38" s="446">
        <v>4.7964704500383495E-2</v>
      </c>
    </row>
    <row r="39" spans="1:56" x14ac:dyDescent="0.2">
      <c r="A39" s="281" t="s">
        <v>483</v>
      </c>
      <c r="B39" s="283" t="s">
        <v>484</v>
      </c>
      <c r="C39" s="445">
        <v>1.6515276630883568E-4</v>
      </c>
      <c r="D39" s="445">
        <v>0</v>
      </c>
      <c r="E39" s="445">
        <v>0</v>
      </c>
      <c r="F39" s="445">
        <v>0</v>
      </c>
      <c r="G39" s="445">
        <v>8.5579803166452718E-4</v>
      </c>
      <c r="H39" s="445">
        <v>5.0000000000000001E-4</v>
      </c>
      <c r="I39" s="445">
        <v>1.0343044302706429E-3</v>
      </c>
      <c r="J39" s="445">
        <v>1.4072662994044861E-3</v>
      </c>
      <c r="K39" s="445">
        <v>0</v>
      </c>
      <c r="L39" s="445">
        <v>3.6334568708669429E-4</v>
      </c>
      <c r="M39" s="445">
        <v>0</v>
      </c>
      <c r="N39" s="445">
        <v>7.0200070200070197E-4</v>
      </c>
      <c r="O39" s="445">
        <v>4.2122999157540015E-4</v>
      </c>
      <c r="P39" s="445">
        <v>7.3227885178676043E-4</v>
      </c>
      <c r="Q39" s="445">
        <v>2.0945541591861159E-3</v>
      </c>
      <c r="R39" s="445">
        <v>1.6339869281045752E-3</v>
      </c>
      <c r="S39" s="445">
        <v>1.4903129657228018E-3</v>
      </c>
      <c r="T39" s="445">
        <v>0</v>
      </c>
      <c r="U39" s="445">
        <v>5.0958010599266206E-4</v>
      </c>
      <c r="V39" s="445">
        <v>0</v>
      </c>
      <c r="W39" s="445">
        <v>1.4005602240896358E-4</v>
      </c>
      <c r="X39" s="445">
        <v>6.4543889845094669E-4</v>
      </c>
      <c r="Y39" s="445">
        <v>6.8815231104484465E-4</v>
      </c>
      <c r="Z39" s="445">
        <v>3.7538664824769514E-3</v>
      </c>
      <c r="AA39" s="445">
        <v>8.771929824561403E-3</v>
      </c>
      <c r="AB39" s="445">
        <v>1.7934002869440459E-3</v>
      </c>
      <c r="AC39" s="445">
        <v>2.6565128840874881E-4</v>
      </c>
      <c r="AD39" s="445">
        <v>2.4503798088703751E-3</v>
      </c>
      <c r="AE39" s="445">
        <v>0</v>
      </c>
      <c r="AF39" s="445">
        <v>1.2840267077555213E-3</v>
      </c>
      <c r="AG39" s="445">
        <v>0</v>
      </c>
      <c r="AH39" s="445">
        <v>0</v>
      </c>
      <c r="AI39" s="445">
        <v>1.646161843701265E-3</v>
      </c>
      <c r="AJ39" s="445">
        <v>1.0084275732910753E-3</v>
      </c>
      <c r="AK39" s="445">
        <v>0</v>
      </c>
      <c r="AL39" s="445">
        <v>1.6084558823529411E-3</v>
      </c>
      <c r="AM39" s="445">
        <v>2.4862177061939252E-3</v>
      </c>
      <c r="AN39" s="445">
        <v>0</v>
      </c>
      <c r="AO39" s="445">
        <v>4.1899441340782122E-3</v>
      </c>
      <c r="AP39" s="446">
        <v>1.3301455904809944E-3</v>
      </c>
      <c r="AQ39" s="445">
        <v>0</v>
      </c>
      <c r="AR39" s="445">
        <v>1.3405793255707812E-2</v>
      </c>
      <c r="AS39" s="445">
        <v>0</v>
      </c>
      <c r="AT39" s="445">
        <v>0</v>
      </c>
      <c r="AU39" s="445">
        <v>0</v>
      </c>
      <c r="AV39" s="445">
        <v>0</v>
      </c>
      <c r="AW39" s="446">
        <v>8.5880393023493005E-3</v>
      </c>
      <c r="AX39" s="445">
        <v>5.4293574052415704E-3</v>
      </c>
      <c r="AY39" s="446">
        <v>0</v>
      </c>
      <c r="AZ39" s="446">
        <v>3.8474426539129376E-3</v>
      </c>
      <c r="BA39" s="445">
        <v>3.3997606964558322E-3</v>
      </c>
      <c r="BB39" s="446">
        <v>8.438386465811222E-3</v>
      </c>
      <c r="BC39" s="445">
        <v>-2.8953463887134135E-3</v>
      </c>
      <c r="BD39" s="446">
        <v>0</v>
      </c>
    </row>
    <row r="40" spans="1:56" x14ac:dyDescent="0.2">
      <c r="A40" s="281" t="s">
        <v>485</v>
      </c>
      <c r="B40" s="283" t="s">
        <v>41</v>
      </c>
      <c r="C40" s="445">
        <v>1.9653179190751446E-2</v>
      </c>
      <c r="D40" s="445">
        <v>2.0066889632107024E-2</v>
      </c>
      <c r="E40" s="445">
        <v>0</v>
      </c>
      <c r="F40" s="445">
        <v>5.2631578947368418E-2</v>
      </c>
      <c r="G40" s="445">
        <v>2.8027385537013266E-2</v>
      </c>
      <c r="H40" s="445">
        <v>3.0499999999999999E-2</v>
      </c>
      <c r="I40" s="445">
        <v>2.2754697465954144E-2</v>
      </c>
      <c r="J40" s="445">
        <v>4.4775094818857365E-2</v>
      </c>
      <c r="K40" s="445">
        <v>5.0607287449392713E-3</v>
      </c>
      <c r="L40" s="445">
        <v>3.5971223021582732E-2</v>
      </c>
      <c r="M40" s="445">
        <v>5.3178484107579464E-2</v>
      </c>
      <c r="N40" s="445">
        <v>9.8280098280098278E-3</v>
      </c>
      <c r="O40" s="445">
        <v>1.2636899747262006E-2</v>
      </c>
      <c r="P40" s="445">
        <v>2.5776215582893967E-2</v>
      </c>
      <c r="Q40" s="445">
        <v>3.6804308797127469E-2</v>
      </c>
      <c r="R40" s="445">
        <v>3.0897207367795602E-2</v>
      </c>
      <c r="S40" s="445">
        <v>2.9061102831594635E-2</v>
      </c>
      <c r="T40" s="445">
        <v>4.1551246537396121E-2</v>
      </c>
      <c r="U40" s="445">
        <v>3.6485935589074606E-2</v>
      </c>
      <c r="V40" s="445">
        <v>2.3076923076923078E-2</v>
      </c>
      <c r="W40" s="445">
        <v>2.3389355742296919E-2</v>
      </c>
      <c r="X40" s="445">
        <v>3.7865748709122203E-2</v>
      </c>
      <c r="Y40" s="445">
        <v>9.5538479183392588E-2</v>
      </c>
      <c r="Z40" s="445">
        <v>4.07820054656296E-2</v>
      </c>
      <c r="AA40" s="445">
        <v>0.13556618819776714</v>
      </c>
      <c r="AB40" s="445">
        <v>6.1692969870875178E-2</v>
      </c>
      <c r="AC40" s="445">
        <v>8.6159567873904191E-2</v>
      </c>
      <c r="AD40" s="445">
        <v>0.11590296495956873</v>
      </c>
      <c r="AE40" s="445">
        <v>9.156509611303135E-3</v>
      </c>
      <c r="AF40" s="445">
        <v>4.6909775723335045E-2</v>
      </c>
      <c r="AG40" s="445">
        <v>0.17364532019704434</v>
      </c>
      <c r="AH40" s="445">
        <v>9.228154369126175E-2</v>
      </c>
      <c r="AI40" s="445">
        <v>6.4980072777681516E-2</v>
      </c>
      <c r="AJ40" s="445">
        <v>4.6819851617085642E-2</v>
      </c>
      <c r="AK40" s="445">
        <v>0</v>
      </c>
      <c r="AL40" s="445">
        <v>0.11695772058823529</v>
      </c>
      <c r="AM40" s="445">
        <v>3.3077505134580049E-2</v>
      </c>
      <c r="AN40" s="445">
        <v>0</v>
      </c>
      <c r="AO40" s="445">
        <v>3.2122905027932962E-2</v>
      </c>
      <c r="AP40" s="446">
        <v>4.5698274611148344E-2</v>
      </c>
      <c r="AQ40" s="445">
        <v>3.7856571580911755E-2</v>
      </c>
      <c r="AR40" s="445">
        <v>3.6258265844416375E-2</v>
      </c>
      <c r="AS40" s="445">
        <v>0</v>
      </c>
      <c r="AT40" s="445">
        <v>1.2393280088129992E-2</v>
      </c>
      <c r="AU40" s="445">
        <v>2.2249314233465406E-2</v>
      </c>
      <c r="AV40" s="445">
        <v>0</v>
      </c>
      <c r="AW40" s="446">
        <v>2.5913711624111789E-2</v>
      </c>
      <c r="AX40" s="445">
        <v>5.6131912300064243E-2</v>
      </c>
      <c r="AY40" s="446">
        <v>1.0595734113297095E-3</v>
      </c>
      <c r="AZ40" s="446">
        <v>1.2194230359155574E-2</v>
      </c>
      <c r="BA40" s="445">
        <v>3.5544828155299746E-2</v>
      </c>
      <c r="BB40" s="446">
        <v>6.5940255404561235E-2</v>
      </c>
      <c r="BC40" s="445">
        <v>-6.6743374545016998E-2</v>
      </c>
      <c r="BD40" s="446">
        <v>1.5035827557852696E-2</v>
      </c>
    </row>
    <row r="41" spans="1:56" x14ac:dyDescent="0.2">
      <c r="A41" s="286">
        <v>37</v>
      </c>
      <c r="B41" s="283" t="s">
        <v>42</v>
      </c>
      <c r="C41" s="445">
        <v>1.6515276630883568E-4</v>
      </c>
      <c r="D41" s="445">
        <v>0</v>
      </c>
      <c r="E41" s="445">
        <v>0</v>
      </c>
      <c r="F41" s="445">
        <v>0</v>
      </c>
      <c r="G41" s="445">
        <v>2.8526601055484238E-4</v>
      </c>
      <c r="H41" s="445">
        <v>0</v>
      </c>
      <c r="I41" s="445">
        <v>0</v>
      </c>
      <c r="J41" s="445">
        <v>8.5808920695395495E-5</v>
      </c>
      <c r="K41" s="445">
        <v>0</v>
      </c>
      <c r="L41" s="445">
        <v>0</v>
      </c>
      <c r="M41" s="445">
        <v>0</v>
      </c>
      <c r="N41" s="445">
        <v>0</v>
      </c>
      <c r="O41" s="445">
        <v>0</v>
      </c>
      <c r="P41" s="445">
        <v>0</v>
      </c>
      <c r="Q41" s="445">
        <v>0</v>
      </c>
      <c r="R41" s="445">
        <v>1.4854426619132502E-4</v>
      </c>
      <c r="S41" s="445">
        <v>0</v>
      </c>
      <c r="T41" s="445">
        <v>0</v>
      </c>
      <c r="U41" s="445">
        <v>1.0191602119853241E-4</v>
      </c>
      <c r="V41" s="445">
        <v>0</v>
      </c>
      <c r="W41" s="445">
        <v>0</v>
      </c>
      <c r="X41" s="445">
        <v>2.1514629948364889E-4</v>
      </c>
      <c r="Y41" s="445">
        <v>2.2938410368161487E-4</v>
      </c>
      <c r="Z41" s="445">
        <v>3.0030931859815608E-5</v>
      </c>
      <c r="AA41" s="445">
        <v>0</v>
      </c>
      <c r="AB41" s="445">
        <v>0</v>
      </c>
      <c r="AC41" s="445">
        <v>8.8550429469582933E-4</v>
      </c>
      <c r="AD41" s="445">
        <v>0</v>
      </c>
      <c r="AE41" s="445">
        <v>3.6383481899217757E-4</v>
      </c>
      <c r="AF41" s="445">
        <v>1.7976373908577298E-3</v>
      </c>
      <c r="AG41" s="445">
        <v>0</v>
      </c>
      <c r="AH41" s="445">
        <v>4.9990001999600079E-4</v>
      </c>
      <c r="AI41" s="445">
        <v>3.1190434933287127E-3</v>
      </c>
      <c r="AJ41" s="445">
        <v>1.2749405748037167E-2</v>
      </c>
      <c r="AK41" s="445">
        <v>0</v>
      </c>
      <c r="AL41" s="445">
        <v>9.1911764705882352E-4</v>
      </c>
      <c r="AM41" s="445">
        <v>1.6971138255323748E-2</v>
      </c>
      <c r="AN41" s="445">
        <v>0</v>
      </c>
      <c r="AO41" s="445">
        <v>1.3966480446927375E-3</v>
      </c>
      <c r="AP41" s="446">
        <v>1.4959819238396638E-3</v>
      </c>
      <c r="AQ41" s="445">
        <v>0.66968808317781925</v>
      </c>
      <c r="AR41" s="445">
        <v>0.11044123422457623</v>
      </c>
      <c r="AS41" s="445">
        <v>0</v>
      </c>
      <c r="AT41" s="445">
        <v>0</v>
      </c>
      <c r="AU41" s="445">
        <v>0</v>
      </c>
      <c r="AV41" s="445">
        <v>0</v>
      </c>
      <c r="AW41" s="446">
        <v>8.7831911059735493E-2</v>
      </c>
      <c r="AX41" s="445">
        <v>4.3981748398043058E-2</v>
      </c>
      <c r="AY41" s="446">
        <v>1.8376976352749649E-2</v>
      </c>
      <c r="AZ41" s="446">
        <v>4.9492795564626678E-2</v>
      </c>
      <c r="BA41" s="445">
        <v>3.4410199282089368E-2</v>
      </c>
      <c r="BB41" s="446">
        <v>3.8039304037931779E-2</v>
      </c>
      <c r="BC41" s="445">
        <v>6.63147128718828E-2</v>
      </c>
      <c r="BD41" s="446">
        <v>3.1961498331271897E-2</v>
      </c>
    </row>
    <row r="42" spans="1:56" x14ac:dyDescent="0.2">
      <c r="A42" s="287">
        <v>38</v>
      </c>
      <c r="B42" s="272" t="s">
        <v>283</v>
      </c>
      <c r="C42" s="445">
        <v>1.3212221304706854E-3</v>
      </c>
      <c r="D42" s="445">
        <v>0</v>
      </c>
      <c r="E42" s="445">
        <v>0</v>
      </c>
      <c r="F42" s="445">
        <v>0</v>
      </c>
      <c r="G42" s="445">
        <v>1.069747539580659E-3</v>
      </c>
      <c r="H42" s="445">
        <v>1.5E-3</v>
      </c>
      <c r="I42" s="445">
        <v>1.7238407171177384E-3</v>
      </c>
      <c r="J42" s="445">
        <v>9.4389812764935038E-4</v>
      </c>
      <c r="K42" s="445">
        <v>0</v>
      </c>
      <c r="L42" s="445">
        <v>3.6334568708669429E-4</v>
      </c>
      <c r="M42" s="445">
        <v>1.8337408312958435E-3</v>
      </c>
      <c r="N42" s="445">
        <v>7.0200070200070197E-4</v>
      </c>
      <c r="O42" s="445">
        <v>8.4245998315080029E-4</v>
      </c>
      <c r="P42" s="445">
        <v>7.3227885178676043E-4</v>
      </c>
      <c r="Q42" s="445">
        <v>8.9766606822262122E-4</v>
      </c>
      <c r="R42" s="445">
        <v>1.3368983957219251E-3</v>
      </c>
      <c r="S42" s="445">
        <v>2.2354694485842027E-3</v>
      </c>
      <c r="T42" s="445">
        <v>2.7700831024930748E-3</v>
      </c>
      <c r="U42" s="445">
        <v>1.6306563391765185E-3</v>
      </c>
      <c r="V42" s="445">
        <v>0</v>
      </c>
      <c r="W42" s="445">
        <v>1.1204481792717086E-3</v>
      </c>
      <c r="X42" s="445">
        <v>1.7211703958691911E-3</v>
      </c>
      <c r="Y42" s="445">
        <v>1.4909966739304966E-3</v>
      </c>
      <c r="Z42" s="445">
        <v>1.5015465929907806E-4</v>
      </c>
      <c r="AA42" s="445">
        <v>1.594896331738437E-3</v>
      </c>
      <c r="AB42" s="445">
        <v>5.0215208034433282E-3</v>
      </c>
      <c r="AC42" s="445">
        <v>3.6305676082529002E-3</v>
      </c>
      <c r="AD42" s="445">
        <v>6.1259495221759374E-3</v>
      </c>
      <c r="AE42" s="445">
        <v>1.2127827299739251E-4</v>
      </c>
      <c r="AF42" s="445">
        <v>2.9104605375791818E-3</v>
      </c>
      <c r="AG42" s="445">
        <v>0</v>
      </c>
      <c r="AH42" s="445">
        <v>4.3991201759648072E-3</v>
      </c>
      <c r="AI42" s="445">
        <v>5.5449662103621558E-3</v>
      </c>
      <c r="AJ42" s="445">
        <v>3.1693438017719512E-3</v>
      </c>
      <c r="AK42" s="445">
        <v>0</v>
      </c>
      <c r="AL42" s="445">
        <v>2.5275735294117648E-3</v>
      </c>
      <c r="AM42" s="445">
        <v>2.8105069722192196E-3</v>
      </c>
      <c r="AN42" s="445">
        <v>0</v>
      </c>
      <c r="AO42" s="445">
        <v>0</v>
      </c>
      <c r="AP42" s="446">
        <v>1.6652731808099723E-3</v>
      </c>
      <c r="AQ42" s="445">
        <v>0</v>
      </c>
      <c r="AR42" s="445">
        <v>0</v>
      </c>
      <c r="AS42" s="445">
        <v>0</v>
      </c>
      <c r="AT42" s="445">
        <v>0</v>
      </c>
      <c r="AU42" s="445">
        <v>0</v>
      </c>
      <c r="AV42" s="445">
        <v>0</v>
      </c>
      <c r="AW42" s="446">
        <v>0</v>
      </c>
      <c r="AX42" s="445">
        <v>1.5879552605136146E-3</v>
      </c>
      <c r="AY42" s="446">
        <v>0</v>
      </c>
      <c r="AZ42" s="446">
        <v>0</v>
      </c>
      <c r="BA42" s="445">
        <v>9.9434748524982472E-4</v>
      </c>
      <c r="BB42" s="446">
        <v>0</v>
      </c>
      <c r="BC42" s="445">
        <v>0</v>
      </c>
      <c r="BD42" s="446">
        <v>1.6652731808099723E-3</v>
      </c>
    </row>
    <row r="43" spans="1:56" x14ac:dyDescent="0.2">
      <c r="A43" s="287">
        <v>39</v>
      </c>
      <c r="B43" s="272" t="s">
        <v>284</v>
      </c>
      <c r="C43" s="445">
        <v>4.1288191577208916E-3</v>
      </c>
      <c r="D43" s="445">
        <v>6.688963210702341E-3</v>
      </c>
      <c r="E43" s="445">
        <v>0</v>
      </c>
      <c r="F43" s="445">
        <v>2.6315789473684209E-2</v>
      </c>
      <c r="G43" s="445">
        <v>7.2742832691484807E-3</v>
      </c>
      <c r="H43" s="445">
        <v>3.5000000000000001E-3</v>
      </c>
      <c r="I43" s="445">
        <v>3.9648336493707985E-3</v>
      </c>
      <c r="J43" s="445">
        <v>1.8534726870205426E-3</v>
      </c>
      <c r="K43" s="445">
        <v>1.0121457489878543E-3</v>
      </c>
      <c r="L43" s="445">
        <v>2.034735847685488E-3</v>
      </c>
      <c r="M43" s="445">
        <v>9.1687041564792182E-3</v>
      </c>
      <c r="N43" s="445">
        <v>3.5100035100035102E-3</v>
      </c>
      <c r="O43" s="445">
        <v>5.054759898904802E-3</v>
      </c>
      <c r="P43" s="445">
        <v>4.24721734036321E-3</v>
      </c>
      <c r="Q43" s="445">
        <v>8.3782166367444635E-3</v>
      </c>
      <c r="R43" s="445">
        <v>6.833036244800951E-3</v>
      </c>
      <c r="S43" s="445">
        <v>3.7257824143070045E-3</v>
      </c>
      <c r="T43" s="445">
        <v>1.3850415512465374E-3</v>
      </c>
      <c r="U43" s="445">
        <v>3.3632286995515697E-3</v>
      </c>
      <c r="V43" s="445">
        <v>0</v>
      </c>
      <c r="W43" s="445">
        <v>1.9607843137254902E-3</v>
      </c>
      <c r="X43" s="445">
        <v>3.0120481927710845E-3</v>
      </c>
      <c r="Y43" s="445">
        <v>1.559811905034981E-2</v>
      </c>
      <c r="Z43" s="445">
        <v>2.162227093906724E-3</v>
      </c>
      <c r="AA43" s="445">
        <v>9.5693779904306216E-3</v>
      </c>
      <c r="AB43" s="445">
        <v>2.5107604017216643E-2</v>
      </c>
      <c r="AC43" s="445">
        <v>9.297795094306208E-3</v>
      </c>
      <c r="AD43" s="445">
        <v>8.5763293310463125E-3</v>
      </c>
      <c r="AE43" s="445">
        <v>7.8830877448305141E-4</v>
      </c>
      <c r="AF43" s="445">
        <v>1.1213833247731553E-2</v>
      </c>
      <c r="AG43" s="445">
        <v>7.3891625615763543E-3</v>
      </c>
      <c r="AH43" s="445">
        <v>3.8992201559688061E-3</v>
      </c>
      <c r="AI43" s="445">
        <v>1.438225610812684E-2</v>
      </c>
      <c r="AJ43" s="445">
        <v>5.0421378664553774E-3</v>
      </c>
      <c r="AK43" s="445">
        <v>0</v>
      </c>
      <c r="AL43" s="445">
        <v>4.3658088235294119E-3</v>
      </c>
      <c r="AM43" s="445">
        <v>4.6481461463625555E-3</v>
      </c>
      <c r="AN43" s="445">
        <v>0</v>
      </c>
      <c r="AO43" s="445">
        <v>0</v>
      </c>
      <c r="AP43" s="446">
        <v>4.9094464521389431E-3</v>
      </c>
      <c r="AQ43" s="445">
        <v>0</v>
      </c>
      <c r="AR43" s="445">
        <v>2.207763259847367E-2</v>
      </c>
      <c r="AS43" s="445">
        <v>0</v>
      </c>
      <c r="AT43" s="445">
        <v>0</v>
      </c>
      <c r="AU43" s="445">
        <v>0</v>
      </c>
      <c r="AV43" s="445">
        <v>0</v>
      </c>
      <c r="AW43" s="446">
        <v>1.4143405976948967E-2</v>
      </c>
      <c r="AX43" s="445">
        <v>1.153408997314972E-2</v>
      </c>
      <c r="AY43" s="446">
        <v>1.1037223034684474E-5</v>
      </c>
      <c r="AZ43" s="446">
        <v>6.3423401468303527E-3</v>
      </c>
      <c r="BA43" s="445">
        <v>7.2265544415562981E-3</v>
      </c>
      <c r="BB43" s="446">
        <v>1.4270499441878566E-2</v>
      </c>
      <c r="BC43" s="445">
        <v>-5.3018680624492371E-3</v>
      </c>
      <c r="BD43" s="446">
        <v>2.473725305933486E-3</v>
      </c>
    </row>
    <row r="44" spans="1:56" x14ac:dyDescent="0.2">
      <c r="A44" s="288">
        <v>40</v>
      </c>
      <c r="B44" s="292" t="s">
        <v>43</v>
      </c>
      <c r="C44" s="447">
        <v>0.54516928158546651</v>
      </c>
      <c r="D44" s="447">
        <v>0.31103678929765888</v>
      </c>
      <c r="E44" s="447">
        <v>0.42857142857142855</v>
      </c>
      <c r="F44" s="447">
        <v>0.34210526315789475</v>
      </c>
      <c r="G44" s="447">
        <v>0.59206960490657534</v>
      </c>
      <c r="H44" s="447">
        <v>0.60599999999999998</v>
      </c>
      <c r="I44" s="447">
        <v>0.64557834856059304</v>
      </c>
      <c r="J44" s="447">
        <v>0.68375980366918943</v>
      </c>
      <c r="K44" s="447">
        <v>0.70344129554655865</v>
      </c>
      <c r="L44" s="447">
        <v>0.64842671317491463</v>
      </c>
      <c r="M44" s="447">
        <v>0.52444987775061125</v>
      </c>
      <c r="N44" s="447">
        <v>0.75043875043875041</v>
      </c>
      <c r="O44" s="447">
        <v>0.77127211457455769</v>
      </c>
      <c r="P44" s="447">
        <v>0.55960749853544234</v>
      </c>
      <c r="Q44" s="447">
        <v>0.57091561938958713</v>
      </c>
      <c r="R44" s="447">
        <v>0.54723707664884136</v>
      </c>
      <c r="S44" s="447">
        <v>0.59463487332339793</v>
      </c>
      <c r="T44" s="447">
        <v>0.6412742382271468</v>
      </c>
      <c r="U44" s="447">
        <v>0.65063187933143085</v>
      </c>
      <c r="V44" s="447">
        <v>0.64615384615384619</v>
      </c>
      <c r="W44" s="447">
        <v>0.77955182072829132</v>
      </c>
      <c r="X44" s="447">
        <v>0.50989672977624789</v>
      </c>
      <c r="Y44" s="447">
        <v>0.53836449134075004</v>
      </c>
      <c r="Z44" s="447">
        <v>0.74719961560407222</v>
      </c>
      <c r="AA44" s="447">
        <v>0.50318979266347685</v>
      </c>
      <c r="AB44" s="447">
        <v>0.33034433285509324</v>
      </c>
      <c r="AC44" s="447">
        <v>0.2780483485344904</v>
      </c>
      <c r="AD44" s="447">
        <v>0.32712570448419503</v>
      </c>
      <c r="AE44" s="447">
        <v>0.11369838093505548</v>
      </c>
      <c r="AF44" s="447">
        <v>0.29104605375791814</v>
      </c>
      <c r="AG44" s="447">
        <v>0.49753694581280788</v>
      </c>
      <c r="AH44" s="447">
        <v>0.28714257148570288</v>
      </c>
      <c r="AI44" s="447">
        <v>0.2574077282966557</v>
      </c>
      <c r="AJ44" s="447">
        <v>0.43484837571130158</v>
      </c>
      <c r="AK44" s="447">
        <v>0</v>
      </c>
      <c r="AL44" s="447">
        <v>0.43083639705882354</v>
      </c>
      <c r="AM44" s="447">
        <v>0.47875905307534322</v>
      </c>
      <c r="AN44" s="447">
        <v>1</v>
      </c>
      <c r="AO44" s="447">
        <v>0.68296089385474856</v>
      </c>
      <c r="AP44" s="448">
        <v>0.54059189751314596</v>
      </c>
      <c r="AQ44" s="447">
        <v>1</v>
      </c>
      <c r="AR44" s="447">
        <v>1</v>
      </c>
      <c r="AS44" s="447">
        <v>1</v>
      </c>
      <c r="AT44" s="447">
        <v>1</v>
      </c>
      <c r="AU44" s="447">
        <v>1</v>
      </c>
      <c r="AV44" s="447">
        <v>1</v>
      </c>
      <c r="AW44" s="448">
        <v>1</v>
      </c>
      <c r="AX44" s="447">
        <v>1</v>
      </c>
      <c r="AY44" s="448">
        <v>1</v>
      </c>
      <c r="AZ44" s="448">
        <v>1</v>
      </c>
      <c r="BA44" s="447">
        <v>1</v>
      </c>
      <c r="BB44" s="448">
        <v>1</v>
      </c>
      <c r="BC44" s="447">
        <v>1</v>
      </c>
      <c r="BD44" s="448">
        <v>1</v>
      </c>
    </row>
    <row r="45" spans="1:56" x14ac:dyDescent="0.2">
      <c r="A45" s="300">
        <v>41</v>
      </c>
      <c r="B45" s="301" t="s">
        <v>52</v>
      </c>
      <c r="C45" s="445">
        <v>3.633360858794385E-3</v>
      </c>
      <c r="D45" s="445">
        <v>1.0033444816053512E-2</v>
      </c>
      <c r="E45" s="445">
        <v>0</v>
      </c>
      <c r="F45" s="445">
        <v>7.8947368421052627E-2</v>
      </c>
      <c r="G45" s="445">
        <v>1.1054057909000143E-2</v>
      </c>
      <c r="H45" s="445">
        <v>1.15E-2</v>
      </c>
      <c r="I45" s="445">
        <v>1.7238407171177382E-2</v>
      </c>
      <c r="J45" s="445">
        <v>1.2785529183613928E-2</v>
      </c>
      <c r="K45" s="445">
        <v>9.1093117408906875E-3</v>
      </c>
      <c r="L45" s="445">
        <v>1.7585931254996003E-2</v>
      </c>
      <c r="M45" s="445">
        <v>1.7114914425427872E-2</v>
      </c>
      <c r="N45" s="445">
        <v>9.8280098280098278E-3</v>
      </c>
      <c r="O45" s="445">
        <v>5.8972198820556026E-3</v>
      </c>
      <c r="P45" s="445">
        <v>1.4938488576449912E-2</v>
      </c>
      <c r="Q45" s="445">
        <v>1.5559545182525433E-2</v>
      </c>
      <c r="R45" s="445">
        <v>1.218062982768865E-2</v>
      </c>
      <c r="S45" s="445">
        <v>1.564828614008942E-2</v>
      </c>
      <c r="T45" s="445">
        <v>1.1080332409972299E-2</v>
      </c>
      <c r="U45" s="445">
        <v>1.4981655116184264E-2</v>
      </c>
      <c r="V45" s="445">
        <v>2.3076923076923078E-2</v>
      </c>
      <c r="W45" s="445">
        <v>7.1428571428571426E-3</v>
      </c>
      <c r="X45" s="445">
        <v>1.9578313253012049E-2</v>
      </c>
      <c r="Y45" s="445">
        <v>2.1332721642390182E-2</v>
      </c>
      <c r="Z45" s="445">
        <v>9.519805399561548E-3</v>
      </c>
      <c r="AA45" s="445">
        <v>1.3556618819776715E-2</v>
      </c>
      <c r="AB45" s="445">
        <v>2.654232424677188E-2</v>
      </c>
      <c r="AC45" s="445">
        <v>2.3554414238909058E-2</v>
      </c>
      <c r="AD45" s="445">
        <v>3.0629747610879686E-2</v>
      </c>
      <c r="AE45" s="445">
        <v>1.0915044569765327E-3</v>
      </c>
      <c r="AF45" s="445">
        <v>1.7548365005992123E-2</v>
      </c>
      <c r="AG45" s="445">
        <v>1.3546798029556651E-2</v>
      </c>
      <c r="AH45" s="445">
        <v>1.0497900419916016E-2</v>
      </c>
      <c r="AI45" s="445">
        <v>8.8372898977646854E-3</v>
      </c>
      <c r="AJ45" s="445">
        <v>8.7877259958222282E-3</v>
      </c>
      <c r="AK45" s="445">
        <v>0</v>
      </c>
      <c r="AL45" s="445">
        <v>1.4935661764705883E-2</v>
      </c>
      <c r="AM45" s="445">
        <v>2.2375959355745326E-2</v>
      </c>
      <c r="AN45" s="445">
        <v>0</v>
      </c>
      <c r="AO45" s="445">
        <v>2.7932960893854749E-3</v>
      </c>
      <c r="AP45" s="446">
        <v>1.2959418467257689E-2</v>
      </c>
      <c r="AQ45" s="313"/>
      <c r="AR45" s="313"/>
      <c r="AS45" s="313"/>
      <c r="AT45" s="313"/>
      <c r="AU45" s="313"/>
      <c r="AV45" s="313"/>
      <c r="AW45" s="313"/>
      <c r="AX45" s="313"/>
      <c r="AY45" s="313"/>
      <c r="AZ45" s="313"/>
      <c r="BA45" s="313"/>
      <c r="BB45" s="313"/>
      <c r="BC45" s="313"/>
      <c r="BD45" s="313"/>
    </row>
    <row r="46" spans="1:56" x14ac:dyDescent="0.2">
      <c r="A46" s="286">
        <v>42</v>
      </c>
      <c r="B46" s="282" t="s">
        <v>53</v>
      </c>
      <c r="C46" s="445">
        <v>0.11973575557390587</v>
      </c>
      <c r="D46" s="445">
        <v>0.24749163879598662</v>
      </c>
      <c r="E46" s="445">
        <v>0.2857142857142857</v>
      </c>
      <c r="F46" s="445">
        <v>0.36842105263157893</v>
      </c>
      <c r="G46" s="445">
        <v>0.12801312223648553</v>
      </c>
      <c r="H46" s="445">
        <v>0.2445</v>
      </c>
      <c r="I46" s="445">
        <v>0.19479400103430444</v>
      </c>
      <c r="J46" s="445">
        <v>9.5608299438809663E-2</v>
      </c>
      <c r="K46" s="445">
        <v>3.3400809716599193E-2</v>
      </c>
      <c r="L46" s="445">
        <v>0.21582733812949639</v>
      </c>
      <c r="M46" s="445">
        <v>0.21515892420537897</v>
      </c>
      <c r="N46" s="445">
        <v>5.7564057564057566E-2</v>
      </c>
      <c r="O46" s="445">
        <v>0.10025273799494525</v>
      </c>
      <c r="P46" s="445">
        <v>0.28500292911540714</v>
      </c>
      <c r="Q46" s="445">
        <v>0.1947935368043088</v>
      </c>
      <c r="R46" s="445">
        <v>0.21568627450980393</v>
      </c>
      <c r="S46" s="445">
        <v>0.20715350223546944</v>
      </c>
      <c r="T46" s="445">
        <v>0.19667590027700832</v>
      </c>
      <c r="U46" s="445">
        <v>0.19639217284957194</v>
      </c>
      <c r="V46" s="445">
        <v>0.17692307692307693</v>
      </c>
      <c r="W46" s="445">
        <v>0.12492997198879552</v>
      </c>
      <c r="X46" s="445">
        <v>0.26226333907056798</v>
      </c>
      <c r="Y46" s="445">
        <v>0.34487899988530796</v>
      </c>
      <c r="Z46" s="445">
        <v>7.0092194960809637E-2</v>
      </c>
      <c r="AA46" s="445">
        <v>0.14035087719298245</v>
      </c>
      <c r="AB46" s="445">
        <v>0.50645624103299858</v>
      </c>
      <c r="AC46" s="445">
        <v>0.4248649605950589</v>
      </c>
      <c r="AD46" s="445">
        <v>0.31413869149718204</v>
      </c>
      <c r="AE46" s="445">
        <v>1.667576253714147E-2</v>
      </c>
      <c r="AF46" s="445">
        <v>0.37467899332306109</v>
      </c>
      <c r="AG46" s="445">
        <v>0.16009852216748768</v>
      </c>
      <c r="AH46" s="445">
        <v>0.35152969406118778</v>
      </c>
      <c r="AI46" s="445">
        <v>0.53898804366660891</v>
      </c>
      <c r="AJ46" s="445">
        <v>0.45415256068573073</v>
      </c>
      <c r="AK46" s="445">
        <v>0</v>
      </c>
      <c r="AL46" s="445">
        <v>0.34972426470588236</v>
      </c>
      <c r="AM46" s="445">
        <v>0.26743054804885957</v>
      </c>
      <c r="AN46" s="445">
        <v>0</v>
      </c>
      <c r="AO46" s="445">
        <v>9.7765363128491621E-3</v>
      </c>
      <c r="AP46" s="446">
        <v>0.20702938758024061</v>
      </c>
      <c r="AQ46" s="313"/>
      <c r="AR46" s="313"/>
      <c r="AS46" s="313"/>
      <c r="AT46" s="313"/>
      <c r="AU46" s="313"/>
      <c r="AV46" s="313"/>
      <c r="AW46" s="313"/>
      <c r="AX46" s="313"/>
      <c r="AY46" s="313"/>
      <c r="AZ46" s="313"/>
      <c r="BA46" s="313"/>
      <c r="BB46" s="313"/>
      <c r="BC46" s="313"/>
      <c r="BD46" s="313"/>
    </row>
    <row r="47" spans="1:56" x14ac:dyDescent="0.2">
      <c r="A47" s="286">
        <v>43</v>
      </c>
      <c r="B47" s="282" t="s">
        <v>54</v>
      </c>
      <c r="C47" s="445">
        <v>0.20165152766308836</v>
      </c>
      <c r="D47" s="445">
        <v>0.38795986622073581</v>
      </c>
      <c r="E47" s="445">
        <v>0.14285714285714285</v>
      </c>
      <c r="F47" s="445">
        <v>2.6315789473684209E-2</v>
      </c>
      <c r="G47" s="445">
        <v>9.2426187419768935E-2</v>
      </c>
      <c r="H47" s="445">
        <v>-1.9E-2</v>
      </c>
      <c r="I47" s="445">
        <v>6.533356317876228E-2</v>
      </c>
      <c r="J47" s="445">
        <v>6.0615421579227377E-2</v>
      </c>
      <c r="K47" s="445">
        <v>2.7327935222672066E-2</v>
      </c>
      <c r="L47" s="445">
        <v>-2.9067654966935543E-3</v>
      </c>
      <c r="M47" s="445">
        <v>9.6577017114914426E-2</v>
      </c>
      <c r="N47" s="445">
        <v>0.10986310986310986</v>
      </c>
      <c r="O47" s="445">
        <v>8.5509688289806235E-2</v>
      </c>
      <c r="P47" s="445">
        <v>2.9876977152899824E-2</v>
      </c>
      <c r="Q47" s="445">
        <v>0.10682226211849193</v>
      </c>
      <c r="R47" s="445">
        <v>0.11244800950683304</v>
      </c>
      <c r="S47" s="445">
        <v>2.4590163934426229E-2</v>
      </c>
      <c r="T47" s="445">
        <v>-4.1551246537396121E-2</v>
      </c>
      <c r="U47" s="445">
        <v>-2.1504280472890339E-2</v>
      </c>
      <c r="V47" s="445">
        <v>-4.6153846153846156E-2</v>
      </c>
      <c r="W47" s="445">
        <v>1.246498599439776E-2</v>
      </c>
      <c r="X47" s="445">
        <v>6.8416523235800344E-2</v>
      </c>
      <c r="Y47" s="445">
        <v>2.6723248078908132E-2</v>
      </c>
      <c r="Z47" s="445">
        <v>2.9099972972161325E-2</v>
      </c>
      <c r="AA47" s="445">
        <v>0.13078149920255183</v>
      </c>
      <c r="AB47" s="445">
        <v>3.7302725968436153E-2</v>
      </c>
      <c r="AC47" s="445">
        <v>0.1368989639599752</v>
      </c>
      <c r="AD47" s="445">
        <v>0.25116393040921342</v>
      </c>
      <c r="AE47" s="445">
        <v>0.46467770298950944</v>
      </c>
      <c r="AF47" s="445">
        <v>4.5540147235062486E-2</v>
      </c>
      <c r="AG47" s="445">
        <v>0.16995073891625614</v>
      </c>
      <c r="AH47" s="445">
        <v>0</v>
      </c>
      <c r="AI47" s="445">
        <v>1.6721538728123375E-2</v>
      </c>
      <c r="AJ47" s="445">
        <v>3.7167759129871067E-2</v>
      </c>
      <c r="AK47" s="445">
        <v>0</v>
      </c>
      <c r="AL47" s="445">
        <v>8.157169117647059E-2</v>
      </c>
      <c r="AM47" s="445">
        <v>9.2638633661225808E-2</v>
      </c>
      <c r="AN47" s="445">
        <v>0</v>
      </c>
      <c r="AO47" s="445">
        <v>0.25977653631284914</v>
      </c>
      <c r="AP47" s="446">
        <v>8.0019485769169646E-2</v>
      </c>
      <c r="AQ47" s="313"/>
      <c r="AR47" s="313"/>
      <c r="AS47" s="313"/>
      <c r="AT47" s="313"/>
      <c r="AU47" s="313"/>
      <c r="AV47" s="313"/>
      <c r="AW47" s="313"/>
      <c r="AX47" s="313"/>
      <c r="AY47" s="313"/>
      <c r="AZ47" s="313"/>
      <c r="BA47" s="313"/>
      <c r="BB47" s="313"/>
      <c r="BC47" s="313"/>
      <c r="BD47" s="313"/>
    </row>
    <row r="48" spans="1:56" x14ac:dyDescent="0.2">
      <c r="A48" s="286">
        <v>44</v>
      </c>
      <c r="B48" s="282" t="s">
        <v>55</v>
      </c>
      <c r="C48" s="445">
        <v>0.15986787778695294</v>
      </c>
      <c r="D48" s="445">
        <v>6.354515050167224E-2</v>
      </c>
      <c r="E48" s="445">
        <v>0.14285714285714285</v>
      </c>
      <c r="F48" s="445">
        <v>0.10526315789473684</v>
      </c>
      <c r="G48" s="445">
        <v>5.8693481671658825E-2</v>
      </c>
      <c r="H48" s="445">
        <v>0.1135</v>
      </c>
      <c r="I48" s="445">
        <v>5.1887605585243926E-2</v>
      </c>
      <c r="J48" s="445">
        <v>0.1279925861092519</v>
      </c>
      <c r="K48" s="445">
        <v>9.3117408906882596E-2</v>
      </c>
      <c r="L48" s="445">
        <v>8.5313567327955822E-2</v>
      </c>
      <c r="M48" s="445">
        <v>0.11613691931540342</v>
      </c>
      <c r="N48" s="445">
        <v>5.510705510705511E-2</v>
      </c>
      <c r="O48" s="445">
        <v>2.9907329401853412E-2</v>
      </c>
      <c r="P48" s="445">
        <v>8.3186877562975978E-2</v>
      </c>
      <c r="Q48" s="445">
        <v>0.10562537402752843</v>
      </c>
      <c r="R48" s="445">
        <v>0.10308972073677956</v>
      </c>
      <c r="S48" s="445">
        <v>0.14307004470938897</v>
      </c>
      <c r="T48" s="445">
        <v>0.18698060941828254</v>
      </c>
      <c r="U48" s="445">
        <v>0.15613534447615166</v>
      </c>
      <c r="V48" s="445">
        <v>0.18461538461538463</v>
      </c>
      <c r="W48" s="445">
        <v>6.8347338935574223E-2</v>
      </c>
      <c r="X48" s="445">
        <v>0.10778829604130809</v>
      </c>
      <c r="Y48" s="445">
        <v>3.6701456589058379E-2</v>
      </c>
      <c r="Z48" s="445">
        <v>0.12802186251839395</v>
      </c>
      <c r="AA48" s="445">
        <v>0.21610845295055822</v>
      </c>
      <c r="AB48" s="445">
        <v>8.1420373027259685E-2</v>
      </c>
      <c r="AC48" s="445">
        <v>9.5014610820862475E-2</v>
      </c>
      <c r="AD48" s="445">
        <v>7.375643224699828E-2</v>
      </c>
      <c r="AE48" s="445">
        <v>0.35843793584379358</v>
      </c>
      <c r="AF48" s="445">
        <v>0.21220681390172916</v>
      </c>
      <c r="AG48" s="445">
        <v>0.12807881773399016</v>
      </c>
      <c r="AH48" s="445">
        <v>0.34923015396920615</v>
      </c>
      <c r="AI48" s="445">
        <v>0.17050771096863629</v>
      </c>
      <c r="AJ48" s="445">
        <v>6.432327306778074E-2</v>
      </c>
      <c r="AK48" s="445">
        <v>0</v>
      </c>
      <c r="AL48" s="445">
        <v>7.6516544117647065E-2</v>
      </c>
      <c r="AM48" s="445">
        <v>9.0260512377040317E-2</v>
      </c>
      <c r="AN48" s="445">
        <v>0</v>
      </c>
      <c r="AO48" s="445">
        <v>3.6312849162011177E-2</v>
      </c>
      <c r="AP48" s="446">
        <v>0.13290745641613863</v>
      </c>
      <c r="AQ48" s="313"/>
      <c r="AR48" s="313"/>
      <c r="AS48" s="313"/>
      <c r="AT48" s="313"/>
      <c r="AU48" s="313"/>
      <c r="AV48" s="313"/>
      <c r="AW48" s="313"/>
      <c r="AX48" s="313"/>
      <c r="AY48" s="313"/>
      <c r="AZ48" s="313"/>
      <c r="BA48" s="313"/>
      <c r="BB48" s="313"/>
      <c r="BC48" s="313"/>
      <c r="BD48" s="313"/>
    </row>
    <row r="49" spans="1:56" x14ac:dyDescent="0.2">
      <c r="A49" s="286">
        <v>45</v>
      </c>
      <c r="B49" s="282" t="s">
        <v>56</v>
      </c>
      <c r="C49" s="445">
        <v>3.9801816680429397E-2</v>
      </c>
      <c r="D49" s="445">
        <v>2.0066889632107024E-2</v>
      </c>
      <c r="E49" s="445">
        <v>0</v>
      </c>
      <c r="F49" s="445">
        <v>7.8947368421052627E-2</v>
      </c>
      <c r="G49" s="445">
        <v>0.12066752246469833</v>
      </c>
      <c r="H49" s="445">
        <v>4.3999999999999997E-2</v>
      </c>
      <c r="I49" s="445">
        <v>2.5857610756766077E-2</v>
      </c>
      <c r="J49" s="445">
        <v>1.9564433918550173E-2</v>
      </c>
      <c r="K49" s="445">
        <v>0.13562753036437247</v>
      </c>
      <c r="L49" s="445">
        <v>3.5898553884165393E-2</v>
      </c>
      <c r="M49" s="445">
        <v>3.1173594132029341E-2</v>
      </c>
      <c r="N49" s="445">
        <v>1.755001755001755E-2</v>
      </c>
      <c r="O49" s="445">
        <v>7.582139848357203E-3</v>
      </c>
      <c r="P49" s="445">
        <v>2.7680140597539545E-2</v>
      </c>
      <c r="Q49" s="445">
        <v>6.582884500299222E-3</v>
      </c>
      <c r="R49" s="445">
        <v>9.8039215686274508E-3</v>
      </c>
      <c r="S49" s="445">
        <v>1.564828614008942E-2</v>
      </c>
      <c r="T49" s="445">
        <v>6.9252077562326868E-3</v>
      </c>
      <c r="U49" s="445">
        <v>3.9747248267427643E-3</v>
      </c>
      <c r="V49" s="445">
        <v>1.5384615384615385E-2</v>
      </c>
      <c r="W49" s="445">
        <v>7.9831932773109238E-3</v>
      </c>
      <c r="X49" s="445">
        <v>3.2702237521514632E-2</v>
      </c>
      <c r="Y49" s="445">
        <v>3.6816148640899188E-2</v>
      </c>
      <c r="Z49" s="445">
        <v>1.7478002342412684E-2</v>
      </c>
      <c r="AA49" s="445">
        <v>4.5454545454545456E-2</v>
      </c>
      <c r="AB49" s="445">
        <v>1.9727403156384504E-2</v>
      </c>
      <c r="AC49" s="445">
        <v>4.3478260869565216E-2</v>
      </c>
      <c r="AD49" s="445">
        <v>2.0583190394511151E-2</v>
      </c>
      <c r="AE49" s="445">
        <v>4.5539991510520891E-2</v>
      </c>
      <c r="AF49" s="445">
        <v>6.5142954973463452E-2</v>
      </c>
      <c r="AG49" s="445">
        <v>3.0788177339901478E-2</v>
      </c>
      <c r="AH49" s="445">
        <v>1.5996800639872025E-3</v>
      </c>
      <c r="AI49" s="445">
        <v>1.186969329405649E-2</v>
      </c>
      <c r="AJ49" s="445">
        <v>1.4838291435568682E-2</v>
      </c>
      <c r="AK49" s="445">
        <v>0</v>
      </c>
      <c r="AL49" s="445">
        <v>4.733455882352941E-2</v>
      </c>
      <c r="AM49" s="445">
        <v>4.9508161279861636E-2</v>
      </c>
      <c r="AN49" s="445">
        <v>0</v>
      </c>
      <c r="AO49" s="445">
        <v>1.2569832402234637E-2</v>
      </c>
      <c r="AP49" s="446">
        <v>3.0330774386578312E-2</v>
      </c>
      <c r="AQ49" s="313"/>
      <c r="AR49" s="313"/>
      <c r="AS49" s="313"/>
      <c r="AT49" s="313"/>
      <c r="AU49" s="313"/>
      <c r="AV49" s="313"/>
      <c r="AW49" s="313"/>
      <c r="AX49" s="313"/>
      <c r="AY49" s="313"/>
      <c r="AZ49" s="313"/>
      <c r="BA49" s="313"/>
      <c r="BB49" s="313"/>
      <c r="BC49" s="313"/>
      <c r="BD49" s="313"/>
    </row>
    <row r="50" spans="1:56" x14ac:dyDescent="0.2">
      <c r="A50" s="286">
        <v>46</v>
      </c>
      <c r="B50" s="282" t="s">
        <v>205</v>
      </c>
      <c r="C50" s="445">
        <v>-6.9364161849710976E-2</v>
      </c>
      <c r="D50" s="445">
        <v>-4.0133779264214048E-2</v>
      </c>
      <c r="E50" s="445">
        <v>0</v>
      </c>
      <c r="F50" s="445">
        <v>0</v>
      </c>
      <c r="G50" s="445">
        <v>-2.5673940949935813E-3</v>
      </c>
      <c r="H50" s="445">
        <v>0</v>
      </c>
      <c r="I50" s="445">
        <v>0</v>
      </c>
      <c r="J50" s="445">
        <v>0</v>
      </c>
      <c r="K50" s="445">
        <v>-2.0242914979757085E-3</v>
      </c>
      <c r="L50" s="445">
        <v>0</v>
      </c>
      <c r="M50" s="445">
        <v>0</v>
      </c>
      <c r="N50" s="445">
        <v>0</v>
      </c>
      <c r="O50" s="445">
        <v>0</v>
      </c>
      <c r="P50" s="445">
        <v>0</v>
      </c>
      <c r="Q50" s="445">
        <v>0</v>
      </c>
      <c r="R50" s="445">
        <v>0</v>
      </c>
      <c r="S50" s="445">
        <v>0</v>
      </c>
      <c r="T50" s="445">
        <v>0</v>
      </c>
      <c r="U50" s="445">
        <v>0</v>
      </c>
      <c r="V50" s="445">
        <v>0</v>
      </c>
      <c r="W50" s="445">
        <v>0</v>
      </c>
      <c r="X50" s="445">
        <v>0</v>
      </c>
      <c r="Y50" s="445">
        <v>-4.2436059181098747E-3</v>
      </c>
      <c r="Z50" s="445">
        <v>-1.3513919336917025E-3</v>
      </c>
      <c r="AA50" s="445">
        <v>-4.864433811802233E-2</v>
      </c>
      <c r="AB50" s="445">
        <v>0</v>
      </c>
      <c r="AC50" s="445">
        <v>-5.3130257681749762E-4</v>
      </c>
      <c r="AD50" s="445">
        <v>-1.5192354814996324E-2</v>
      </c>
      <c r="AE50" s="445">
        <v>-6.0639136498696257E-5</v>
      </c>
      <c r="AF50" s="445">
        <v>-5.0505050505050509E-3</v>
      </c>
      <c r="AG50" s="445">
        <v>0</v>
      </c>
      <c r="AH50" s="445">
        <v>0</v>
      </c>
      <c r="AI50" s="445">
        <v>-2.4259227170334431E-3</v>
      </c>
      <c r="AJ50" s="445">
        <v>-1.2965497370885256E-2</v>
      </c>
      <c r="AK50" s="445">
        <v>0</v>
      </c>
      <c r="AL50" s="445">
        <v>0</v>
      </c>
      <c r="AM50" s="445">
        <v>0</v>
      </c>
      <c r="AN50" s="445">
        <v>0</v>
      </c>
      <c r="AO50" s="445">
        <v>-4.1899441340782122E-3</v>
      </c>
      <c r="AP50" s="446">
        <v>-3.2890872782802773E-3</v>
      </c>
      <c r="AQ50" s="313"/>
      <c r="AR50" s="313"/>
      <c r="AS50" s="313"/>
      <c r="AT50" s="313"/>
      <c r="AU50" s="313"/>
      <c r="AV50" s="313"/>
      <c r="AW50" s="313"/>
      <c r="AX50" s="313"/>
      <c r="AY50" s="313"/>
      <c r="AZ50" s="313"/>
      <c r="BA50" s="313"/>
      <c r="BB50" s="313"/>
      <c r="BC50" s="313"/>
      <c r="BD50" s="313"/>
    </row>
    <row r="51" spans="1:56" x14ac:dyDescent="0.2">
      <c r="A51" s="288">
        <v>47</v>
      </c>
      <c r="B51" s="289" t="s">
        <v>58</v>
      </c>
      <c r="C51" s="447">
        <v>0.45532617671345993</v>
      </c>
      <c r="D51" s="447">
        <v>0.68896321070234112</v>
      </c>
      <c r="E51" s="447">
        <v>0.5714285714285714</v>
      </c>
      <c r="F51" s="447">
        <v>0.65789473684210531</v>
      </c>
      <c r="G51" s="447">
        <v>0.4082869776066182</v>
      </c>
      <c r="H51" s="447">
        <v>0.39450000000000002</v>
      </c>
      <c r="I51" s="447">
        <v>0.35511118772625411</v>
      </c>
      <c r="J51" s="447">
        <v>0.31656627022945305</v>
      </c>
      <c r="K51" s="447">
        <v>0.29655870445344129</v>
      </c>
      <c r="L51" s="447">
        <v>0.35171862509992008</v>
      </c>
      <c r="M51" s="447">
        <v>0.47616136919315405</v>
      </c>
      <c r="N51" s="447">
        <v>0.24991224991224992</v>
      </c>
      <c r="O51" s="447">
        <v>0.22914911541701768</v>
      </c>
      <c r="P51" s="447">
        <v>0.44068541300527242</v>
      </c>
      <c r="Q51" s="447">
        <v>0.42938360263315378</v>
      </c>
      <c r="R51" s="447">
        <v>0.4532085561497326</v>
      </c>
      <c r="S51" s="447">
        <v>0.40611028315946351</v>
      </c>
      <c r="T51" s="447">
        <v>0.36011080332409973</v>
      </c>
      <c r="U51" s="447">
        <v>0.34997961679576028</v>
      </c>
      <c r="V51" s="447">
        <v>0.35384615384615387</v>
      </c>
      <c r="W51" s="447">
        <v>0.22086834733893557</v>
      </c>
      <c r="X51" s="447">
        <v>0.49074870912220309</v>
      </c>
      <c r="Y51" s="447">
        <v>0.46220896891845398</v>
      </c>
      <c r="Z51" s="447">
        <v>0.25286044625964743</v>
      </c>
      <c r="AA51" s="447">
        <v>0.49760765550239233</v>
      </c>
      <c r="AB51" s="447">
        <v>0.67144906743185084</v>
      </c>
      <c r="AC51" s="447">
        <v>0.72327990790755337</v>
      </c>
      <c r="AD51" s="447">
        <v>0.67507963734378829</v>
      </c>
      <c r="AE51" s="447">
        <v>0.88636225820144321</v>
      </c>
      <c r="AF51" s="447">
        <v>0.71006676938880331</v>
      </c>
      <c r="AG51" s="447">
        <v>0.50246305418719217</v>
      </c>
      <c r="AH51" s="447">
        <v>0.71285742851429712</v>
      </c>
      <c r="AI51" s="447">
        <v>0.74449835383815632</v>
      </c>
      <c r="AJ51" s="447">
        <v>0.56630411294388816</v>
      </c>
      <c r="AK51" s="447">
        <v>0</v>
      </c>
      <c r="AL51" s="447">
        <v>0.57008272058823528</v>
      </c>
      <c r="AM51" s="447">
        <v>0.52221381472273265</v>
      </c>
      <c r="AN51" s="447">
        <v>0</v>
      </c>
      <c r="AO51" s="447">
        <v>0.31703910614525138</v>
      </c>
      <c r="AP51" s="448">
        <v>0.45995743534110461</v>
      </c>
      <c r="AQ51" s="313"/>
      <c r="AR51" s="313"/>
      <c r="AS51" s="313"/>
      <c r="AT51" s="313"/>
      <c r="AU51" s="313"/>
      <c r="AV51" s="313"/>
      <c r="AW51" s="313"/>
      <c r="AX51" s="313"/>
      <c r="AY51" s="313"/>
      <c r="AZ51" s="313"/>
      <c r="BA51" s="313"/>
      <c r="BB51" s="313"/>
      <c r="BC51" s="313"/>
      <c r="BD51" s="313"/>
    </row>
    <row r="52" spans="1:56" x14ac:dyDescent="0.2">
      <c r="A52" s="304">
        <v>48</v>
      </c>
      <c r="B52" s="305" t="s">
        <v>440</v>
      </c>
      <c r="C52" s="447">
        <v>1</v>
      </c>
      <c r="D52" s="447">
        <v>1</v>
      </c>
      <c r="E52" s="447">
        <v>1</v>
      </c>
      <c r="F52" s="447">
        <v>1</v>
      </c>
      <c r="G52" s="447">
        <v>1</v>
      </c>
      <c r="H52" s="447">
        <v>1</v>
      </c>
      <c r="I52" s="447">
        <v>1</v>
      </c>
      <c r="J52" s="447">
        <v>1</v>
      </c>
      <c r="K52" s="447">
        <v>1</v>
      </c>
      <c r="L52" s="447">
        <v>1</v>
      </c>
      <c r="M52" s="447">
        <v>1</v>
      </c>
      <c r="N52" s="447">
        <v>1</v>
      </c>
      <c r="O52" s="447">
        <v>1</v>
      </c>
      <c r="P52" s="447">
        <v>1</v>
      </c>
      <c r="Q52" s="447">
        <v>1</v>
      </c>
      <c r="R52" s="447">
        <v>1</v>
      </c>
      <c r="S52" s="447">
        <v>1</v>
      </c>
      <c r="T52" s="447">
        <v>1</v>
      </c>
      <c r="U52" s="447">
        <v>1</v>
      </c>
      <c r="V52" s="447">
        <v>1</v>
      </c>
      <c r="W52" s="447">
        <v>1</v>
      </c>
      <c r="X52" s="447">
        <v>1</v>
      </c>
      <c r="Y52" s="447">
        <v>1</v>
      </c>
      <c r="Z52" s="447">
        <v>1</v>
      </c>
      <c r="AA52" s="447">
        <v>1</v>
      </c>
      <c r="AB52" s="447">
        <v>1</v>
      </c>
      <c r="AC52" s="447">
        <v>1</v>
      </c>
      <c r="AD52" s="447">
        <v>1</v>
      </c>
      <c r="AE52" s="447">
        <v>1</v>
      </c>
      <c r="AF52" s="447">
        <v>1</v>
      </c>
      <c r="AG52" s="447">
        <v>1</v>
      </c>
      <c r="AH52" s="447">
        <v>1</v>
      </c>
      <c r="AI52" s="447">
        <v>1</v>
      </c>
      <c r="AJ52" s="447">
        <v>1</v>
      </c>
      <c r="AK52" s="447">
        <v>0</v>
      </c>
      <c r="AL52" s="447">
        <v>1</v>
      </c>
      <c r="AM52" s="447">
        <v>1</v>
      </c>
      <c r="AN52" s="447">
        <v>1</v>
      </c>
      <c r="AO52" s="447">
        <v>1</v>
      </c>
      <c r="AP52" s="448">
        <v>1</v>
      </c>
      <c r="AQ52" s="313"/>
      <c r="AR52" s="313"/>
      <c r="AS52" s="313"/>
      <c r="AT52" s="313"/>
      <c r="AU52" s="313"/>
      <c r="AV52" s="313"/>
      <c r="AW52" s="313"/>
      <c r="AX52" s="313"/>
      <c r="AY52" s="313"/>
      <c r="AZ52" s="313"/>
      <c r="BA52" s="313"/>
      <c r="BB52" s="313"/>
      <c r="BC52" s="313"/>
      <c r="BD52" s="313"/>
    </row>
    <row r="53" spans="1:56" x14ac:dyDescent="0.2">
      <c r="A53" s="56" t="s">
        <v>486</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K2" sqref="K2"/>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398</v>
      </c>
      <c r="E1" s="48" t="s">
        <v>611</v>
      </c>
    </row>
    <row r="2" spans="1:42" ht="14" x14ac:dyDescent="0.2">
      <c r="A2" s="48" t="s">
        <v>487</v>
      </c>
    </row>
    <row r="3" spans="1:42" ht="12.5"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6" t="s">
        <v>43</v>
      </c>
    </row>
    <row r="5" spans="1:42" ht="12.5" x14ac:dyDescent="0.2">
      <c r="A5" s="267" t="s">
        <v>443</v>
      </c>
      <c r="B5" s="272" t="s">
        <v>444</v>
      </c>
      <c r="C5" s="445">
        <v>1.1021814903292118</v>
      </c>
      <c r="D5" s="445">
        <v>3.2679112617046453E-4</v>
      </c>
      <c r="E5" s="445">
        <v>1.2805924572093963E-3</v>
      </c>
      <c r="F5" s="445">
        <v>2.6851860976951803E-6</v>
      </c>
      <c r="G5" s="445">
        <v>0.10864540607126941</v>
      </c>
      <c r="H5" s="445">
        <v>6.1399011149808266E-3</v>
      </c>
      <c r="I5" s="445">
        <v>1.9644919814088121E-4</v>
      </c>
      <c r="J5" s="445">
        <v>1.0339379882736222E-3</v>
      </c>
      <c r="K5" s="445">
        <v>1.7619505554066642E-6</v>
      </c>
      <c r="L5" s="445">
        <v>4.3907677724916196E-3</v>
      </c>
      <c r="M5" s="445">
        <v>2.8997060900824291E-5</v>
      </c>
      <c r="N5" s="445">
        <v>8.1228245731383083E-6</v>
      </c>
      <c r="O5" s="445">
        <v>2.1857988695348991E-5</v>
      </c>
      <c r="P5" s="445">
        <v>1.3778684673504242E-5</v>
      </c>
      <c r="Q5" s="445">
        <v>2.3609466149399555E-5</v>
      </c>
      <c r="R5" s="445">
        <v>3.4726444260470506E-5</v>
      </c>
      <c r="S5" s="445">
        <v>6.3354321569218346E-5</v>
      </c>
      <c r="T5" s="445">
        <v>3.8725944015146862E-5</v>
      </c>
      <c r="U5" s="445">
        <v>6.4948736636839162E-5</v>
      </c>
      <c r="V5" s="445">
        <v>5.788437646402648E-5</v>
      </c>
      <c r="W5" s="445">
        <v>5.8619798306238032E-5</v>
      </c>
      <c r="X5" s="445">
        <v>7.2101052175921288E-4</v>
      </c>
      <c r="Y5" s="445">
        <v>7.6831419746668838E-4</v>
      </c>
      <c r="Z5" s="445">
        <v>2.7602212663638023E-5</v>
      </c>
      <c r="AA5" s="445">
        <v>8.5971235698458778E-5</v>
      </c>
      <c r="AB5" s="445">
        <v>2.6922022787748712E-5</v>
      </c>
      <c r="AC5" s="445">
        <v>8.4840035406417687E-5</v>
      </c>
      <c r="AD5" s="445">
        <v>1.4726558865048129E-5</v>
      </c>
      <c r="AE5" s="445">
        <v>1.1053376295700936E-5</v>
      </c>
      <c r="AF5" s="445">
        <v>3.0011240142564164E-5</v>
      </c>
      <c r="AG5" s="445">
        <v>2.5373753854003197E-5</v>
      </c>
      <c r="AH5" s="445">
        <v>2.1542194696129561E-5</v>
      </c>
      <c r="AI5" s="445">
        <v>1.7708533607044331E-3</v>
      </c>
      <c r="AJ5" s="445">
        <v>1.4658369716488123E-3</v>
      </c>
      <c r="AK5" s="445">
        <v>0</v>
      </c>
      <c r="AL5" s="445">
        <v>4.3226000669600405E-5</v>
      </c>
      <c r="AM5" s="445">
        <v>1.4738028053547698E-2</v>
      </c>
      <c r="AN5" s="445">
        <v>2.2099053891456286E-4</v>
      </c>
      <c r="AO5" s="445">
        <v>6.315344585751353E-5</v>
      </c>
      <c r="AP5" s="317">
        <f t="shared" ref="AP5:AP44" si="0">SUM(C5:AN5)</f>
        <v>1.2446707111157655</v>
      </c>
    </row>
    <row r="6" spans="1:42" ht="12.5" x14ac:dyDescent="0.2">
      <c r="A6" s="267" t="s">
        <v>445</v>
      </c>
      <c r="B6" s="272" t="s">
        <v>446</v>
      </c>
      <c r="C6" s="445">
        <v>2.9527684802043114E-4</v>
      </c>
      <c r="D6" s="445">
        <v>1.1081285811380157</v>
      </c>
      <c r="E6" s="445">
        <v>6.0979942218045085E-6</v>
      </c>
      <c r="F6" s="445">
        <v>5.1606504324045702E-6</v>
      </c>
      <c r="G6" s="445">
        <v>3.5885660460654767E-4</v>
      </c>
      <c r="H6" s="445">
        <v>4.1847455369390661E-5</v>
      </c>
      <c r="I6" s="445">
        <v>2.292744194270319E-2</v>
      </c>
      <c r="J6" s="445">
        <v>2.3892328682601749E-4</v>
      </c>
      <c r="K6" s="445">
        <v>1.0217073839798965E-6</v>
      </c>
      <c r="L6" s="445">
        <v>4.049184842140075E-5</v>
      </c>
      <c r="M6" s="445">
        <v>1.087263910153545E-4</v>
      </c>
      <c r="N6" s="445">
        <v>7.6006060351793098E-6</v>
      </c>
      <c r="O6" s="445">
        <v>2.4651820823506626E-5</v>
      </c>
      <c r="P6" s="445">
        <v>2.2975007283542668E-5</v>
      </c>
      <c r="Q6" s="445">
        <v>1.3231819192191003E-5</v>
      </c>
      <c r="R6" s="445">
        <v>1.2876808224354561E-5</v>
      </c>
      <c r="S6" s="445">
        <v>4.0282330585642152E-5</v>
      </c>
      <c r="T6" s="445">
        <v>4.4249985227175751E-5</v>
      </c>
      <c r="U6" s="445">
        <v>4.4737122854440246E-5</v>
      </c>
      <c r="V6" s="445">
        <v>6.0843823557871716E-6</v>
      </c>
      <c r="W6" s="445">
        <v>1.3102295650032734E-5</v>
      </c>
      <c r="X6" s="445">
        <v>5.5684946703604861E-4</v>
      </c>
      <c r="Y6" s="445">
        <v>2.4139804954988365E-4</v>
      </c>
      <c r="Z6" s="445">
        <v>1.341071051100244E-5</v>
      </c>
      <c r="AA6" s="445">
        <v>3.2588054138543543E-5</v>
      </c>
      <c r="AB6" s="445">
        <v>3.4533338504956456E-5</v>
      </c>
      <c r="AC6" s="445">
        <v>5.2855736919064088E-5</v>
      </c>
      <c r="AD6" s="445">
        <v>4.2840192558956054E-5</v>
      </c>
      <c r="AE6" s="445">
        <v>5.1261752020471964E-6</v>
      </c>
      <c r="AF6" s="445">
        <v>1.8763530045415955E-5</v>
      </c>
      <c r="AG6" s="445">
        <v>2.8330089366075136E-5</v>
      </c>
      <c r="AH6" s="445">
        <v>2.3266340919826082E-5</v>
      </c>
      <c r="AI6" s="445">
        <v>1.2370385053794397E-4</v>
      </c>
      <c r="AJ6" s="445">
        <v>3.7737157751949824E-5</v>
      </c>
      <c r="AK6" s="445">
        <v>0</v>
      </c>
      <c r="AL6" s="445">
        <v>2.2262750849328975E-5</v>
      </c>
      <c r="AM6" s="445">
        <v>1.0129511299305221E-3</v>
      </c>
      <c r="AN6" s="445">
        <v>2.3164457979687079E-3</v>
      </c>
      <c r="AO6" s="445">
        <v>5.0081723323792428E-4</v>
      </c>
      <c r="AP6" s="318">
        <f t="shared" si="0"/>
        <v>1.1369452804170384</v>
      </c>
    </row>
    <row r="7" spans="1:42" ht="12.5" x14ac:dyDescent="0.2">
      <c r="A7" s="267" t="s">
        <v>447</v>
      </c>
      <c r="B7" s="272" t="s">
        <v>250</v>
      </c>
      <c r="C7" s="445">
        <v>2.7668103934941343E-6</v>
      </c>
      <c r="D7" s="445">
        <v>7.2248202818612024E-7</v>
      </c>
      <c r="E7" s="445">
        <v>1.0000026984016095</v>
      </c>
      <c r="F7" s="445">
        <v>1.5884354628023002E-8</v>
      </c>
      <c r="G7" s="445">
        <v>2.2914913686486864E-4</v>
      </c>
      <c r="H7" s="445">
        <v>2.7818240008554677E-7</v>
      </c>
      <c r="I7" s="445">
        <v>2.2972340006901319E-7</v>
      </c>
      <c r="J7" s="445">
        <v>5.5682340963894608E-7</v>
      </c>
      <c r="K7" s="445">
        <v>1.4038934339543485E-8</v>
      </c>
      <c r="L7" s="445">
        <v>4.6778987734847223E-8</v>
      </c>
      <c r="M7" s="445">
        <v>1.4962381690204656E-7</v>
      </c>
      <c r="N7" s="445">
        <v>1.0841654081138675E-7</v>
      </c>
      <c r="O7" s="445">
        <v>4.2848139198850402E-7</v>
      </c>
      <c r="P7" s="445">
        <v>4.962516437461913E-8</v>
      </c>
      <c r="Q7" s="445">
        <v>2.5688313830315133E-8</v>
      </c>
      <c r="R7" s="445">
        <v>4.9569755104651547E-8</v>
      </c>
      <c r="S7" s="445">
        <v>9.5747971395370183E-8</v>
      </c>
      <c r="T7" s="445">
        <v>7.9885345096368405E-8</v>
      </c>
      <c r="U7" s="445">
        <v>6.8433117841001241E-8</v>
      </c>
      <c r="V7" s="445">
        <v>1.922210911603941E-7</v>
      </c>
      <c r="W7" s="445">
        <v>2.8463937800260134E-8</v>
      </c>
      <c r="X7" s="445">
        <v>3.2289883920429684E-5</v>
      </c>
      <c r="Y7" s="445">
        <v>6.072352351834406E-8</v>
      </c>
      <c r="Z7" s="445">
        <v>1.741856131540593E-7</v>
      </c>
      <c r="AA7" s="445">
        <v>6.5294828068793291E-8</v>
      </c>
      <c r="AB7" s="445">
        <v>6.5973992326187759E-8</v>
      </c>
      <c r="AC7" s="445">
        <v>1.0452313729644577E-7</v>
      </c>
      <c r="AD7" s="445">
        <v>2.0999835127199642E-7</v>
      </c>
      <c r="AE7" s="445">
        <v>1.4891950302718914E-8</v>
      </c>
      <c r="AF7" s="445">
        <v>7.5632475967249185E-8</v>
      </c>
      <c r="AG7" s="445">
        <v>9.2646634013421215E-8</v>
      </c>
      <c r="AH7" s="445">
        <v>1.3299732359149369E-7</v>
      </c>
      <c r="AI7" s="445">
        <v>1.302363189276563E-6</v>
      </c>
      <c r="AJ7" s="445">
        <v>4.2802071381418217E-6</v>
      </c>
      <c r="AK7" s="445">
        <v>0</v>
      </c>
      <c r="AL7" s="445">
        <v>8.6840384650725881E-8</v>
      </c>
      <c r="AM7" s="445">
        <v>4.517484252022901E-5</v>
      </c>
      <c r="AN7" s="445">
        <v>3.0176741102574246E-7</v>
      </c>
      <c r="AO7" s="445">
        <v>5.2737022768912337E-7</v>
      </c>
      <c r="AP7" s="318">
        <f t="shared" si="0"/>
        <v>1.0003221871912222</v>
      </c>
    </row>
    <row r="8" spans="1:42" ht="12.5" x14ac:dyDescent="0.2">
      <c r="A8" s="267" t="s">
        <v>448</v>
      </c>
      <c r="B8" s="272" t="s">
        <v>27</v>
      </c>
      <c r="C8" s="445">
        <v>3.1851327772579156E-6</v>
      </c>
      <c r="D8" s="445">
        <v>2.3865174432741141E-6</v>
      </c>
      <c r="E8" s="445">
        <v>6.5780317973354585E-6</v>
      </c>
      <c r="F8" s="445">
        <v>1.0000182842718759</v>
      </c>
      <c r="G8" s="445">
        <v>4.381480946031776E-6</v>
      </c>
      <c r="H8" s="445">
        <v>7.9027414772126724E-6</v>
      </c>
      <c r="I8" s="445">
        <v>1.3849830963434559E-5</v>
      </c>
      <c r="J8" s="445">
        <v>1.8420446944351446E-5</v>
      </c>
      <c r="K8" s="445">
        <v>8.4532746051129272E-4</v>
      </c>
      <c r="L8" s="445">
        <v>8.5620675311758726E-6</v>
      </c>
      <c r="M8" s="445">
        <v>1.1492253208287027E-4</v>
      </c>
      <c r="N8" s="445">
        <v>9.0228510918122118E-5</v>
      </c>
      <c r="O8" s="445">
        <v>2.36449255032204E-4</v>
      </c>
      <c r="P8" s="445">
        <v>1.1216437982995794E-5</v>
      </c>
      <c r="Q8" s="445">
        <v>6.3756264585201609E-6</v>
      </c>
      <c r="R8" s="445">
        <v>4.6794171729880754E-6</v>
      </c>
      <c r="S8" s="445">
        <v>4.9335370059880755E-6</v>
      </c>
      <c r="T8" s="445">
        <v>9.3455526756089044E-6</v>
      </c>
      <c r="U8" s="445">
        <v>5.9165809906998568E-6</v>
      </c>
      <c r="V8" s="445">
        <v>2.3642620471521085E-6</v>
      </c>
      <c r="W8" s="445">
        <v>5.3282213419494904E-6</v>
      </c>
      <c r="X8" s="445">
        <v>6.363962019081255E-6</v>
      </c>
      <c r="Y8" s="445">
        <v>1.3298495228831923E-5</v>
      </c>
      <c r="Z8" s="445">
        <v>6.9214097628766036E-4</v>
      </c>
      <c r="AA8" s="445">
        <v>1.1640562701864762E-5</v>
      </c>
      <c r="AB8" s="445">
        <v>1.7446511746843969E-5</v>
      </c>
      <c r="AC8" s="445">
        <v>5.4728277855943442E-6</v>
      </c>
      <c r="AD8" s="445">
        <v>1.559527754364777E-6</v>
      </c>
      <c r="AE8" s="445">
        <v>4.8332319209366242E-7</v>
      </c>
      <c r="AF8" s="445">
        <v>8.6521128164036557E-6</v>
      </c>
      <c r="AG8" s="445">
        <v>1.9708013988639919E-6</v>
      </c>
      <c r="AH8" s="445">
        <v>3.9505856079068334E-6</v>
      </c>
      <c r="AI8" s="445">
        <v>5.2812451594355532E-6</v>
      </c>
      <c r="AJ8" s="445">
        <v>3.0708372030043921E-6</v>
      </c>
      <c r="AK8" s="445">
        <v>0</v>
      </c>
      <c r="AL8" s="445">
        <v>1.8024929496428335E-6</v>
      </c>
      <c r="AM8" s="445">
        <v>9.3730271011555837E-6</v>
      </c>
      <c r="AN8" s="445">
        <v>2.3349283723167186E-6</v>
      </c>
      <c r="AO8" s="445">
        <v>3.6306652256295248E-6</v>
      </c>
      <c r="AP8" s="318">
        <f t="shared" si="0"/>
        <v>1.002205480133302</v>
      </c>
    </row>
    <row r="9" spans="1:42" ht="12.5" x14ac:dyDescent="0.2">
      <c r="A9" s="267" t="s">
        <v>449</v>
      </c>
      <c r="B9" s="272" t="s">
        <v>191</v>
      </c>
      <c r="C9" s="445">
        <v>1.2134412107043914E-2</v>
      </c>
      <c r="D9" s="445">
        <v>2.7902390277210107E-3</v>
      </c>
      <c r="E9" s="445">
        <v>1.1945028077615872E-2</v>
      </c>
      <c r="F9" s="445">
        <v>1.0053433686568905E-6</v>
      </c>
      <c r="G9" s="445">
        <v>1.0157646558125233</v>
      </c>
      <c r="H9" s="445">
        <v>2.7758354979481273E-4</v>
      </c>
      <c r="I9" s="445">
        <v>1.8250509939704879E-4</v>
      </c>
      <c r="J9" s="445">
        <v>6.355117737255288E-4</v>
      </c>
      <c r="K9" s="445">
        <v>2.3929298322278284E-7</v>
      </c>
      <c r="L9" s="445">
        <v>4.9263836333872571E-5</v>
      </c>
      <c r="M9" s="445">
        <v>5.429561028431597E-5</v>
      </c>
      <c r="N9" s="445">
        <v>7.0785784065793886E-7</v>
      </c>
      <c r="O9" s="445">
        <v>1.7617253575709959E-6</v>
      </c>
      <c r="P9" s="445">
        <v>1.0646751288348909E-6</v>
      </c>
      <c r="Q9" s="445">
        <v>1.0322755081293808E-6</v>
      </c>
      <c r="R9" s="445">
        <v>1.9649862511341425E-6</v>
      </c>
      <c r="S9" s="445">
        <v>1.8301954806779463E-6</v>
      </c>
      <c r="T9" s="445">
        <v>2.3327971128678916E-6</v>
      </c>
      <c r="U9" s="445">
        <v>2.8246061042810952E-6</v>
      </c>
      <c r="V9" s="445">
        <v>1.4215579095132039E-6</v>
      </c>
      <c r="W9" s="445">
        <v>1.2913368224330949E-6</v>
      </c>
      <c r="X9" s="445">
        <v>6.9571433175357009E-5</v>
      </c>
      <c r="Y9" s="445">
        <v>1.3170638731770248E-5</v>
      </c>
      <c r="Z9" s="445">
        <v>1.6418763815049759E-6</v>
      </c>
      <c r="AA9" s="445">
        <v>2.1209781780792073E-6</v>
      </c>
      <c r="AB9" s="445">
        <v>1.7807594746984398E-6</v>
      </c>
      <c r="AC9" s="445">
        <v>1.4250203666335735E-5</v>
      </c>
      <c r="AD9" s="445">
        <v>1.6294117467201456E-6</v>
      </c>
      <c r="AE9" s="445">
        <v>2.2377241326061991E-6</v>
      </c>
      <c r="AF9" s="445">
        <v>1.2889580693385649E-5</v>
      </c>
      <c r="AG9" s="445">
        <v>5.7313211164029162E-6</v>
      </c>
      <c r="AH9" s="445">
        <v>2.8885050831063665E-5</v>
      </c>
      <c r="AI9" s="445">
        <v>5.5887679675923414E-4</v>
      </c>
      <c r="AJ9" s="445">
        <v>6.544016257738508E-4</v>
      </c>
      <c r="AK9" s="445">
        <v>0</v>
      </c>
      <c r="AL9" s="445">
        <v>6.3239229968747916E-6</v>
      </c>
      <c r="AM9" s="445">
        <v>1.2273037316445278E-2</v>
      </c>
      <c r="AN9" s="445">
        <v>2.1868656946097173E-5</v>
      </c>
      <c r="AO9" s="445">
        <v>1.3636625339991513E-4</v>
      </c>
      <c r="AP9" s="318">
        <f t="shared" si="0"/>
        <v>1.0575193888413568</v>
      </c>
    </row>
    <row r="10" spans="1:42" ht="12.5" x14ac:dyDescent="0.2">
      <c r="A10" s="281" t="s">
        <v>450</v>
      </c>
      <c r="B10" s="283" t="s">
        <v>28</v>
      </c>
      <c r="C10" s="445">
        <v>0</v>
      </c>
      <c r="D10" s="445">
        <v>0</v>
      </c>
      <c r="E10" s="445">
        <v>0</v>
      </c>
      <c r="F10" s="445">
        <v>0</v>
      </c>
      <c r="G10" s="445">
        <v>0</v>
      </c>
      <c r="H10" s="445">
        <v>1</v>
      </c>
      <c r="I10" s="445">
        <v>0</v>
      </c>
      <c r="J10" s="445">
        <v>0</v>
      </c>
      <c r="K10" s="445">
        <v>0</v>
      </c>
      <c r="L10" s="445">
        <v>0</v>
      </c>
      <c r="M10" s="445">
        <v>0</v>
      </c>
      <c r="N10" s="445">
        <v>0</v>
      </c>
      <c r="O10" s="445">
        <v>0</v>
      </c>
      <c r="P10" s="445">
        <v>0</v>
      </c>
      <c r="Q10" s="445">
        <v>0</v>
      </c>
      <c r="R10" s="445">
        <v>0</v>
      </c>
      <c r="S10" s="445">
        <v>0</v>
      </c>
      <c r="T10" s="445">
        <v>0</v>
      </c>
      <c r="U10" s="445">
        <v>0</v>
      </c>
      <c r="V10" s="445">
        <v>0</v>
      </c>
      <c r="W10" s="445">
        <v>0</v>
      </c>
      <c r="X10" s="445">
        <v>0</v>
      </c>
      <c r="Y10" s="445">
        <v>0</v>
      </c>
      <c r="Z10" s="445">
        <v>0</v>
      </c>
      <c r="AA10" s="445">
        <v>0</v>
      </c>
      <c r="AB10" s="445">
        <v>0</v>
      </c>
      <c r="AC10" s="445">
        <v>0</v>
      </c>
      <c r="AD10" s="445">
        <v>0</v>
      </c>
      <c r="AE10" s="445">
        <v>0</v>
      </c>
      <c r="AF10" s="445">
        <v>0</v>
      </c>
      <c r="AG10" s="445">
        <v>0</v>
      </c>
      <c r="AH10" s="445">
        <v>0</v>
      </c>
      <c r="AI10" s="445">
        <v>0</v>
      </c>
      <c r="AJ10" s="445">
        <v>0</v>
      </c>
      <c r="AK10" s="445">
        <v>0</v>
      </c>
      <c r="AL10" s="445">
        <v>0</v>
      </c>
      <c r="AM10" s="445">
        <v>0</v>
      </c>
      <c r="AN10" s="445">
        <v>0</v>
      </c>
      <c r="AO10" s="445">
        <v>0</v>
      </c>
      <c r="AP10" s="318">
        <f t="shared" si="0"/>
        <v>1</v>
      </c>
    </row>
    <row r="11" spans="1:42" ht="12.5" x14ac:dyDescent="0.2">
      <c r="A11" s="281" t="s">
        <v>451</v>
      </c>
      <c r="B11" s="283" t="s">
        <v>285</v>
      </c>
      <c r="C11" s="445">
        <v>6.6914037862368519E-3</v>
      </c>
      <c r="D11" s="445">
        <v>3.336793965691651E-3</v>
      </c>
      <c r="E11" s="445">
        <v>1.4540435293366053E-4</v>
      </c>
      <c r="F11" s="445">
        <v>2.3683449592503707E-4</v>
      </c>
      <c r="G11" s="445">
        <v>5.0710634424694931E-3</v>
      </c>
      <c r="H11" s="445">
        <v>1.8848632855834845E-3</v>
      </c>
      <c r="I11" s="445">
        <v>1.0555385675177149</v>
      </c>
      <c r="J11" s="445">
        <v>3.3250826998236938E-3</v>
      </c>
      <c r="K11" s="445">
        <v>4.6510811419126531E-5</v>
      </c>
      <c r="L11" s="445">
        <v>1.8351974616315078E-3</v>
      </c>
      <c r="M11" s="445">
        <v>5.0012048287399521E-3</v>
      </c>
      <c r="N11" s="445">
        <v>3.4917137560895345E-4</v>
      </c>
      <c r="O11" s="445">
        <v>1.1336888070298482E-3</v>
      </c>
      <c r="P11" s="445">
        <v>1.0557426748819033E-3</v>
      </c>
      <c r="Q11" s="445">
        <v>6.0803636396209034E-4</v>
      </c>
      <c r="R11" s="445">
        <v>5.8831665003598258E-4</v>
      </c>
      <c r="S11" s="445">
        <v>1.8531213387653071E-3</v>
      </c>
      <c r="T11" s="445">
        <v>2.0315762375603479E-3</v>
      </c>
      <c r="U11" s="445">
        <v>2.0529578425599131E-3</v>
      </c>
      <c r="V11" s="445">
        <v>2.785338719203208E-4</v>
      </c>
      <c r="W11" s="445">
        <v>6.0151832687320461E-4</v>
      </c>
      <c r="X11" s="445">
        <v>2.5625105259558533E-2</v>
      </c>
      <c r="Y11" s="445">
        <v>1.1102219795764107E-2</v>
      </c>
      <c r="Z11" s="445">
        <v>6.1381655639930238E-4</v>
      </c>
      <c r="AA11" s="445">
        <v>1.4981300739453978E-3</v>
      </c>
      <c r="AB11" s="445">
        <v>1.5880228688970163E-3</v>
      </c>
      <c r="AC11" s="445">
        <v>2.4138960452372701E-3</v>
      </c>
      <c r="AD11" s="445">
        <v>1.9698255014310982E-3</v>
      </c>
      <c r="AE11" s="445">
        <v>2.2844619254538541E-4</v>
      </c>
      <c r="AF11" s="445">
        <v>8.1504674309941288E-4</v>
      </c>
      <c r="AG11" s="445">
        <v>1.2751727692013797E-3</v>
      </c>
      <c r="AH11" s="445">
        <v>1.0592393282935965E-3</v>
      </c>
      <c r="AI11" s="445">
        <v>2.3937781596934842E-3</v>
      </c>
      <c r="AJ11" s="445">
        <v>1.464448747011161E-3</v>
      </c>
      <c r="AK11" s="445">
        <v>0</v>
      </c>
      <c r="AL11" s="445">
        <v>1.0045675968434775E-3</v>
      </c>
      <c r="AM11" s="445">
        <v>1.8604992661897912E-3</v>
      </c>
      <c r="AN11" s="445">
        <v>0.10664179482732548</v>
      </c>
      <c r="AO11" s="445">
        <v>2.3022463591333354E-2</v>
      </c>
      <c r="AP11" s="318">
        <f t="shared" si="0"/>
        <v>1.2552195998688034</v>
      </c>
    </row>
    <row r="12" spans="1:42" ht="12.5" x14ac:dyDescent="0.2">
      <c r="A12" s="281" t="s">
        <v>452</v>
      </c>
      <c r="B12" s="283" t="s">
        <v>29</v>
      </c>
      <c r="C12" s="445">
        <v>0</v>
      </c>
      <c r="D12" s="445">
        <v>0</v>
      </c>
      <c r="E12" s="445">
        <v>0</v>
      </c>
      <c r="F12" s="445">
        <v>0</v>
      </c>
      <c r="G12" s="445">
        <v>0</v>
      </c>
      <c r="H12" s="445">
        <v>0</v>
      </c>
      <c r="I12" s="445">
        <v>0</v>
      </c>
      <c r="J12" s="445">
        <v>1</v>
      </c>
      <c r="K12" s="445">
        <v>0</v>
      </c>
      <c r="L12" s="445">
        <v>0</v>
      </c>
      <c r="M12" s="445">
        <v>0</v>
      </c>
      <c r="N12" s="445">
        <v>0</v>
      </c>
      <c r="O12" s="445">
        <v>0</v>
      </c>
      <c r="P12" s="445">
        <v>0</v>
      </c>
      <c r="Q12" s="445">
        <v>0</v>
      </c>
      <c r="R12" s="445">
        <v>0</v>
      </c>
      <c r="S12" s="445">
        <v>0</v>
      </c>
      <c r="T12" s="445">
        <v>0</v>
      </c>
      <c r="U12" s="445">
        <v>0</v>
      </c>
      <c r="V12" s="445">
        <v>0</v>
      </c>
      <c r="W12" s="445">
        <v>0</v>
      </c>
      <c r="X12" s="445">
        <v>0</v>
      </c>
      <c r="Y12" s="445">
        <v>0</v>
      </c>
      <c r="Z12" s="445">
        <v>0</v>
      </c>
      <c r="AA12" s="445">
        <v>0</v>
      </c>
      <c r="AB12" s="445">
        <v>0</v>
      </c>
      <c r="AC12" s="445">
        <v>0</v>
      </c>
      <c r="AD12" s="445">
        <v>0</v>
      </c>
      <c r="AE12" s="445">
        <v>0</v>
      </c>
      <c r="AF12" s="445">
        <v>0</v>
      </c>
      <c r="AG12" s="445">
        <v>0</v>
      </c>
      <c r="AH12" s="445">
        <v>0</v>
      </c>
      <c r="AI12" s="445">
        <v>0</v>
      </c>
      <c r="AJ12" s="445">
        <v>0</v>
      </c>
      <c r="AK12" s="445">
        <v>0</v>
      </c>
      <c r="AL12" s="445">
        <v>0</v>
      </c>
      <c r="AM12" s="445">
        <v>0</v>
      </c>
      <c r="AN12" s="445">
        <v>0</v>
      </c>
      <c r="AO12" s="445">
        <v>0</v>
      </c>
      <c r="AP12" s="318">
        <f t="shared" si="0"/>
        <v>1</v>
      </c>
    </row>
    <row r="13" spans="1:42" ht="12.5" x14ac:dyDescent="0.2">
      <c r="A13" s="281" t="s">
        <v>453</v>
      </c>
      <c r="B13" s="283" t="s">
        <v>30</v>
      </c>
      <c r="C13" s="445">
        <v>4.5438380015375862E-4</v>
      </c>
      <c r="D13" s="445">
        <v>6.1858594897057676E-4</v>
      </c>
      <c r="E13" s="445">
        <v>7.5238430733905858E-3</v>
      </c>
      <c r="F13" s="445">
        <v>1.4412346495362553E-3</v>
      </c>
      <c r="G13" s="445">
        <v>2.848513056902661E-4</v>
      </c>
      <c r="H13" s="445">
        <v>3.5820908167717979E-4</v>
      </c>
      <c r="I13" s="445">
        <v>2.5739704446717471E-4</v>
      </c>
      <c r="J13" s="445">
        <v>4.3233665247479538E-3</v>
      </c>
      <c r="K13" s="445">
        <v>1.003270018020795</v>
      </c>
      <c r="L13" s="445">
        <v>1.2761006927052555E-4</v>
      </c>
      <c r="M13" s="445">
        <v>1.2908715426769332E-3</v>
      </c>
      <c r="N13" s="445">
        <v>1.3491845542937173E-3</v>
      </c>
      <c r="O13" s="445">
        <v>1.9612769872510256E-4</v>
      </c>
      <c r="P13" s="445">
        <v>2.425956607600949E-4</v>
      </c>
      <c r="Q13" s="445">
        <v>1.164137513861011E-4</v>
      </c>
      <c r="R13" s="445">
        <v>1.0627037085629478E-4</v>
      </c>
      <c r="S13" s="445">
        <v>8.1937276327945021E-5</v>
      </c>
      <c r="T13" s="445">
        <v>1.2536144793978755E-4</v>
      </c>
      <c r="U13" s="445">
        <v>1.053050380742061E-4</v>
      </c>
      <c r="V13" s="445">
        <v>3.4018539046592849E-5</v>
      </c>
      <c r="W13" s="445">
        <v>1.4915393531554451E-4</v>
      </c>
      <c r="X13" s="445">
        <v>1.7184597922565727E-4</v>
      </c>
      <c r="Y13" s="445">
        <v>7.3514345350072239E-4</v>
      </c>
      <c r="Z13" s="445">
        <v>1.8430707788331809E-3</v>
      </c>
      <c r="AA13" s="445">
        <v>7.1406580542932756E-4</v>
      </c>
      <c r="AB13" s="445">
        <v>7.3385204035650211E-4</v>
      </c>
      <c r="AC13" s="445">
        <v>1.2495016142481552E-4</v>
      </c>
      <c r="AD13" s="445">
        <v>5.0497914322087397E-5</v>
      </c>
      <c r="AE13" s="445">
        <v>1.3542488163467449E-5</v>
      </c>
      <c r="AF13" s="445">
        <v>1.6009500252640229E-3</v>
      </c>
      <c r="AG13" s="445">
        <v>2.9791883407027299E-5</v>
      </c>
      <c r="AH13" s="445">
        <v>6.2727381797815431E-4</v>
      </c>
      <c r="AI13" s="445">
        <v>2.2220972780794267E-4</v>
      </c>
      <c r="AJ13" s="445">
        <v>1.5527551792791081E-4</v>
      </c>
      <c r="AK13" s="445">
        <v>0</v>
      </c>
      <c r="AL13" s="445">
        <v>1.6863097688014803E-4</v>
      </c>
      <c r="AM13" s="445">
        <v>3.5807117518584566E-4</v>
      </c>
      <c r="AN13" s="445">
        <v>8.370444702910561E-5</v>
      </c>
      <c r="AO13" s="445">
        <v>1.0068464264985915E-3</v>
      </c>
      <c r="AP13" s="318">
        <f t="shared" si="0"/>
        <v>1.030089615526838</v>
      </c>
    </row>
    <row r="14" spans="1:42" ht="12.5" x14ac:dyDescent="0.2">
      <c r="A14" s="281" t="s">
        <v>454</v>
      </c>
      <c r="B14" s="283" t="s">
        <v>455</v>
      </c>
      <c r="C14" s="445">
        <v>3.2043580817145865E-3</v>
      </c>
      <c r="D14" s="445">
        <v>6.2005584707860526E-3</v>
      </c>
      <c r="E14" s="445">
        <v>1.6951912090434716E-4</v>
      </c>
      <c r="F14" s="445">
        <v>2.2779631355859326E-4</v>
      </c>
      <c r="G14" s="445">
        <v>7.5220342711638452E-3</v>
      </c>
      <c r="H14" s="445">
        <v>3.9681489884019873E-3</v>
      </c>
      <c r="I14" s="445">
        <v>9.3639874411771632E-3</v>
      </c>
      <c r="J14" s="445">
        <v>6.4210071148283147E-3</v>
      </c>
      <c r="K14" s="445">
        <v>5.4081793497022706E-5</v>
      </c>
      <c r="L14" s="445">
        <v>1.0792558383847903</v>
      </c>
      <c r="M14" s="445">
        <v>3.0643759084620827E-3</v>
      </c>
      <c r="N14" s="445">
        <v>4.3826859417533709E-4</v>
      </c>
      <c r="O14" s="445">
        <v>2.3068257466924598E-3</v>
      </c>
      <c r="P14" s="445">
        <v>1.8926642098311109E-3</v>
      </c>
      <c r="Q14" s="445">
        <v>4.9604303525482545E-3</v>
      </c>
      <c r="R14" s="445">
        <v>7.367621483596304E-3</v>
      </c>
      <c r="S14" s="445">
        <v>1.436993138546225E-2</v>
      </c>
      <c r="T14" s="445">
        <v>7.3535155062860796E-3</v>
      </c>
      <c r="U14" s="445">
        <v>1.4273500046465149E-2</v>
      </c>
      <c r="V14" s="445">
        <v>1.2933246192181901E-2</v>
      </c>
      <c r="W14" s="445">
        <v>1.37633948494435E-2</v>
      </c>
      <c r="X14" s="445">
        <v>1.899714886003032E-2</v>
      </c>
      <c r="Y14" s="445">
        <v>5.2773254962743326E-3</v>
      </c>
      <c r="Z14" s="445">
        <v>4.2514711153831104E-4</v>
      </c>
      <c r="AA14" s="445">
        <v>1.4424410275288398E-2</v>
      </c>
      <c r="AB14" s="445">
        <v>5.2701953615532648E-3</v>
      </c>
      <c r="AC14" s="445">
        <v>2.2792973612598818E-3</v>
      </c>
      <c r="AD14" s="445">
        <v>1.7243940110715159E-3</v>
      </c>
      <c r="AE14" s="445">
        <v>2.7267840360672247E-4</v>
      </c>
      <c r="AF14" s="445">
        <v>8.9779693704376612E-4</v>
      </c>
      <c r="AG14" s="445">
        <v>1.7115284306395769E-3</v>
      </c>
      <c r="AH14" s="445">
        <v>1.4137243646860506E-3</v>
      </c>
      <c r="AI14" s="445">
        <v>1.8904933770383804E-3</v>
      </c>
      <c r="AJ14" s="445">
        <v>1.3579164293960561E-3</v>
      </c>
      <c r="AK14" s="445">
        <v>0</v>
      </c>
      <c r="AL14" s="445">
        <v>8.1815926065469686E-3</v>
      </c>
      <c r="AM14" s="445">
        <v>1.6568492322101792E-3</v>
      </c>
      <c r="AN14" s="445">
        <v>4.8433395316384825E-2</v>
      </c>
      <c r="AO14" s="445">
        <v>5.5408580795295497E-3</v>
      </c>
      <c r="AP14" s="318">
        <f t="shared" si="0"/>
        <v>1.3133249978305352</v>
      </c>
    </row>
    <row r="15" spans="1:42" ht="12.5" x14ac:dyDescent="0.2">
      <c r="A15" s="281" t="s">
        <v>456</v>
      </c>
      <c r="B15" s="283" t="s">
        <v>31</v>
      </c>
      <c r="C15" s="445">
        <v>5.9812743107805926E-4</v>
      </c>
      <c r="D15" s="445">
        <v>1.879941214256415E-5</v>
      </c>
      <c r="E15" s="445">
        <v>1.4633489755455588E-5</v>
      </c>
      <c r="F15" s="445">
        <v>2.4765084722420541E-5</v>
      </c>
      <c r="G15" s="445">
        <v>8.4261126791783847E-4</v>
      </c>
      <c r="H15" s="445">
        <v>1.366174932056803E-4</v>
      </c>
      <c r="I15" s="445">
        <v>1.4200977043664223E-3</v>
      </c>
      <c r="J15" s="445">
        <v>1.2460245374774142E-3</v>
      </c>
      <c r="K15" s="445">
        <v>1.9027669474086409E-4</v>
      </c>
      <c r="L15" s="445">
        <v>7.058223156972993E-4</v>
      </c>
      <c r="M15" s="445">
        <v>1.0151301731497291</v>
      </c>
      <c r="N15" s="445">
        <v>9.6452492028415099E-4</v>
      </c>
      <c r="O15" s="445">
        <v>1.7652713305999085E-3</v>
      </c>
      <c r="P15" s="445">
        <v>7.455167879752199E-4</v>
      </c>
      <c r="Q15" s="445">
        <v>1.2481035285292776E-3</v>
      </c>
      <c r="R15" s="445">
        <v>8.6585766588733641E-4</v>
      </c>
      <c r="S15" s="445">
        <v>3.6609903476132136E-3</v>
      </c>
      <c r="T15" s="445">
        <v>6.3846300132746137E-3</v>
      </c>
      <c r="U15" s="445">
        <v>1.8077349336528255E-3</v>
      </c>
      <c r="V15" s="445">
        <v>1.06461276482218E-4</v>
      </c>
      <c r="W15" s="445">
        <v>1.1422769294945957E-3</v>
      </c>
      <c r="X15" s="445">
        <v>5.3696535292549073E-4</v>
      </c>
      <c r="Y15" s="445">
        <v>9.9511125401525718E-3</v>
      </c>
      <c r="Z15" s="445">
        <v>2.977430428847982E-4</v>
      </c>
      <c r="AA15" s="445">
        <v>1.264137711120073E-3</v>
      </c>
      <c r="AB15" s="445">
        <v>1.9334687799022721E-4</v>
      </c>
      <c r="AC15" s="445">
        <v>9.3239784764247556E-5</v>
      </c>
      <c r="AD15" s="445">
        <v>5.5464930669952877E-5</v>
      </c>
      <c r="AE15" s="445">
        <v>1.2111280926215508E-4</v>
      </c>
      <c r="AF15" s="445">
        <v>1.1341975345794773E-4</v>
      </c>
      <c r="AG15" s="445">
        <v>4.3884066458124752E-5</v>
      </c>
      <c r="AH15" s="445">
        <v>1.5818380382768939E-4</v>
      </c>
      <c r="AI15" s="445">
        <v>4.275504663834791E-4</v>
      </c>
      <c r="AJ15" s="445">
        <v>2.1979585465129486E-4</v>
      </c>
      <c r="AK15" s="445">
        <v>0</v>
      </c>
      <c r="AL15" s="445">
        <v>4.0914048620120582E-4</v>
      </c>
      <c r="AM15" s="445">
        <v>2.9988305298577156E-4</v>
      </c>
      <c r="AN15" s="445">
        <v>9.4265061930840996E-4</v>
      </c>
      <c r="AO15" s="445">
        <v>8.293210502709436E-4</v>
      </c>
      <c r="AP15" s="318">
        <f t="shared" si="0"/>
        <v>1.0541469474676697</v>
      </c>
    </row>
    <row r="16" spans="1:42" ht="12.5" x14ac:dyDescent="0.2">
      <c r="A16" s="281" t="s">
        <v>457</v>
      </c>
      <c r="B16" s="283" t="s">
        <v>32</v>
      </c>
      <c r="C16" s="445">
        <v>5.7117466527244843E-5</v>
      </c>
      <c r="D16" s="445">
        <v>1.9284562584265828E-5</v>
      </c>
      <c r="E16" s="445">
        <v>4.4526088113109494E-6</v>
      </c>
      <c r="F16" s="445">
        <v>2.2258588615230976E-4</v>
      </c>
      <c r="G16" s="445">
        <v>1.8539693948493462E-4</v>
      </c>
      <c r="H16" s="445">
        <v>4.634132741142477E-5</v>
      </c>
      <c r="I16" s="445">
        <v>3.7178805168864215E-3</v>
      </c>
      <c r="J16" s="445">
        <v>1.1288773034829503E-4</v>
      </c>
      <c r="K16" s="445">
        <v>1.4700241417538677E-5</v>
      </c>
      <c r="L16" s="445">
        <v>3.2488033919899115E-4</v>
      </c>
      <c r="M16" s="445">
        <v>1.1681801245701652E-3</v>
      </c>
      <c r="N16" s="445">
        <v>1.0680464429706364</v>
      </c>
      <c r="O16" s="445">
        <v>2.1407495802292016E-4</v>
      </c>
      <c r="P16" s="445">
        <v>3.0463293400742872E-2</v>
      </c>
      <c r="Q16" s="445">
        <v>1.5709610226345917E-2</v>
      </c>
      <c r="R16" s="445">
        <v>1.2516094281982717E-2</v>
      </c>
      <c r="S16" s="445">
        <v>3.6661699864980698E-3</v>
      </c>
      <c r="T16" s="445">
        <v>1.177416553646494E-3</v>
      </c>
      <c r="U16" s="445">
        <v>6.4731363274511556E-3</v>
      </c>
      <c r="V16" s="445">
        <v>2.2275354405368658E-3</v>
      </c>
      <c r="W16" s="445">
        <v>7.7267283631297905E-3</v>
      </c>
      <c r="X16" s="445">
        <v>4.4682454902295824E-4</v>
      </c>
      <c r="Y16" s="445">
        <v>4.0691959605653949E-3</v>
      </c>
      <c r="Z16" s="445">
        <v>1.3135928746279264E-4</v>
      </c>
      <c r="AA16" s="445">
        <v>1.7823710533328485E-4</v>
      </c>
      <c r="AB16" s="445">
        <v>3.3190908102199495E-5</v>
      </c>
      <c r="AC16" s="445">
        <v>6.1103515977189293E-5</v>
      </c>
      <c r="AD16" s="445">
        <v>3.0965967689865331E-5</v>
      </c>
      <c r="AE16" s="445">
        <v>4.4404299616283149E-5</v>
      </c>
      <c r="AF16" s="445">
        <v>8.2022738712404569E-5</v>
      </c>
      <c r="AG16" s="445">
        <v>2.5560862209740696E-5</v>
      </c>
      <c r="AH16" s="445">
        <v>1.0455454430348496E-4</v>
      </c>
      <c r="AI16" s="445">
        <v>4.8765407779951405E-5</v>
      </c>
      <c r="AJ16" s="445">
        <v>5.7241078151710238E-5</v>
      </c>
      <c r="AK16" s="445">
        <v>0</v>
      </c>
      <c r="AL16" s="445">
        <v>2.71846043531047E-4</v>
      </c>
      <c r="AM16" s="445">
        <v>4.9611754745014821E-5</v>
      </c>
      <c r="AN16" s="445">
        <v>4.3570772140789769E-4</v>
      </c>
      <c r="AO16" s="445">
        <v>6.9609301550843596E-4</v>
      </c>
      <c r="AP16" s="318">
        <f t="shared" si="0"/>
        <v>1.160164801996997</v>
      </c>
    </row>
    <row r="17" spans="1:42" ht="12.5" x14ac:dyDescent="0.2">
      <c r="A17" s="281" t="s">
        <v>458</v>
      </c>
      <c r="B17" s="283" t="s">
        <v>33</v>
      </c>
      <c r="C17" s="445">
        <v>3.0647068356631837E-5</v>
      </c>
      <c r="D17" s="445">
        <v>1.5332873850221192E-5</v>
      </c>
      <c r="E17" s="445">
        <v>5.1823779608985184E-6</v>
      </c>
      <c r="F17" s="445">
        <v>8.9714387640401103E-5</v>
      </c>
      <c r="G17" s="445">
        <v>3.1374819842531159E-4</v>
      </c>
      <c r="H17" s="445">
        <v>3.1261569098196551E-5</v>
      </c>
      <c r="I17" s="445">
        <v>1.1519182118208393E-3</v>
      </c>
      <c r="J17" s="445">
        <v>8.8408561925079957E-4</v>
      </c>
      <c r="K17" s="445">
        <v>7.3887963294127422E-6</v>
      </c>
      <c r="L17" s="445">
        <v>4.7645035986069865E-4</v>
      </c>
      <c r="M17" s="445">
        <v>1.7767410220996E-3</v>
      </c>
      <c r="N17" s="445">
        <v>1.4773682602793859E-3</v>
      </c>
      <c r="O17" s="445">
        <v>1.0678673335329958</v>
      </c>
      <c r="P17" s="445">
        <v>1.1327846249152557E-2</v>
      </c>
      <c r="Q17" s="445">
        <v>6.727601463484301E-3</v>
      </c>
      <c r="R17" s="445">
        <v>3.5867711155139134E-3</v>
      </c>
      <c r="S17" s="445">
        <v>6.8385853561885356E-3</v>
      </c>
      <c r="T17" s="445">
        <v>8.1335065551562408E-3</v>
      </c>
      <c r="U17" s="445">
        <v>1.1642686812307977E-2</v>
      </c>
      <c r="V17" s="445">
        <v>7.759558253083219E-3</v>
      </c>
      <c r="W17" s="445">
        <v>4.5781016167886065E-3</v>
      </c>
      <c r="X17" s="445">
        <v>1.4586831912253287E-3</v>
      </c>
      <c r="Y17" s="445">
        <v>1.9500229397965035E-3</v>
      </c>
      <c r="Z17" s="445">
        <v>7.1467507939609304E-5</v>
      </c>
      <c r="AA17" s="445">
        <v>1.0172923396411401E-4</v>
      </c>
      <c r="AB17" s="445">
        <v>2.5206921109078418E-5</v>
      </c>
      <c r="AC17" s="445">
        <v>4.0623582847063704E-5</v>
      </c>
      <c r="AD17" s="445">
        <v>3.1173861144753001E-5</v>
      </c>
      <c r="AE17" s="445">
        <v>2.2204689757582966E-5</v>
      </c>
      <c r="AF17" s="445">
        <v>4.8394977320517481E-5</v>
      </c>
      <c r="AG17" s="445">
        <v>2.7721659036407293E-5</v>
      </c>
      <c r="AH17" s="445">
        <v>1.0925867835517774E-4</v>
      </c>
      <c r="AI17" s="445">
        <v>5.3139963983043428E-5</v>
      </c>
      <c r="AJ17" s="445">
        <v>3.3764756271189851E-4</v>
      </c>
      <c r="AK17" s="445">
        <v>0</v>
      </c>
      <c r="AL17" s="445">
        <v>4.0922954482239E-4</v>
      </c>
      <c r="AM17" s="445">
        <v>1.028002071148231E-4</v>
      </c>
      <c r="AN17" s="445">
        <v>2.26764517099452E-4</v>
      </c>
      <c r="AO17" s="445">
        <v>5.7411101687477077E-4</v>
      </c>
      <c r="AP17" s="318">
        <f t="shared" si="0"/>
        <v>1.1397378987378708</v>
      </c>
    </row>
    <row r="18" spans="1:42" ht="12.5" x14ac:dyDescent="0.2">
      <c r="A18" s="281" t="s">
        <v>459</v>
      </c>
      <c r="B18" s="283" t="s">
        <v>34</v>
      </c>
      <c r="C18" s="445">
        <v>6.3639316871021189E-4</v>
      </c>
      <c r="D18" s="445">
        <v>7.7815545948528179E-5</v>
      </c>
      <c r="E18" s="445">
        <v>1.0003315993644322E-4</v>
      </c>
      <c r="F18" s="445">
        <v>7.1166080306694548E-3</v>
      </c>
      <c r="G18" s="445">
        <v>5.2855144580151942E-3</v>
      </c>
      <c r="H18" s="445">
        <v>8.2117870444787773E-4</v>
      </c>
      <c r="I18" s="445">
        <v>7.9766688044683228E-3</v>
      </c>
      <c r="J18" s="445">
        <v>2.6356422504590681E-3</v>
      </c>
      <c r="K18" s="445">
        <v>3.2023456224852202E-4</v>
      </c>
      <c r="L18" s="445">
        <v>1.4440821706021849E-3</v>
      </c>
      <c r="M18" s="445">
        <v>3.2775127049102164E-3</v>
      </c>
      <c r="N18" s="445">
        <v>4.6140668060470246E-4</v>
      </c>
      <c r="O18" s="445">
        <v>6.5064541591798683E-4</v>
      </c>
      <c r="P18" s="445">
        <v>1.0198494568118561</v>
      </c>
      <c r="Q18" s="445">
        <v>1.0304254129617267E-2</v>
      </c>
      <c r="R18" s="445">
        <v>9.3126260756031462E-3</v>
      </c>
      <c r="S18" s="445">
        <v>1.1894436576723129E-2</v>
      </c>
      <c r="T18" s="445">
        <v>6.2832337063078543E-3</v>
      </c>
      <c r="U18" s="445">
        <v>8.1926029182231835E-3</v>
      </c>
      <c r="V18" s="445">
        <v>6.3922076956426507E-3</v>
      </c>
      <c r="W18" s="445">
        <v>3.2139637786356519E-3</v>
      </c>
      <c r="X18" s="445">
        <v>2.1994980155752787E-3</v>
      </c>
      <c r="Y18" s="445">
        <v>2.7604776588104913E-2</v>
      </c>
      <c r="Z18" s="445">
        <v>1.1792806977398576E-3</v>
      </c>
      <c r="AA18" s="445">
        <v>1.2452711890169818E-3</v>
      </c>
      <c r="AB18" s="445">
        <v>1.7580163594263889E-4</v>
      </c>
      <c r="AC18" s="445">
        <v>1.0026086104217714E-3</v>
      </c>
      <c r="AD18" s="445">
        <v>1.4403046698275923E-4</v>
      </c>
      <c r="AE18" s="445">
        <v>3.7444472733211314E-4</v>
      </c>
      <c r="AF18" s="445">
        <v>4.8417132084356562E-4</v>
      </c>
      <c r="AG18" s="445">
        <v>1.0971238004677496E-4</v>
      </c>
      <c r="AH18" s="445">
        <v>1.53023436773933E-3</v>
      </c>
      <c r="AI18" s="445">
        <v>3.0027386986164966E-4</v>
      </c>
      <c r="AJ18" s="445">
        <v>3.1600131209245648E-4</v>
      </c>
      <c r="AK18" s="445">
        <v>0</v>
      </c>
      <c r="AL18" s="445">
        <v>8.9836003925468984E-4</v>
      </c>
      <c r="AM18" s="445">
        <v>8.9280343609462358E-4</v>
      </c>
      <c r="AN18" s="445">
        <v>1.0512558785897366E-3</v>
      </c>
      <c r="AO18" s="445">
        <v>1.7236644584875697E-3</v>
      </c>
      <c r="AP18" s="318">
        <f t="shared" si="0"/>
        <v>1.1457550418851867</v>
      </c>
    </row>
    <row r="19" spans="1:42" ht="12.5" x14ac:dyDescent="0.2">
      <c r="A19" s="281" t="s">
        <v>460</v>
      </c>
      <c r="B19" s="285" t="s">
        <v>269</v>
      </c>
      <c r="C19" s="445">
        <v>1.4771536441467342E-5</v>
      </c>
      <c r="D19" s="445">
        <v>1.0894024225051062E-5</v>
      </c>
      <c r="E19" s="445">
        <v>1.6566550928803168E-6</v>
      </c>
      <c r="F19" s="445">
        <v>2.3613836355282433E-5</v>
      </c>
      <c r="G19" s="445">
        <v>1.7791568957636057E-5</v>
      </c>
      <c r="H19" s="445">
        <v>1.7557732806797551E-5</v>
      </c>
      <c r="I19" s="445">
        <v>2.5940567156190736E-4</v>
      </c>
      <c r="J19" s="445">
        <v>2.672909935342808E-5</v>
      </c>
      <c r="K19" s="445">
        <v>4.0478740998134235E-6</v>
      </c>
      <c r="L19" s="445">
        <v>5.6842168721104202E-5</v>
      </c>
      <c r="M19" s="445">
        <v>2.2385258495242761E-4</v>
      </c>
      <c r="N19" s="445">
        <v>8.9980203506014607E-6</v>
      </c>
      <c r="O19" s="445">
        <v>1.0575037678085777E-5</v>
      </c>
      <c r="P19" s="445">
        <v>1.0939007744940181E-4</v>
      </c>
      <c r="Q19" s="445">
        <v>1.0128712762521828</v>
      </c>
      <c r="R19" s="445">
        <v>3.249857270277439E-3</v>
      </c>
      <c r="S19" s="445">
        <v>1.3315055604734706E-3</v>
      </c>
      <c r="T19" s="445">
        <v>2.5540946352092792E-4</v>
      </c>
      <c r="U19" s="445">
        <v>1.1599549564364048E-3</v>
      </c>
      <c r="V19" s="445">
        <v>2.6991178687036026E-5</v>
      </c>
      <c r="W19" s="445">
        <v>7.1723073219853077E-4</v>
      </c>
      <c r="X19" s="445">
        <v>4.3641523341263301E-5</v>
      </c>
      <c r="Y19" s="445">
        <v>5.916191868260988E-4</v>
      </c>
      <c r="Z19" s="445">
        <v>3.5889386369760081E-5</v>
      </c>
      <c r="AA19" s="445">
        <v>9.6096072460289327E-4</v>
      </c>
      <c r="AB19" s="445">
        <v>3.5980648377437641E-5</v>
      </c>
      <c r="AC19" s="445">
        <v>4.0044365393101211E-5</v>
      </c>
      <c r="AD19" s="445">
        <v>4.9540245003540327E-5</v>
      </c>
      <c r="AE19" s="445">
        <v>1.0988647071246733E-5</v>
      </c>
      <c r="AF19" s="445">
        <v>3.8409851469214991E-5</v>
      </c>
      <c r="AG19" s="445">
        <v>6.9432339387380363E-5</v>
      </c>
      <c r="AH19" s="445">
        <v>8.1635871532662852E-5</v>
      </c>
      <c r="AI19" s="445">
        <v>3.8632301113232674E-5</v>
      </c>
      <c r="AJ19" s="445">
        <v>3.69958201730232E-5</v>
      </c>
      <c r="AK19" s="445">
        <v>0</v>
      </c>
      <c r="AL19" s="445">
        <v>1.5494847277965891E-3</v>
      </c>
      <c r="AM19" s="445">
        <v>2.6361279445289442E-5</v>
      </c>
      <c r="AN19" s="445">
        <v>4.5262913307217378E-5</v>
      </c>
      <c r="AO19" s="445">
        <v>4.3947695200938962E-5</v>
      </c>
      <c r="AP19" s="318">
        <f t="shared" si="0"/>
        <v>1.0240532311330324</v>
      </c>
    </row>
    <row r="20" spans="1:42" ht="12.5" x14ac:dyDescent="0.2">
      <c r="A20" s="281" t="s">
        <v>461</v>
      </c>
      <c r="B20" s="285" t="s">
        <v>270</v>
      </c>
      <c r="C20" s="445">
        <v>0</v>
      </c>
      <c r="D20" s="445">
        <v>0</v>
      </c>
      <c r="E20" s="445">
        <v>0</v>
      </c>
      <c r="F20" s="445">
        <v>0</v>
      </c>
      <c r="G20" s="445">
        <v>0</v>
      </c>
      <c r="H20" s="445">
        <v>0</v>
      </c>
      <c r="I20" s="445">
        <v>0</v>
      </c>
      <c r="J20" s="445">
        <v>0</v>
      </c>
      <c r="K20" s="445">
        <v>0</v>
      </c>
      <c r="L20" s="445">
        <v>0</v>
      </c>
      <c r="M20" s="445">
        <v>0</v>
      </c>
      <c r="N20" s="445">
        <v>0</v>
      </c>
      <c r="O20" s="445">
        <v>0</v>
      </c>
      <c r="P20" s="445">
        <v>0</v>
      </c>
      <c r="Q20" s="445">
        <v>0</v>
      </c>
      <c r="R20" s="445">
        <v>1</v>
      </c>
      <c r="S20" s="445">
        <v>0</v>
      </c>
      <c r="T20" s="445">
        <v>0</v>
      </c>
      <c r="U20" s="445">
        <v>0</v>
      </c>
      <c r="V20" s="445">
        <v>0</v>
      </c>
      <c r="W20" s="445">
        <v>0</v>
      </c>
      <c r="X20" s="445">
        <v>0</v>
      </c>
      <c r="Y20" s="445">
        <v>0</v>
      </c>
      <c r="Z20" s="445">
        <v>0</v>
      </c>
      <c r="AA20" s="445">
        <v>0</v>
      </c>
      <c r="AB20" s="445">
        <v>0</v>
      </c>
      <c r="AC20" s="445">
        <v>0</v>
      </c>
      <c r="AD20" s="445">
        <v>0</v>
      </c>
      <c r="AE20" s="445">
        <v>0</v>
      </c>
      <c r="AF20" s="445">
        <v>0</v>
      </c>
      <c r="AG20" s="445">
        <v>0</v>
      </c>
      <c r="AH20" s="445">
        <v>0</v>
      </c>
      <c r="AI20" s="445">
        <v>0</v>
      </c>
      <c r="AJ20" s="445">
        <v>0</v>
      </c>
      <c r="AK20" s="445">
        <v>0</v>
      </c>
      <c r="AL20" s="445">
        <v>0</v>
      </c>
      <c r="AM20" s="445">
        <v>0</v>
      </c>
      <c r="AN20" s="445">
        <v>0</v>
      </c>
      <c r="AO20" s="445">
        <v>0</v>
      </c>
      <c r="AP20" s="318">
        <f t="shared" si="0"/>
        <v>1</v>
      </c>
    </row>
    <row r="21" spans="1:42" ht="12.5" x14ac:dyDescent="0.2">
      <c r="A21" s="281" t="s">
        <v>462</v>
      </c>
      <c r="B21" s="285" t="s">
        <v>271</v>
      </c>
      <c r="C21" s="445">
        <v>3.2969067418946418E-4</v>
      </c>
      <c r="D21" s="445">
        <v>5.3748951103829925E-5</v>
      </c>
      <c r="E21" s="445">
        <v>3.7926810586052784E-5</v>
      </c>
      <c r="F21" s="445">
        <v>1.2368073494467441E-4</v>
      </c>
      <c r="G21" s="445">
        <v>1.1883935149581349E-4</v>
      </c>
      <c r="H21" s="445">
        <v>9.5815290514521419E-5</v>
      </c>
      <c r="I21" s="445">
        <v>9.3537505097593128E-5</v>
      </c>
      <c r="J21" s="445">
        <v>9.9920772757901755E-5</v>
      </c>
      <c r="K21" s="445">
        <v>1.3974340477883509E-5</v>
      </c>
      <c r="L21" s="445">
        <v>8.9682318482504095E-5</v>
      </c>
      <c r="M21" s="445">
        <v>1.3427156095549404E-4</v>
      </c>
      <c r="N21" s="445">
        <v>3.9794807413380714E-5</v>
      </c>
      <c r="O21" s="445">
        <v>5.3960827612654689E-5</v>
      </c>
      <c r="P21" s="445">
        <v>7.3193811464138507E-5</v>
      </c>
      <c r="Q21" s="445">
        <v>1.9384032127861826E-3</v>
      </c>
      <c r="R21" s="445">
        <v>3.9987807237513631E-3</v>
      </c>
      <c r="S21" s="445">
        <v>1.0597649312427464</v>
      </c>
      <c r="T21" s="445">
        <v>1.2639918088869201E-4</v>
      </c>
      <c r="U21" s="445">
        <v>8.352051277959831E-4</v>
      </c>
      <c r="V21" s="445">
        <v>6.4930449605421866E-5</v>
      </c>
      <c r="W21" s="445">
        <v>3.893844426228617E-4</v>
      </c>
      <c r="X21" s="445">
        <v>1.1319706894688399E-4</v>
      </c>
      <c r="Y21" s="445">
        <v>3.6348905889108579E-4</v>
      </c>
      <c r="Z21" s="445">
        <v>9.1436553284107925E-5</v>
      </c>
      <c r="AA21" s="445">
        <v>2.8620138815426316E-4</v>
      </c>
      <c r="AB21" s="445">
        <v>1.908775528528207E-4</v>
      </c>
      <c r="AC21" s="445">
        <v>1.0292751718104563E-3</v>
      </c>
      <c r="AD21" s="445">
        <v>2.7104897341032432E-4</v>
      </c>
      <c r="AE21" s="445">
        <v>2.8880876281685026E-5</v>
      </c>
      <c r="AF21" s="445">
        <v>1.3632440406522535E-4</v>
      </c>
      <c r="AG21" s="445">
        <v>2.9181249413677427E-4</v>
      </c>
      <c r="AH21" s="445">
        <v>2.3684417270226662E-3</v>
      </c>
      <c r="AI21" s="445">
        <v>1.9261939122886432E-4</v>
      </c>
      <c r="AJ21" s="445">
        <v>9.2887717538957457E-3</v>
      </c>
      <c r="AK21" s="445">
        <v>0</v>
      </c>
      <c r="AL21" s="445">
        <v>6.4257083298595993E-3</v>
      </c>
      <c r="AM21" s="445">
        <v>4.9295078049217428E-4</v>
      </c>
      <c r="AN21" s="445">
        <v>1.1209695853086017E-2</v>
      </c>
      <c r="AO21" s="445">
        <v>4.2985337235789912E-3</v>
      </c>
      <c r="AP21" s="318">
        <f t="shared" si="0"/>
        <v>1.1012568035147112</v>
      </c>
    </row>
    <row r="22" spans="1:42" ht="12.5" x14ac:dyDescent="0.2">
      <c r="A22" s="281" t="s">
        <v>463</v>
      </c>
      <c r="B22" s="285" t="s">
        <v>281</v>
      </c>
      <c r="C22" s="445">
        <v>7.0623428516868216E-6</v>
      </c>
      <c r="D22" s="445">
        <v>5.7082242343599944E-6</v>
      </c>
      <c r="E22" s="445">
        <v>9.3165036315225645E-7</v>
      </c>
      <c r="F22" s="445">
        <v>1.3494879637602865E-5</v>
      </c>
      <c r="G22" s="445">
        <v>8.6336828079196313E-6</v>
      </c>
      <c r="H22" s="445">
        <v>8.6260694599294261E-6</v>
      </c>
      <c r="I22" s="445">
        <v>8.9985255583828302E-6</v>
      </c>
      <c r="J22" s="445">
        <v>1.0482728676922428E-5</v>
      </c>
      <c r="K22" s="445">
        <v>1.4498033562416223E-6</v>
      </c>
      <c r="L22" s="445">
        <v>8.9759774510543911E-6</v>
      </c>
      <c r="M22" s="445">
        <v>1.3731684913678398E-5</v>
      </c>
      <c r="N22" s="445">
        <v>3.6420490374273725E-6</v>
      </c>
      <c r="O22" s="445">
        <v>5.8041124732053808E-6</v>
      </c>
      <c r="P22" s="445">
        <v>8.063182977249363E-5</v>
      </c>
      <c r="Q22" s="445">
        <v>2.6555816724908274E-4</v>
      </c>
      <c r="R22" s="445">
        <v>3.1976481651784037E-4</v>
      </c>
      <c r="S22" s="445">
        <v>3.8198923955958162E-3</v>
      </c>
      <c r="T22" s="445">
        <v>1.0073672810214023</v>
      </c>
      <c r="U22" s="445">
        <v>4.0609036331347931E-3</v>
      </c>
      <c r="V22" s="445">
        <v>8.0619024947649956E-3</v>
      </c>
      <c r="W22" s="445">
        <v>3.8503481962653578E-4</v>
      </c>
      <c r="X22" s="445">
        <v>1.2857290353970887E-4</v>
      </c>
      <c r="Y22" s="445">
        <v>5.0081255648357685E-5</v>
      </c>
      <c r="Z22" s="445">
        <v>1.1038623948399197E-5</v>
      </c>
      <c r="AA22" s="445">
        <v>3.2896186920743449E-5</v>
      </c>
      <c r="AB22" s="445">
        <v>1.6507142958024958E-5</v>
      </c>
      <c r="AC22" s="445">
        <v>2.3150474769882378E-5</v>
      </c>
      <c r="AD22" s="445">
        <v>2.6974038348604365E-5</v>
      </c>
      <c r="AE22" s="445">
        <v>3.2345402665532746E-6</v>
      </c>
      <c r="AF22" s="445">
        <v>1.4377278261179115E-5</v>
      </c>
      <c r="AG22" s="445">
        <v>3.6170139942375661E-5</v>
      </c>
      <c r="AH22" s="445">
        <v>8.9507313479889083E-5</v>
      </c>
      <c r="AI22" s="445">
        <v>5.1170710442544671E-5</v>
      </c>
      <c r="AJ22" s="445">
        <v>4.4888442715600265E-5</v>
      </c>
      <c r="AK22" s="445">
        <v>0</v>
      </c>
      <c r="AL22" s="445">
        <v>8.0068907158885479E-4</v>
      </c>
      <c r="AM22" s="445">
        <v>1.1344995967495646E-5</v>
      </c>
      <c r="AN22" s="445">
        <v>3.0688685709664103E-4</v>
      </c>
      <c r="AO22" s="445">
        <v>2.5573766211119884E-4</v>
      </c>
      <c r="AP22" s="318">
        <f t="shared" si="0"/>
        <v>1.0261060008847798</v>
      </c>
    </row>
    <row r="23" spans="1:42" ht="12.5" x14ac:dyDescent="0.2">
      <c r="A23" s="281" t="s">
        <v>464</v>
      </c>
      <c r="B23" s="283" t="s">
        <v>35</v>
      </c>
      <c r="C23" s="445">
        <v>8.2161346511108098E-5</v>
      </c>
      <c r="D23" s="445">
        <v>6.198011776867151E-5</v>
      </c>
      <c r="E23" s="445">
        <v>1.2558414706768382E-5</v>
      </c>
      <c r="F23" s="445">
        <v>1.4052567522105633E-4</v>
      </c>
      <c r="G23" s="445">
        <v>9.1983068620227613E-5</v>
      </c>
      <c r="H23" s="445">
        <v>9.8199466036607918E-5</v>
      </c>
      <c r="I23" s="445">
        <v>2.882109025400728E-4</v>
      </c>
      <c r="J23" s="445">
        <v>1.279065228288717E-4</v>
      </c>
      <c r="K23" s="445">
        <v>2.1457289983988222E-5</v>
      </c>
      <c r="L23" s="445">
        <v>1.1517236712733766E-4</v>
      </c>
      <c r="M23" s="445">
        <v>1.7311236449896717E-4</v>
      </c>
      <c r="N23" s="445">
        <v>5.4431370305352891E-5</v>
      </c>
      <c r="O23" s="445">
        <v>6.5731255631224208E-5</v>
      </c>
      <c r="P23" s="445">
        <v>5.6174457391296759E-4</v>
      </c>
      <c r="Q23" s="445">
        <v>1.299091497354346E-2</v>
      </c>
      <c r="R23" s="445">
        <v>1.2630491145548876E-2</v>
      </c>
      <c r="S23" s="445">
        <v>1.1326323765437931E-2</v>
      </c>
      <c r="T23" s="445">
        <v>1.1826713569564159E-2</v>
      </c>
      <c r="U23" s="445">
        <v>1.062538271284994</v>
      </c>
      <c r="V23" s="445">
        <v>1.2259894548709767E-2</v>
      </c>
      <c r="W23" s="445">
        <v>1.8600018508322859E-2</v>
      </c>
      <c r="X23" s="445">
        <v>5.8062869823158239E-4</v>
      </c>
      <c r="Y23" s="445">
        <v>4.7019455871719195E-3</v>
      </c>
      <c r="Z23" s="445">
        <v>2.3459920019909644E-4</v>
      </c>
      <c r="AA23" s="445">
        <v>5.0176529052690379E-4</v>
      </c>
      <c r="AB23" s="445">
        <v>1.7552704230376433E-4</v>
      </c>
      <c r="AC23" s="445">
        <v>3.1976409702963991E-4</v>
      </c>
      <c r="AD23" s="445">
        <v>2.8354518017930259E-4</v>
      </c>
      <c r="AE23" s="445">
        <v>7.489640816124136E-5</v>
      </c>
      <c r="AF23" s="445">
        <v>3.2541540172356025E-4</v>
      </c>
      <c r="AG23" s="445">
        <v>4.0206735120801735E-4</v>
      </c>
      <c r="AH23" s="445">
        <v>1.2405454208679408E-3</v>
      </c>
      <c r="AI23" s="445">
        <v>4.6307266032955858E-4</v>
      </c>
      <c r="AJ23" s="445">
        <v>2.6647853052314034E-4</v>
      </c>
      <c r="AK23" s="445">
        <v>0</v>
      </c>
      <c r="AL23" s="445">
        <v>8.8583616878875164E-3</v>
      </c>
      <c r="AM23" s="445">
        <v>1.7173866065798283E-4</v>
      </c>
      <c r="AN23" s="445">
        <v>1.7838160301171044E-4</v>
      </c>
      <c r="AO23" s="445">
        <v>1.1171673629424585E-3</v>
      </c>
      <c r="AP23" s="318">
        <f t="shared" si="0"/>
        <v>1.1628465353518267</v>
      </c>
    </row>
    <row r="24" spans="1:42" ht="12.5" x14ac:dyDescent="0.2">
      <c r="A24" s="281" t="s">
        <v>465</v>
      </c>
      <c r="B24" s="283" t="s">
        <v>466</v>
      </c>
      <c r="C24" s="445">
        <v>5.6976139763109786E-7</v>
      </c>
      <c r="D24" s="445">
        <v>3.5546471352573814E-7</v>
      </c>
      <c r="E24" s="445">
        <v>2.625305539248505E-7</v>
      </c>
      <c r="F24" s="445">
        <v>6.2745426594783054E-7</v>
      </c>
      <c r="G24" s="445">
        <v>5.4571189192886211E-7</v>
      </c>
      <c r="H24" s="445">
        <v>5.932250485319097E-7</v>
      </c>
      <c r="I24" s="445">
        <v>6.3454041627825465E-7</v>
      </c>
      <c r="J24" s="445">
        <v>1.4858967437859453E-6</v>
      </c>
      <c r="K24" s="445">
        <v>1.6174059725939594E-7</v>
      </c>
      <c r="L24" s="445">
        <v>6.7246080741146938E-7</v>
      </c>
      <c r="M24" s="445">
        <v>9.7716309796488023E-7</v>
      </c>
      <c r="N24" s="445">
        <v>3.8912536514637773E-7</v>
      </c>
      <c r="O24" s="445">
        <v>4.4211356867382975E-7</v>
      </c>
      <c r="P24" s="445">
        <v>5.7205513132756328E-7</v>
      </c>
      <c r="Q24" s="445">
        <v>2.1784050152423494E-5</v>
      </c>
      <c r="R24" s="445">
        <v>7.503002339141851E-6</v>
      </c>
      <c r="S24" s="445">
        <v>5.474905454557455E-7</v>
      </c>
      <c r="T24" s="445">
        <v>7.1105280240571709E-7</v>
      </c>
      <c r="U24" s="445">
        <v>6.2763129760956605E-7</v>
      </c>
      <c r="V24" s="445">
        <v>1.0005388310385486</v>
      </c>
      <c r="W24" s="445">
        <v>1.6529916483162753E-4</v>
      </c>
      <c r="X24" s="445">
        <v>7.1970487550220453E-7</v>
      </c>
      <c r="Y24" s="445">
        <v>4.1248822937176996E-5</v>
      </c>
      <c r="Z24" s="445">
        <v>1.6923633763731093E-6</v>
      </c>
      <c r="AA24" s="445">
        <v>2.782394163731418E-6</v>
      </c>
      <c r="AB24" s="445">
        <v>9.0733813196592876E-7</v>
      </c>
      <c r="AC24" s="445">
        <v>7.2029214694162819E-6</v>
      </c>
      <c r="AD24" s="445">
        <v>1.2426783844705047E-6</v>
      </c>
      <c r="AE24" s="445">
        <v>5.2192486510444321E-7</v>
      </c>
      <c r="AF24" s="445">
        <v>5.6032050516332348E-6</v>
      </c>
      <c r="AG24" s="445">
        <v>1.6698476032694842E-6</v>
      </c>
      <c r="AH24" s="445">
        <v>4.1068482401688894E-5</v>
      </c>
      <c r="AI24" s="445">
        <v>2.9902790770079572E-6</v>
      </c>
      <c r="AJ24" s="445">
        <v>7.1362895092045283E-7</v>
      </c>
      <c r="AK24" s="445">
        <v>0</v>
      </c>
      <c r="AL24" s="445">
        <v>3.5047766557056117E-5</v>
      </c>
      <c r="AM24" s="445">
        <v>3.2269573122881381E-6</v>
      </c>
      <c r="AN24" s="445">
        <v>4.3725916215240941E-7</v>
      </c>
      <c r="AO24" s="445">
        <v>8.4412212958883144E-6</v>
      </c>
      <c r="AP24" s="318">
        <f t="shared" si="0"/>
        <v>1.0008906682484362</v>
      </c>
    </row>
    <row r="25" spans="1:42" ht="12.5" x14ac:dyDescent="0.2">
      <c r="A25" s="281" t="s">
        <v>467</v>
      </c>
      <c r="B25" s="283" t="s">
        <v>192</v>
      </c>
      <c r="C25" s="445">
        <v>1.3530805287035531E-4</v>
      </c>
      <c r="D25" s="445">
        <v>1.3167018042274043E-4</v>
      </c>
      <c r="E25" s="445">
        <v>1.2407253409591625E-5</v>
      </c>
      <c r="F25" s="445">
        <v>1.6803350243050854E-4</v>
      </c>
      <c r="G25" s="445">
        <v>1.5109340838478951E-4</v>
      </c>
      <c r="H25" s="445">
        <v>1.3308013423252364E-4</v>
      </c>
      <c r="I25" s="445">
        <v>1.4933189134703662E-4</v>
      </c>
      <c r="J25" s="445">
        <v>1.7636481114958452E-4</v>
      </c>
      <c r="K25" s="445">
        <v>5.3433307091949446E-5</v>
      </c>
      <c r="L25" s="445">
        <v>1.5260763901241248E-4</v>
      </c>
      <c r="M25" s="445">
        <v>2.5353834303987226E-4</v>
      </c>
      <c r="N25" s="445">
        <v>7.2472042039355876E-5</v>
      </c>
      <c r="O25" s="445">
        <v>1.0572034771322312E-4</v>
      </c>
      <c r="P25" s="445">
        <v>1.2509359181493639E-4</v>
      </c>
      <c r="Q25" s="445">
        <v>1.4648083849512448E-4</v>
      </c>
      <c r="R25" s="445">
        <v>1.9493303525935107E-4</v>
      </c>
      <c r="S25" s="445">
        <v>1.3270591431686752E-4</v>
      </c>
      <c r="T25" s="445">
        <v>1.6280036011625621E-4</v>
      </c>
      <c r="U25" s="445">
        <v>1.5793903804151171E-4</v>
      </c>
      <c r="V25" s="445">
        <v>1.3577752977479148E-4</v>
      </c>
      <c r="W25" s="445">
        <v>1.0736881827470479</v>
      </c>
      <c r="X25" s="445">
        <v>2.2753343543737686E-4</v>
      </c>
      <c r="Y25" s="445">
        <v>3.3126171014376694E-4</v>
      </c>
      <c r="Z25" s="445">
        <v>2.3957216460722798E-4</v>
      </c>
      <c r="AA25" s="445">
        <v>4.5841705805768152E-4</v>
      </c>
      <c r="AB25" s="445">
        <v>2.7258688281511887E-4</v>
      </c>
      <c r="AC25" s="445">
        <v>2.8908198409202424E-4</v>
      </c>
      <c r="AD25" s="445">
        <v>3.8857149204635542E-4</v>
      </c>
      <c r="AE25" s="445">
        <v>4.1157180358173633E-5</v>
      </c>
      <c r="AF25" s="445">
        <v>4.37148659586488E-3</v>
      </c>
      <c r="AG25" s="445">
        <v>5.1589296248831008E-4</v>
      </c>
      <c r="AH25" s="445">
        <v>1.1846312652858261E-3</v>
      </c>
      <c r="AI25" s="445">
        <v>2.4321094421987687E-4</v>
      </c>
      <c r="AJ25" s="445">
        <v>1.6868175549320996E-4</v>
      </c>
      <c r="AK25" s="445">
        <v>0</v>
      </c>
      <c r="AL25" s="445">
        <v>1.1245076034147256E-2</v>
      </c>
      <c r="AM25" s="445">
        <v>1.6558601638205471E-4</v>
      </c>
      <c r="AN25" s="445">
        <v>1.5772098604617042E-4</v>
      </c>
      <c r="AO25" s="445">
        <v>4.7857038448989689E-4</v>
      </c>
      <c r="AP25" s="318">
        <f t="shared" si="0"/>
        <v>1.0967394424354957</v>
      </c>
    </row>
    <row r="26" spans="1:42" ht="12.5" x14ac:dyDescent="0.2">
      <c r="A26" s="281" t="s">
        <v>468</v>
      </c>
      <c r="B26" s="283" t="s">
        <v>50</v>
      </c>
      <c r="C26" s="445">
        <v>7.7326212573975935E-4</v>
      </c>
      <c r="D26" s="445">
        <v>2.9209311022214911E-3</v>
      </c>
      <c r="E26" s="445">
        <v>1.3431317939919358E-4</v>
      </c>
      <c r="F26" s="445">
        <v>4.7423826811841466E-4</v>
      </c>
      <c r="G26" s="445">
        <v>3.2007584712349098E-3</v>
      </c>
      <c r="H26" s="445">
        <v>6.7840715123818609E-3</v>
      </c>
      <c r="I26" s="445">
        <v>5.9159885380458315E-3</v>
      </c>
      <c r="J26" s="445">
        <v>1.5886976510670417E-3</v>
      </c>
      <c r="K26" s="445">
        <v>4.2853851836649568E-4</v>
      </c>
      <c r="L26" s="445">
        <v>1.095051892411556E-3</v>
      </c>
      <c r="M26" s="445">
        <v>4.2788058180219263E-3</v>
      </c>
      <c r="N26" s="445">
        <v>3.4031940289684119E-3</v>
      </c>
      <c r="O26" s="445">
        <v>1.3500976183925718E-2</v>
      </c>
      <c r="P26" s="445">
        <v>1.5262063874279831E-3</v>
      </c>
      <c r="Q26" s="445">
        <v>7.7840935763818727E-4</v>
      </c>
      <c r="R26" s="445">
        <v>1.4370477212975459E-3</v>
      </c>
      <c r="S26" s="445">
        <v>2.9869146117222716E-3</v>
      </c>
      <c r="T26" s="445">
        <v>2.441440322552264E-3</v>
      </c>
      <c r="U26" s="445">
        <v>2.0221851225897185E-3</v>
      </c>
      <c r="V26" s="445">
        <v>6.0346523909333349E-3</v>
      </c>
      <c r="W26" s="445">
        <v>8.6394746244991875E-4</v>
      </c>
      <c r="X26" s="445">
        <v>1.0198912603339287</v>
      </c>
      <c r="Y26" s="445">
        <v>1.64196292662512E-3</v>
      </c>
      <c r="Z26" s="445">
        <v>5.4175437516019199E-3</v>
      </c>
      <c r="AA26" s="445">
        <v>2.0049665011996043E-3</v>
      </c>
      <c r="AB26" s="445">
        <v>2.0281635195831191E-3</v>
      </c>
      <c r="AC26" s="445">
        <v>2.6410880576647677E-3</v>
      </c>
      <c r="AD26" s="445">
        <v>6.5769144146226562E-3</v>
      </c>
      <c r="AE26" s="445">
        <v>2.3148936170168434E-4</v>
      </c>
      <c r="AF26" s="445">
        <v>1.0594867978398152E-3</v>
      </c>
      <c r="AG26" s="445">
        <v>2.5909503571154287E-3</v>
      </c>
      <c r="AH26" s="445">
        <v>3.6644575278460129E-3</v>
      </c>
      <c r="AI26" s="445">
        <v>6.5340511481951809E-3</v>
      </c>
      <c r="AJ26" s="445">
        <v>1.5490114833813212E-3</v>
      </c>
      <c r="AK26" s="445">
        <v>0</v>
      </c>
      <c r="AL26" s="445">
        <v>2.1162000437511806E-3</v>
      </c>
      <c r="AM26" s="445">
        <v>2.3743707013276568E-3</v>
      </c>
      <c r="AN26" s="445">
        <v>9.3253490843424464E-3</v>
      </c>
      <c r="AO26" s="445">
        <v>1.4610228722066628E-2</v>
      </c>
      <c r="AP26" s="318">
        <f t="shared" si="0"/>
        <v>1.1322368966772405</v>
      </c>
    </row>
    <row r="27" spans="1:42" ht="12.5" x14ac:dyDescent="0.2">
      <c r="A27" s="281" t="s">
        <v>469</v>
      </c>
      <c r="B27" s="283" t="s">
        <v>36</v>
      </c>
      <c r="C27" s="445">
        <v>3.5086747017191045E-3</v>
      </c>
      <c r="D27" s="445">
        <v>2.9241001572566464E-4</v>
      </c>
      <c r="E27" s="445">
        <v>1.5734056610971735E-4</v>
      </c>
      <c r="F27" s="445">
        <v>8.6018578791336386E-4</v>
      </c>
      <c r="G27" s="445">
        <v>1.2231088746980263E-3</v>
      </c>
      <c r="H27" s="445">
        <v>3.0818295233490506E-3</v>
      </c>
      <c r="I27" s="445">
        <v>3.833446792727486E-3</v>
      </c>
      <c r="J27" s="445">
        <v>3.803385403992829E-3</v>
      </c>
      <c r="K27" s="445">
        <v>1.2193365119452081E-3</v>
      </c>
      <c r="L27" s="445">
        <v>4.0739223977024593E-3</v>
      </c>
      <c r="M27" s="445">
        <v>7.102712054442655E-3</v>
      </c>
      <c r="N27" s="445">
        <v>4.7042300178834319E-3</v>
      </c>
      <c r="O27" s="445">
        <v>3.7496053078246412E-3</v>
      </c>
      <c r="P27" s="445">
        <v>4.4928202618052604E-3</v>
      </c>
      <c r="Q27" s="445">
        <v>2.3040261392158609E-3</v>
      </c>
      <c r="R27" s="445">
        <v>2.0595174530648381E-3</v>
      </c>
      <c r="S27" s="445">
        <v>2.0793846759021512E-3</v>
      </c>
      <c r="T27" s="445">
        <v>4.7932947033794337E-3</v>
      </c>
      <c r="U27" s="445">
        <v>2.3218921266352178E-3</v>
      </c>
      <c r="V27" s="445">
        <v>3.7992684833355368E-4</v>
      </c>
      <c r="W27" s="445">
        <v>1.0165621879294495E-3</v>
      </c>
      <c r="X27" s="445">
        <v>2.2662929306071209E-3</v>
      </c>
      <c r="Y27" s="445">
        <v>1.0012741438160455</v>
      </c>
      <c r="Z27" s="445">
        <v>2.7734363519413548E-2</v>
      </c>
      <c r="AA27" s="445">
        <v>3.3599351226615795E-2</v>
      </c>
      <c r="AB27" s="445">
        <v>4.0929746694400356E-3</v>
      </c>
      <c r="AC27" s="445">
        <v>3.7815247580164344E-3</v>
      </c>
      <c r="AD27" s="445">
        <v>2.9273531839199389E-3</v>
      </c>
      <c r="AE27" s="445">
        <v>9.8115864706657431E-3</v>
      </c>
      <c r="AF27" s="445">
        <v>9.1219575921032085E-3</v>
      </c>
      <c r="AG27" s="445">
        <v>1.7555220729152093E-3</v>
      </c>
      <c r="AH27" s="445">
        <v>8.8498779733679686E-3</v>
      </c>
      <c r="AI27" s="445">
        <v>6.6794622989430176E-3</v>
      </c>
      <c r="AJ27" s="445">
        <v>2.93749341924948E-3</v>
      </c>
      <c r="AK27" s="445">
        <v>0</v>
      </c>
      <c r="AL27" s="445">
        <v>1.4740582708157521E-3</v>
      </c>
      <c r="AM27" s="445">
        <v>3.2434889977492254E-3</v>
      </c>
      <c r="AN27" s="445">
        <v>9.6245456215851306E-4</v>
      </c>
      <c r="AO27" s="445">
        <v>2.5354437494348784E-3</v>
      </c>
      <c r="AP27" s="318">
        <f t="shared" si="0"/>
        <v>1.1775695181143258</v>
      </c>
    </row>
    <row r="28" spans="1:42" ht="12.5" x14ac:dyDescent="0.2">
      <c r="A28" s="281" t="s">
        <v>470</v>
      </c>
      <c r="B28" s="283" t="s">
        <v>193</v>
      </c>
      <c r="C28" s="445">
        <v>3.9015055528593026E-3</v>
      </c>
      <c r="D28" s="445">
        <v>2.6946763182704695E-3</v>
      </c>
      <c r="E28" s="445">
        <v>3.5382018522909115E-4</v>
      </c>
      <c r="F28" s="445">
        <v>2.4938752760614181E-2</v>
      </c>
      <c r="G28" s="445">
        <v>5.0124676089383161E-3</v>
      </c>
      <c r="H28" s="445">
        <v>9.9935326249774737E-3</v>
      </c>
      <c r="I28" s="445">
        <v>1.2074454838332312E-2</v>
      </c>
      <c r="J28" s="445">
        <v>9.9167884396067722E-3</v>
      </c>
      <c r="K28" s="445">
        <v>2.7015828654884419E-3</v>
      </c>
      <c r="L28" s="445">
        <v>1.1866119589538563E-2</v>
      </c>
      <c r="M28" s="445">
        <v>1.8852229305211535E-2</v>
      </c>
      <c r="N28" s="445">
        <v>1.5022394597708953E-2</v>
      </c>
      <c r="O28" s="445">
        <v>1.2677468605808324E-2</v>
      </c>
      <c r="P28" s="445">
        <v>8.5191932933739167E-3</v>
      </c>
      <c r="Q28" s="445">
        <v>5.1849037210278783E-3</v>
      </c>
      <c r="R28" s="445">
        <v>4.0944361919598403E-3</v>
      </c>
      <c r="S28" s="445">
        <v>4.0168490515635766E-3</v>
      </c>
      <c r="T28" s="445">
        <v>9.8618653508623279E-3</v>
      </c>
      <c r="U28" s="445">
        <v>3.8943237572447494E-3</v>
      </c>
      <c r="V28" s="445">
        <v>7.3038732470554423E-4</v>
      </c>
      <c r="W28" s="445">
        <v>4.8598322052606719E-3</v>
      </c>
      <c r="X28" s="445">
        <v>7.8678173121724485E-3</v>
      </c>
      <c r="Y28" s="445">
        <v>2.0241537719225453E-3</v>
      </c>
      <c r="Z28" s="445">
        <v>1.0112865785231582</v>
      </c>
      <c r="AA28" s="445">
        <v>1.5457866736997831E-2</v>
      </c>
      <c r="AB28" s="445">
        <v>2.4547555659235491E-2</v>
      </c>
      <c r="AC28" s="445">
        <v>7.7606423180878528E-3</v>
      </c>
      <c r="AD28" s="445">
        <v>2.1444010267229721E-3</v>
      </c>
      <c r="AE28" s="445">
        <v>5.2334988554669326E-4</v>
      </c>
      <c r="AF28" s="445">
        <v>1.052885714097135E-2</v>
      </c>
      <c r="AG28" s="445">
        <v>2.7984420303422907E-3</v>
      </c>
      <c r="AH28" s="445">
        <v>4.8134150404122271E-3</v>
      </c>
      <c r="AI28" s="445">
        <v>7.2671675289548302E-3</v>
      </c>
      <c r="AJ28" s="445">
        <v>4.1122057840489584E-3</v>
      </c>
      <c r="AK28" s="445">
        <v>0</v>
      </c>
      <c r="AL28" s="445">
        <v>2.1837001743321531E-3</v>
      </c>
      <c r="AM28" s="445">
        <v>1.3141703577806221E-2</v>
      </c>
      <c r="AN28" s="445">
        <v>2.3435240437421523E-3</v>
      </c>
      <c r="AO28" s="445">
        <v>3.5108969345672824E-3</v>
      </c>
      <c r="AP28" s="318">
        <f t="shared" si="0"/>
        <v>1.2899689647430361</v>
      </c>
    </row>
    <row r="29" spans="1:42" ht="12.5" x14ac:dyDescent="0.2">
      <c r="A29" s="281" t="s">
        <v>471</v>
      </c>
      <c r="B29" s="283" t="s">
        <v>286</v>
      </c>
      <c r="C29" s="445">
        <v>8.4528188411320325E-4</v>
      </c>
      <c r="D29" s="445">
        <v>1.1618153100375162E-4</v>
      </c>
      <c r="E29" s="445">
        <v>1.106269685413113E-4</v>
      </c>
      <c r="F29" s="445">
        <v>1.6308953304628354E-4</v>
      </c>
      <c r="G29" s="445">
        <v>1.9639985400816506E-3</v>
      </c>
      <c r="H29" s="445">
        <v>1.9953159947622766E-3</v>
      </c>
      <c r="I29" s="445">
        <v>1.8750472048051927E-3</v>
      </c>
      <c r="J29" s="445">
        <v>2.4536093323147662E-3</v>
      </c>
      <c r="K29" s="445">
        <v>9.9094509857815456E-4</v>
      </c>
      <c r="L29" s="445">
        <v>1.141641289681203E-3</v>
      </c>
      <c r="M29" s="445">
        <v>1.373753748110664E-3</v>
      </c>
      <c r="N29" s="445">
        <v>1.1439892369523293E-3</v>
      </c>
      <c r="O29" s="445">
        <v>9.7149871928492416E-4</v>
      </c>
      <c r="P29" s="445">
        <v>8.4606768388521554E-4</v>
      </c>
      <c r="Q29" s="445">
        <v>6.9593061233409487E-4</v>
      </c>
      <c r="R29" s="445">
        <v>5.3477906778751983E-4</v>
      </c>
      <c r="S29" s="445">
        <v>8.7932936906035691E-4</v>
      </c>
      <c r="T29" s="445">
        <v>1.4526946747697477E-3</v>
      </c>
      <c r="U29" s="445">
        <v>6.5454132979377846E-4</v>
      </c>
      <c r="V29" s="445">
        <v>1.4492800532129254E-4</v>
      </c>
      <c r="W29" s="445">
        <v>3.999574123077004E-4</v>
      </c>
      <c r="X29" s="445">
        <v>8.5955792167215694E-4</v>
      </c>
      <c r="Y29" s="445">
        <v>8.4690145365776094E-4</v>
      </c>
      <c r="Z29" s="445">
        <v>2.7641421188113256E-3</v>
      </c>
      <c r="AA29" s="445">
        <v>1.0857893937731917</v>
      </c>
      <c r="AB29" s="445">
        <v>8.8356420837246135E-3</v>
      </c>
      <c r="AC29" s="445">
        <v>2.2636710167302045E-3</v>
      </c>
      <c r="AD29" s="445">
        <v>1.5244944345430339E-3</v>
      </c>
      <c r="AE29" s="445">
        <v>2.3163879020508756E-4</v>
      </c>
      <c r="AF29" s="445">
        <v>3.9641631007419362E-3</v>
      </c>
      <c r="AG29" s="445">
        <v>2.2121450602277017E-4</v>
      </c>
      <c r="AH29" s="445">
        <v>4.0575705459321302E-3</v>
      </c>
      <c r="AI29" s="445">
        <v>8.9067897128282444E-3</v>
      </c>
      <c r="AJ29" s="445">
        <v>4.5908791141355057E-3</v>
      </c>
      <c r="AK29" s="445">
        <v>0</v>
      </c>
      <c r="AL29" s="445">
        <v>9.6424896689450762E-4</v>
      </c>
      <c r="AM29" s="445">
        <v>9.519903069891384E-3</v>
      </c>
      <c r="AN29" s="445">
        <v>4.2384913202683121E-4</v>
      </c>
      <c r="AO29" s="445">
        <v>2.4207206266462474E-3</v>
      </c>
      <c r="AP29" s="318">
        <f t="shared" si="0"/>
        <v>1.1565172669775443</v>
      </c>
    </row>
    <row r="30" spans="1:42" ht="12.5" x14ac:dyDescent="0.2">
      <c r="A30" s="281" t="s">
        <v>472</v>
      </c>
      <c r="B30" s="283" t="s">
        <v>282</v>
      </c>
      <c r="C30" s="445">
        <v>8.3974102226597549E-4</v>
      </c>
      <c r="D30" s="445">
        <v>2.6419179819057071E-4</v>
      </c>
      <c r="E30" s="445">
        <v>7.1997350544343643E-5</v>
      </c>
      <c r="F30" s="445">
        <v>2.7926106771610735E-4</v>
      </c>
      <c r="G30" s="445">
        <v>9.7942690460542685E-4</v>
      </c>
      <c r="H30" s="445">
        <v>7.236337018780276E-4</v>
      </c>
      <c r="I30" s="445">
        <v>1.0500692882452374E-3</v>
      </c>
      <c r="J30" s="445">
        <v>2.5697732878776722E-3</v>
      </c>
      <c r="K30" s="445">
        <v>1.3582834635305044E-4</v>
      </c>
      <c r="L30" s="445">
        <v>1.98201026744515E-4</v>
      </c>
      <c r="M30" s="445">
        <v>2.2816251574081826E-3</v>
      </c>
      <c r="N30" s="445">
        <v>1.8690331234374086E-4</v>
      </c>
      <c r="O30" s="445">
        <v>2.7431278384094053E-4</v>
      </c>
      <c r="P30" s="445">
        <v>3.6965825211348122E-4</v>
      </c>
      <c r="Q30" s="445">
        <v>4.9828500385535831E-4</v>
      </c>
      <c r="R30" s="445">
        <v>1.7714291262111006E-4</v>
      </c>
      <c r="S30" s="445">
        <v>9.9109625612058905E-4</v>
      </c>
      <c r="T30" s="445">
        <v>1.6033140589331179E-3</v>
      </c>
      <c r="U30" s="445">
        <v>4.3007480153295699E-4</v>
      </c>
      <c r="V30" s="445">
        <v>2.5946959625754867E-4</v>
      </c>
      <c r="W30" s="445">
        <v>6.0660558630163384E-4</v>
      </c>
      <c r="X30" s="445">
        <v>8.7988934595003231E-4</v>
      </c>
      <c r="Y30" s="445">
        <v>2.2753391908138165E-3</v>
      </c>
      <c r="Z30" s="445">
        <v>2.2433922863373305E-3</v>
      </c>
      <c r="AA30" s="445">
        <v>2.9250983669159483E-3</v>
      </c>
      <c r="AB30" s="445">
        <v>1.0004871388387988</v>
      </c>
      <c r="AC30" s="445">
        <v>1.6802714992872781E-3</v>
      </c>
      <c r="AD30" s="445">
        <v>3.5236964273188936E-3</v>
      </c>
      <c r="AE30" s="445">
        <v>1.4072661822035697E-4</v>
      </c>
      <c r="AF30" s="445">
        <v>1.3328872441287141E-2</v>
      </c>
      <c r="AG30" s="445">
        <v>6.4680724949902554E-3</v>
      </c>
      <c r="AH30" s="445">
        <v>2.7771920454456821E-2</v>
      </c>
      <c r="AI30" s="445">
        <v>5.5745888430259408E-3</v>
      </c>
      <c r="AJ30" s="445">
        <v>4.0914187644991483E-3</v>
      </c>
      <c r="AK30" s="445">
        <v>0</v>
      </c>
      <c r="AL30" s="445">
        <v>6.2174314839723928E-4</v>
      </c>
      <c r="AM30" s="445">
        <v>1.8833127441984867E-2</v>
      </c>
      <c r="AN30" s="445">
        <v>5.5709004897772161E-4</v>
      </c>
      <c r="AO30" s="445">
        <v>1.7025910046646518E-2</v>
      </c>
      <c r="AP30" s="318">
        <f t="shared" si="0"/>
        <v>1.1061929977270109</v>
      </c>
    </row>
    <row r="31" spans="1:42" ht="12.5" x14ac:dyDescent="0.2">
      <c r="A31" s="281" t="s">
        <v>473</v>
      </c>
      <c r="B31" s="283" t="s">
        <v>385</v>
      </c>
      <c r="C31" s="445">
        <v>2.0517764027706217E-2</v>
      </c>
      <c r="D31" s="445">
        <v>7.7804468138732491E-3</v>
      </c>
      <c r="E31" s="445">
        <v>3.5766414342874205E-2</v>
      </c>
      <c r="F31" s="445">
        <v>7.1020665566376472E-3</v>
      </c>
      <c r="G31" s="445">
        <v>1.9938118763799851E-2</v>
      </c>
      <c r="H31" s="445">
        <v>1.9641657724284337E-2</v>
      </c>
      <c r="I31" s="445">
        <v>2.1985360783524602E-2</v>
      </c>
      <c r="J31" s="445">
        <v>1.0588799369040109E-2</v>
      </c>
      <c r="K31" s="445">
        <v>2.6234004470020882E-3</v>
      </c>
      <c r="L31" s="445">
        <v>1.6505340959716373E-2</v>
      </c>
      <c r="M31" s="445">
        <v>1.052129995919269E-2</v>
      </c>
      <c r="N31" s="445">
        <v>6.5161469767499834E-3</v>
      </c>
      <c r="O31" s="445">
        <v>1.1101667740578084E-2</v>
      </c>
      <c r="P31" s="445">
        <v>1.2370483820489237E-2</v>
      </c>
      <c r="Q31" s="445">
        <v>1.2192201135235928E-2</v>
      </c>
      <c r="R31" s="445">
        <v>1.1175377901703995E-2</v>
      </c>
      <c r="S31" s="445">
        <v>1.3961912394440916E-2</v>
      </c>
      <c r="T31" s="445">
        <v>1.1674725945552814E-2</v>
      </c>
      <c r="U31" s="445">
        <v>1.4617316404997329E-2</v>
      </c>
      <c r="V31" s="445">
        <v>1.231133570835129E-2</v>
      </c>
      <c r="W31" s="445">
        <v>1.152537505238777E-2</v>
      </c>
      <c r="X31" s="445">
        <v>1.9991990683718826E-2</v>
      </c>
      <c r="Y31" s="445">
        <v>1.592074038126759E-2</v>
      </c>
      <c r="Z31" s="445">
        <v>7.5733323531106357E-3</v>
      </c>
      <c r="AA31" s="445">
        <v>6.3497942849025692E-3</v>
      </c>
      <c r="AB31" s="445">
        <v>4.6738177905098549E-3</v>
      </c>
      <c r="AC31" s="445">
        <v>1.003493861812079</v>
      </c>
      <c r="AD31" s="445">
        <v>2.2494992496643975E-3</v>
      </c>
      <c r="AE31" s="445">
        <v>4.4634894533416252E-4</v>
      </c>
      <c r="AF31" s="445">
        <v>2.5684807268124984E-3</v>
      </c>
      <c r="AG31" s="445">
        <v>2.2233131018097722E-3</v>
      </c>
      <c r="AH31" s="445">
        <v>3.3243246060063588E-3</v>
      </c>
      <c r="AI31" s="445">
        <v>5.4660913310504164E-3</v>
      </c>
      <c r="AJ31" s="445">
        <v>1.6000545699050121E-2</v>
      </c>
      <c r="AK31" s="445">
        <v>0</v>
      </c>
      <c r="AL31" s="445">
        <v>9.4483675032270356E-3</v>
      </c>
      <c r="AM31" s="445">
        <v>2.2134996028541097E-2</v>
      </c>
      <c r="AN31" s="445">
        <v>2.7056263545085116E-2</v>
      </c>
      <c r="AO31" s="445">
        <v>1.743096640744134E-2</v>
      </c>
      <c r="AP31" s="318">
        <f t="shared" si="0"/>
        <v>1.4393389808703081</v>
      </c>
    </row>
    <row r="32" spans="1:42" ht="12.5" x14ac:dyDescent="0.2">
      <c r="A32" s="281" t="s">
        <v>474</v>
      </c>
      <c r="B32" s="283" t="s">
        <v>37</v>
      </c>
      <c r="C32" s="445">
        <v>2.7823634303428056E-3</v>
      </c>
      <c r="D32" s="445">
        <v>4.8657109062580596E-3</v>
      </c>
      <c r="E32" s="445">
        <v>3.4490337306574933E-4</v>
      </c>
      <c r="F32" s="445">
        <v>3.2487352964204186E-2</v>
      </c>
      <c r="G32" s="445">
        <v>3.4807623067767382E-3</v>
      </c>
      <c r="H32" s="445">
        <v>7.8547392584618087E-3</v>
      </c>
      <c r="I32" s="445">
        <v>5.1838613787905472E-3</v>
      </c>
      <c r="J32" s="445">
        <v>2.8837702966872012E-3</v>
      </c>
      <c r="K32" s="445">
        <v>1.4571339065699428E-3</v>
      </c>
      <c r="L32" s="445">
        <v>1.6651179114463431E-3</v>
      </c>
      <c r="M32" s="445">
        <v>4.9710708673340338E-3</v>
      </c>
      <c r="N32" s="445">
        <v>1.9944078661492033E-3</v>
      </c>
      <c r="O32" s="445">
        <v>3.948909004800983E-3</v>
      </c>
      <c r="P32" s="445">
        <v>5.2537830327104122E-3</v>
      </c>
      <c r="Q32" s="445">
        <v>3.066248011995322E-3</v>
      </c>
      <c r="R32" s="445">
        <v>3.1000961002718382E-3</v>
      </c>
      <c r="S32" s="445">
        <v>5.0385020109293948E-3</v>
      </c>
      <c r="T32" s="445">
        <v>2.7417551991263979E-3</v>
      </c>
      <c r="U32" s="445">
        <v>2.9781223281084828E-3</v>
      </c>
      <c r="V32" s="445">
        <v>6.7459870190766059E-3</v>
      </c>
      <c r="W32" s="445">
        <v>2.0236240594331671E-3</v>
      </c>
      <c r="X32" s="445">
        <v>6.1325360711047003E-3</v>
      </c>
      <c r="Y32" s="445">
        <v>5.9167985799006033E-3</v>
      </c>
      <c r="Z32" s="445">
        <v>3.3244490209536951E-3</v>
      </c>
      <c r="AA32" s="445">
        <v>1.1176770142771379E-2</v>
      </c>
      <c r="AB32" s="445">
        <v>1.1421807735555661E-2</v>
      </c>
      <c r="AC32" s="445">
        <v>8.2810805009622523E-3</v>
      </c>
      <c r="AD32" s="445">
        <v>1.0204935882759554</v>
      </c>
      <c r="AE32" s="445">
        <v>3.1579104095192129E-2</v>
      </c>
      <c r="AF32" s="445">
        <v>1.2579407000740686E-2</v>
      </c>
      <c r="AG32" s="445">
        <v>4.610826596136812E-3</v>
      </c>
      <c r="AH32" s="445">
        <v>9.4358832076985796E-3</v>
      </c>
      <c r="AI32" s="445">
        <v>3.9431960093048012E-3</v>
      </c>
      <c r="AJ32" s="445">
        <v>4.1257343260440917E-3</v>
      </c>
      <c r="AK32" s="445">
        <v>0</v>
      </c>
      <c r="AL32" s="445">
        <v>2.8097018124998044E-3</v>
      </c>
      <c r="AM32" s="445">
        <v>3.7245057629844876E-3</v>
      </c>
      <c r="AN32" s="445">
        <v>1.2605926970221631E-3</v>
      </c>
      <c r="AO32" s="445">
        <v>3.9516431933038021E-3</v>
      </c>
      <c r="AP32" s="318">
        <f t="shared" si="0"/>
        <v>1.2456842030673665</v>
      </c>
    </row>
    <row r="33" spans="1:42" ht="12.5" x14ac:dyDescent="0.2">
      <c r="A33" s="281" t="s">
        <v>475</v>
      </c>
      <c r="B33" s="283" t="s">
        <v>38</v>
      </c>
      <c r="C33" s="445">
        <v>2.5351894373338E-3</v>
      </c>
      <c r="D33" s="445">
        <v>4.3003479160435225E-4</v>
      </c>
      <c r="E33" s="445">
        <v>8.4519946758947575E-4</v>
      </c>
      <c r="F33" s="445">
        <v>8.928230200561572E-4</v>
      </c>
      <c r="G33" s="445">
        <v>1.7475150657873979E-3</v>
      </c>
      <c r="H33" s="445">
        <v>3.2369335199749828E-3</v>
      </c>
      <c r="I33" s="445">
        <v>2.6662513671229259E-3</v>
      </c>
      <c r="J33" s="445">
        <v>1.9548499035545452E-3</v>
      </c>
      <c r="K33" s="445">
        <v>1.0110409069307436E-3</v>
      </c>
      <c r="L33" s="445">
        <v>1.0659190264066007E-3</v>
      </c>
      <c r="M33" s="445">
        <v>2.7754011049479807E-3</v>
      </c>
      <c r="N33" s="445">
        <v>1.3085020838229458E-3</v>
      </c>
      <c r="O33" s="445">
        <v>1.3012190770553356E-3</v>
      </c>
      <c r="P33" s="445">
        <v>3.2993765700488628E-3</v>
      </c>
      <c r="Q33" s="445">
        <v>2.0744737356665805E-3</v>
      </c>
      <c r="R33" s="445">
        <v>1.8801037710520824E-3</v>
      </c>
      <c r="S33" s="445">
        <v>2.5713781451545768E-3</v>
      </c>
      <c r="T33" s="445">
        <v>5.6385066389494094E-4</v>
      </c>
      <c r="U33" s="445">
        <v>2.2162041073691846E-3</v>
      </c>
      <c r="V33" s="445">
        <v>5.8122223231456228E-4</v>
      </c>
      <c r="W33" s="445">
        <v>8.4408252541078087E-4</v>
      </c>
      <c r="X33" s="445">
        <v>2.5233149930499856E-3</v>
      </c>
      <c r="Y33" s="445">
        <v>3.7905738439312736E-3</v>
      </c>
      <c r="Z33" s="445">
        <v>6.350619898201456E-3</v>
      </c>
      <c r="AA33" s="445">
        <v>8.0635598918701076E-4</v>
      </c>
      <c r="AB33" s="445">
        <v>1.6270046795233038E-3</v>
      </c>
      <c r="AC33" s="445">
        <v>2.3088634569861807E-2</v>
      </c>
      <c r="AD33" s="445">
        <v>1.2648739544883322E-2</v>
      </c>
      <c r="AE33" s="445">
        <v>1.0113426970149861</v>
      </c>
      <c r="AF33" s="445">
        <v>7.6402138235462536E-3</v>
      </c>
      <c r="AG33" s="445">
        <v>2.2211830899920935E-2</v>
      </c>
      <c r="AH33" s="445">
        <v>1.9417117683962642E-3</v>
      </c>
      <c r="AI33" s="445">
        <v>4.9501284766143598E-3</v>
      </c>
      <c r="AJ33" s="445">
        <v>1.6396924693880995E-2</v>
      </c>
      <c r="AK33" s="445">
        <v>0</v>
      </c>
      <c r="AL33" s="445">
        <v>3.9437331571452738E-3</v>
      </c>
      <c r="AM33" s="445">
        <v>9.9890076638631253E-3</v>
      </c>
      <c r="AN33" s="445">
        <v>1.1307325254769245E-3</v>
      </c>
      <c r="AO33" s="445">
        <v>2.0947247804092677E-2</v>
      </c>
      <c r="AP33" s="318">
        <f t="shared" si="0"/>
        <v>1.1661837940655675</v>
      </c>
    </row>
    <row r="34" spans="1:42" ht="12.5" x14ac:dyDescent="0.2">
      <c r="A34" s="281" t="s">
        <v>476</v>
      </c>
      <c r="B34" s="283" t="s">
        <v>477</v>
      </c>
      <c r="C34" s="445">
        <v>1.5476678249661334E-2</v>
      </c>
      <c r="D34" s="445">
        <v>1.5276570176136425E-2</v>
      </c>
      <c r="E34" s="445">
        <v>5.8060260213822952E-4</v>
      </c>
      <c r="F34" s="445">
        <v>1.4914090780753942E-3</v>
      </c>
      <c r="G34" s="445">
        <v>1.3375983544948027E-2</v>
      </c>
      <c r="H34" s="445">
        <v>8.7859150981282486E-3</v>
      </c>
      <c r="I34" s="445">
        <v>1.6205651689472508E-2</v>
      </c>
      <c r="J34" s="445">
        <v>1.0467499946748223E-2</v>
      </c>
      <c r="K34" s="445">
        <v>8.7154117451160255E-3</v>
      </c>
      <c r="L34" s="445">
        <v>8.8958687087515344E-3</v>
      </c>
      <c r="M34" s="445">
        <v>2.2138728009689884E-2</v>
      </c>
      <c r="N34" s="445">
        <v>8.7181921038378771E-3</v>
      </c>
      <c r="O34" s="445">
        <v>1.3976778800817068E-2</v>
      </c>
      <c r="P34" s="445">
        <v>1.0212092927988496E-2</v>
      </c>
      <c r="Q34" s="445">
        <v>8.0878600524714045E-3</v>
      </c>
      <c r="R34" s="445">
        <v>7.0969181479287853E-3</v>
      </c>
      <c r="S34" s="445">
        <v>8.4681366222042163E-3</v>
      </c>
      <c r="T34" s="445">
        <v>8.6089735769703975E-3</v>
      </c>
      <c r="U34" s="445">
        <v>9.6685423011082742E-3</v>
      </c>
      <c r="V34" s="445">
        <v>1.4485005256233764E-2</v>
      </c>
      <c r="W34" s="445">
        <v>7.631188464955827E-3</v>
      </c>
      <c r="X34" s="445">
        <v>2.5524915341265057E-2</v>
      </c>
      <c r="Y34" s="445">
        <v>1.3060019508425835E-2</v>
      </c>
      <c r="Z34" s="445">
        <v>2.665474999200837E-2</v>
      </c>
      <c r="AA34" s="445">
        <v>8.1196586866729859E-3</v>
      </c>
      <c r="AB34" s="445">
        <v>2.0849572742334292E-2</v>
      </c>
      <c r="AC34" s="445">
        <v>1.0116809098724254E-2</v>
      </c>
      <c r="AD34" s="445">
        <v>1.3537279193507973E-2</v>
      </c>
      <c r="AE34" s="445">
        <v>6.1241858224376719E-4</v>
      </c>
      <c r="AF34" s="445">
        <v>1.0240011731838132</v>
      </c>
      <c r="AG34" s="445">
        <v>5.7167672889480098E-3</v>
      </c>
      <c r="AH34" s="445">
        <v>1.1765547861654947E-2</v>
      </c>
      <c r="AI34" s="445">
        <v>9.1003739855075351E-3</v>
      </c>
      <c r="AJ34" s="445">
        <v>6.2629494281952946E-3</v>
      </c>
      <c r="AK34" s="445">
        <v>0</v>
      </c>
      <c r="AL34" s="445">
        <v>4.7942599345714128E-3</v>
      </c>
      <c r="AM34" s="445">
        <v>1.2890963960477007E-2</v>
      </c>
      <c r="AN34" s="445">
        <v>3.2016869888848117E-2</v>
      </c>
      <c r="AO34" s="445">
        <v>3.7632214562249626E-2</v>
      </c>
      <c r="AP34" s="318">
        <f t="shared" si="0"/>
        <v>1.4433883357805801</v>
      </c>
    </row>
    <row r="35" spans="1:42" ht="12.5" x14ac:dyDescent="0.2">
      <c r="A35" s="281" t="s">
        <v>478</v>
      </c>
      <c r="B35" s="283" t="s">
        <v>194</v>
      </c>
      <c r="C35" s="445">
        <v>4.3569848602299186E-4</v>
      </c>
      <c r="D35" s="445">
        <v>8.8249412000187332E-5</v>
      </c>
      <c r="E35" s="445">
        <v>1.2123270302459444E-4</v>
      </c>
      <c r="F35" s="445">
        <v>2.576517121501576E-4</v>
      </c>
      <c r="G35" s="445">
        <v>4.6728914379082806E-4</v>
      </c>
      <c r="H35" s="445">
        <v>5.1618948255505517E-4</v>
      </c>
      <c r="I35" s="445">
        <v>6.715901636733119E-4</v>
      </c>
      <c r="J35" s="445">
        <v>1.022273996294891E-3</v>
      </c>
      <c r="K35" s="445">
        <v>3.22821067033088E-5</v>
      </c>
      <c r="L35" s="445">
        <v>4.4665889791196543E-4</v>
      </c>
      <c r="M35" s="445">
        <v>5.9903491602686604E-4</v>
      </c>
      <c r="N35" s="445">
        <v>2.487125752802883E-4</v>
      </c>
      <c r="O35" s="445">
        <v>3.1990724459178142E-4</v>
      </c>
      <c r="P35" s="445">
        <v>6.1137367819949354E-4</v>
      </c>
      <c r="Q35" s="445">
        <v>6.890123300674273E-4</v>
      </c>
      <c r="R35" s="445">
        <v>8.9843701896025446E-4</v>
      </c>
      <c r="S35" s="445">
        <v>7.1212680407729888E-4</v>
      </c>
      <c r="T35" s="445">
        <v>6.9072775137364486E-4</v>
      </c>
      <c r="U35" s="445">
        <v>1.1750179544393344E-3</v>
      </c>
      <c r="V35" s="445">
        <v>1.3752847133065419E-3</v>
      </c>
      <c r="W35" s="445">
        <v>2.7456831964360124E-4</v>
      </c>
      <c r="X35" s="445">
        <v>6.3171908300925235E-4</v>
      </c>
      <c r="Y35" s="445">
        <v>8.8719852863111768E-4</v>
      </c>
      <c r="Z35" s="445">
        <v>7.0830969000338685E-4</v>
      </c>
      <c r="AA35" s="445">
        <v>3.7298760387844735E-3</v>
      </c>
      <c r="AB35" s="445">
        <v>9.5381612386622339E-4</v>
      </c>
      <c r="AC35" s="445">
        <v>3.2636423825024101E-3</v>
      </c>
      <c r="AD35" s="445">
        <v>4.9574012849656016E-3</v>
      </c>
      <c r="AE35" s="445">
        <v>2.2938492285513716E-4</v>
      </c>
      <c r="AF35" s="445">
        <v>8.6766183107844883E-4</v>
      </c>
      <c r="AG35" s="445">
        <v>1.0185499885197185</v>
      </c>
      <c r="AH35" s="445">
        <v>2.654219914220424E-3</v>
      </c>
      <c r="AI35" s="445">
        <v>2.1779146386263879E-3</v>
      </c>
      <c r="AJ35" s="445">
        <v>1.0924281673833154E-3</v>
      </c>
      <c r="AK35" s="445">
        <v>0</v>
      </c>
      <c r="AL35" s="445">
        <v>2.3064724565012924E-3</v>
      </c>
      <c r="AM35" s="445">
        <v>1.8524942186932854E-3</v>
      </c>
      <c r="AN35" s="445">
        <v>2.0259523931866099E-4</v>
      </c>
      <c r="AO35" s="445">
        <v>5.3025342000064708E-3</v>
      </c>
      <c r="AP35" s="318">
        <f t="shared" si="0"/>
        <v>1.056718442450252</v>
      </c>
    </row>
    <row r="36" spans="1:42" ht="12.5" x14ac:dyDescent="0.2">
      <c r="A36" s="281" t="s">
        <v>479</v>
      </c>
      <c r="B36" s="283" t="s">
        <v>39</v>
      </c>
      <c r="C36" s="445">
        <v>2.0166249303145485E-4</v>
      </c>
      <c r="D36" s="445">
        <v>3.0233328996687544E-4</v>
      </c>
      <c r="E36" s="445">
        <v>1.7666363299243523E-5</v>
      </c>
      <c r="F36" s="445">
        <v>1.0405962960225858E-3</v>
      </c>
      <c r="G36" s="445">
        <v>3.2561814219830284E-4</v>
      </c>
      <c r="H36" s="445">
        <v>1.5775034641236552E-4</v>
      </c>
      <c r="I36" s="445">
        <v>1.9573688749093861E-4</v>
      </c>
      <c r="J36" s="445">
        <v>9.315592032793555E-5</v>
      </c>
      <c r="K36" s="445">
        <v>4.7409081395368032E-5</v>
      </c>
      <c r="L36" s="445">
        <v>1.0342037122028027E-4</v>
      </c>
      <c r="M36" s="445">
        <v>3.9032551458229004E-4</v>
      </c>
      <c r="N36" s="445">
        <v>1.5881114396552602E-4</v>
      </c>
      <c r="O36" s="445">
        <v>2.283613639821783E-4</v>
      </c>
      <c r="P36" s="445">
        <v>1.9158654785612927E-4</v>
      </c>
      <c r="Q36" s="445">
        <v>3.5050332270327025E-4</v>
      </c>
      <c r="R36" s="445">
        <v>2.851595865468939E-4</v>
      </c>
      <c r="S36" s="445">
        <v>1.7709267549945678E-4</v>
      </c>
      <c r="T36" s="445">
        <v>7.9620937256373925E-5</v>
      </c>
      <c r="U36" s="445">
        <v>1.6168259498705405E-4</v>
      </c>
      <c r="V36" s="445">
        <v>2.1964159112226871E-5</v>
      </c>
      <c r="W36" s="445">
        <v>9.9820999223794815E-5</v>
      </c>
      <c r="X36" s="445">
        <v>1.5154445065289303E-4</v>
      </c>
      <c r="Y36" s="445">
        <v>6.3840644739427852E-4</v>
      </c>
      <c r="Z36" s="445">
        <v>1.2468677623453107E-4</v>
      </c>
      <c r="AA36" s="445">
        <v>4.4708285231523571E-4</v>
      </c>
      <c r="AB36" s="445">
        <v>9.9998317018759131E-4</v>
      </c>
      <c r="AC36" s="445">
        <v>3.8097524174747797E-4</v>
      </c>
      <c r="AD36" s="445">
        <v>3.6027763123943593E-4</v>
      </c>
      <c r="AE36" s="445">
        <v>4.8930857780820265E-5</v>
      </c>
      <c r="AF36" s="445">
        <v>4.7667672344232757E-4</v>
      </c>
      <c r="AG36" s="445">
        <v>3.1793328773863664E-4</v>
      </c>
      <c r="AH36" s="445">
        <v>1.0002016468297352</v>
      </c>
      <c r="AI36" s="445">
        <v>5.8396332855359867E-4</v>
      </c>
      <c r="AJ36" s="445">
        <v>2.2261977036494511E-4</v>
      </c>
      <c r="AK36" s="445">
        <v>0</v>
      </c>
      <c r="AL36" s="445">
        <v>1.8870116085003806E-4</v>
      </c>
      <c r="AM36" s="445">
        <v>2.3104560174706394E-4</v>
      </c>
      <c r="AN36" s="445">
        <v>5.035861353301812E-5</v>
      </c>
      <c r="AO36" s="445">
        <v>0.19002863669816655</v>
      </c>
      <c r="AP36" s="318">
        <f t="shared" si="0"/>
        <v>1.0100551107805977</v>
      </c>
    </row>
    <row r="37" spans="1:42" ht="12.5" x14ac:dyDescent="0.2">
      <c r="A37" s="281" t="s">
        <v>480</v>
      </c>
      <c r="B37" s="283" t="s">
        <v>40</v>
      </c>
      <c r="C37" s="445">
        <v>6.4084735363143552E-5</v>
      </c>
      <c r="D37" s="445">
        <v>5.8327670053897213E-5</v>
      </c>
      <c r="E37" s="445">
        <v>5.1115820899728953E-6</v>
      </c>
      <c r="F37" s="445">
        <v>2.7624117300070117E-5</v>
      </c>
      <c r="G37" s="445">
        <v>1.9610698075546676E-4</v>
      </c>
      <c r="H37" s="445">
        <v>4.2669668024979803E-5</v>
      </c>
      <c r="I37" s="445">
        <v>2.4594315353414789E-4</v>
      </c>
      <c r="J37" s="445">
        <v>2.5035161018839255E-4</v>
      </c>
      <c r="K37" s="445">
        <v>3.1982275383711365E-5</v>
      </c>
      <c r="L37" s="445">
        <v>1.9151723054876152E-4</v>
      </c>
      <c r="M37" s="445">
        <v>6.8531133167492534E-4</v>
      </c>
      <c r="N37" s="445">
        <v>3.8823654310080676E-5</v>
      </c>
      <c r="O37" s="445">
        <v>5.8275566839033767E-5</v>
      </c>
      <c r="P37" s="445">
        <v>3.321224409475265E-4</v>
      </c>
      <c r="Q37" s="445">
        <v>5.425922553543581E-5</v>
      </c>
      <c r="R37" s="445">
        <v>1.9309840398103694E-4</v>
      </c>
      <c r="S37" s="445">
        <v>6.2126175257089854E-5</v>
      </c>
      <c r="T37" s="445">
        <v>1.3889966987163864E-3</v>
      </c>
      <c r="U37" s="445">
        <v>9.8737002787613673E-4</v>
      </c>
      <c r="V37" s="445">
        <v>8.9372962753000068E-5</v>
      </c>
      <c r="W37" s="445">
        <v>1.9567254476001049E-4</v>
      </c>
      <c r="X37" s="445">
        <v>1.0757673022172234E-4</v>
      </c>
      <c r="Y37" s="445">
        <v>1.8941335850525281E-4</v>
      </c>
      <c r="Z37" s="445">
        <v>3.9403118649042156E-4</v>
      </c>
      <c r="AA37" s="445">
        <v>8.1644324387304296E-5</v>
      </c>
      <c r="AB37" s="445">
        <v>9.4637006587884327E-5</v>
      </c>
      <c r="AC37" s="445">
        <v>7.2507245379603127E-5</v>
      </c>
      <c r="AD37" s="445">
        <v>3.3414043851325909E-4</v>
      </c>
      <c r="AE37" s="445">
        <v>1.3707016852524082E-5</v>
      </c>
      <c r="AF37" s="445">
        <v>3.5280923034882038E-3</v>
      </c>
      <c r="AG37" s="445">
        <v>8.4029926775341275E-3</v>
      </c>
      <c r="AH37" s="445">
        <v>1.6971756521887179E-4</v>
      </c>
      <c r="AI37" s="445">
        <v>1.0000584412119022</v>
      </c>
      <c r="AJ37" s="445">
        <v>1.0713394220454342E-4</v>
      </c>
      <c r="AK37" s="445">
        <v>0</v>
      </c>
      <c r="AL37" s="445">
        <v>2.7466729274435629E-4</v>
      </c>
      <c r="AM37" s="445">
        <v>1.7331726807715689E-4</v>
      </c>
      <c r="AN37" s="445">
        <v>1.3865412589256934E-4</v>
      </c>
      <c r="AO37" s="445">
        <v>2.0311857241498739E-4</v>
      </c>
      <c r="AP37" s="318">
        <f t="shared" si="0"/>
        <v>1.019339821749893</v>
      </c>
    </row>
    <row r="38" spans="1:42" ht="12.5" x14ac:dyDescent="0.2">
      <c r="A38" s="281" t="s">
        <v>481</v>
      </c>
      <c r="B38" s="283" t="s">
        <v>482</v>
      </c>
      <c r="C38" s="445">
        <v>4.0184649272042899E-4</v>
      </c>
      <c r="D38" s="445">
        <v>4.5959665148145026E-6</v>
      </c>
      <c r="E38" s="445">
        <v>6.6555085949965306E-7</v>
      </c>
      <c r="F38" s="445">
        <v>5.8547610765246015E-6</v>
      </c>
      <c r="G38" s="445">
        <v>4.346643498421259E-5</v>
      </c>
      <c r="H38" s="445">
        <v>4.7054066933865769E-6</v>
      </c>
      <c r="I38" s="445">
        <v>4.1516866096762631E-6</v>
      </c>
      <c r="J38" s="445">
        <v>1.5334669141082234E-5</v>
      </c>
      <c r="K38" s="445">
        <v>1.8853159191073822E-6</v>
      </c>
      <c r="L38" s="445">
        <v>3.8035100086456606E-6</v>
      </c>
      <c r="M38" s="445">
        <v>6.2438085918588073E-6</v>
      </c>
      <c r="N38" s="445">
        <v>2.4849417787657464E-6</v>
      </c>
      <c r="O38" s="445">
        <v>3.8464063018426081E-6</v>
      </c>
      <c r="P38" s="445">
        <v>2.9420860515448883E-6</v>
      </c>
      <c r="Q38" s="445">
        <v>3.3995381664997236E-6</v>
      </c>
      <c r="R38" s="445">
        <v>2.8680778426920861E-6</v>
      </c>
      <c r="S38" s="445">
        <v>2.5560317152138006E-6</v>
      </c>
      <c r="T38" s="445">
        <v>2.0513114163201099E-6</v>
      </c>
      <c r="U38" s="445">
        <v>2.698653438696458E-6</v>
      </c>
      <c r="V38" s="445">
        <v>2.8487801446411088E-6</v>
      </c>
      <c r="W38" s="445">
        <v>1.9837612095610553E-6</v>
      </c>
      <c r="X38" s="445">
        <v>5.8479758277530015E-6</v>
      </c>
      <c r="Y38" s="445">
        <v>6.1410519543821156E-6</v>
      </c>
      <c r="Z38" s="445">
        <v>5.6651804859611162E-6</v>
      </c>
      <c r="AA38" s="445">
        <v>3.9454008267266541E-6</v>
      </c>
      <c r="AB38" s="445">
        <v>9.2679447765482307E-6</v>
      </c>
      <c r="AC38" s="445">
        <v>3.9645138909489099E-6</v>
      </c>
      <c r="AD38" s="445">
        <v>4.4683087133157313E-6</v>
      </c>
      <c r="AE38" s="445">
        <v>3.8071185919469798E-7</v>
      </c>
      <c r="AF38" s="445">
        <v>1.9416026933880508E-4</v>
      </c>
      <c r="AG38" s="445">
        <v>2.7820456536970049E-6</v>
      </c>
      <c r="AH38" s="445">
        <v>3.2894432825372428E-6</v>
      </c>
      <c r="AI38" s="445">
        <v>5.4704176836308473E-6</v>
      </c>
      <c r="AJ38" s="445">
        <v>1.0149598392169596</v>
      </c>
      <c r="AK38" s="445">
        <v>0</v>
      </c>
      <c r="AL38" s="445">
        <v>1.9235545851368992E-6</v>
      </c>
      <c r="AM38" s="445">
        <v>8.9699334962056755E-6</v>
      </c>
      <c r="AN38" s="445">
        <v>6.3400751336818403E-6</v>
      </c>
      <c r="AO38" s="445">
        <v>1.025096191264748E-3</v>
      </c>
      <c r="AP38" s="318">
        <f t="shared" si="0"/>
        <v>1.0157426892356534</v>
      </c>
    </row>
    <row r="39" spans="1:42" ht="12.5" x14ac:dyDescent="0.2">
      <c r="A39" s="281" t="s">
        <v>483</v>
      </c>
      <c r="B39" s="283" t="s">
        <v>484</v>
      </c>
      <c r="C39" s="445">
        <v>0</v>
      </c>
      <c r="D39" s="445">
        <v>0</v>
      </c>
      <c r="E39" s="445">
        <v>0</v>
      </c>
      <c r="F39" s="445">
        <v>0</v>
      </c>
      <c r="G39" s="445">
        <v>0</v>
      </c>
      <c r="H39" s="445">
        <v>0</v>
      </c>
      <c r="I39" s="445">
        <v>0</v>
      </c>
      <c r="J39" s="445">
        <v>0</v>
      </c>
      <c r="K39" s="445">
        <v>0</v>
      </c>
      <c r="L39" s="445">
        <v>0</v>
      </c>
      <c r="M39" s="445">
        <v>0</v>
      </c>
      <c r="N39" s="445">
        <v>0</v>
      </c>
      <c r="O39" s="445">
        <v>0</v>
      </c>
      <c r="P39" s="445">
        <v>0</v>
      </c>
      <c r="Q39" s="445">
        <v>0</v>
      </c>
      <c r="R39" s="445">
        <v>0</v>
      </c>
      <c r="S39" s="445">
        <v>0</v>
      </c>
      <c r="T39" s="445">
        <v>0</v>
      </c>
      <c r="U39" s="445">
        <v>0</v>
      </c>
      <c r="V39" s="445">
        <v>0</v>
      </c>
      <c r="W39" s="445">
        <v>0</v>
      </c>
      <c r="X39" s="445">
        <v>0</v>
      </c>
      <c r="Y39" s="445">
        <v>0</v>
      </c>
      <c r="Z39" s="445">
        <v>0</v>
      </c>
      <c r="AA39" s="445">
        <v>0</v>
      </c>
      <c r="AB39" s="445">
        <v>0</v>
      </c>
      <c r="AC39" s="445">
        <v>0</v>
      </c>
      <c r="AD39" s="445">
        <v>0</v>
      </c>
      <c r="AE39" s="445">
        <v>0</v>
      </c>
      <c r="AF39" s="445">
        <v>0</v>
      </c>
      <c r="AG39" s="445">
        <v>0</v>
      </c>
      <c r="AH39" s="445">
        <v>0</v>
      </c>
      <c r="AI39" s="445">
        <v>0</v>
      </c>
      <c r="AJ39" s="445">
        <v>0</v>
      </c>
      <c r="AK39" s="445">
        <v>1</v>
      </c>
      <c r="AL39" s="445">
        <v>0</v>
      </c>
      <c r="AM39" s="445">
        <v>0</v>
      </c>
      <c r="AN39" s="445">
        <v>0</v>
      </c>
      <c r="AO39" s="445">
        <v>0</v>
      </c>
      <c r="AP39" s="318">
        <f t="shared" si="0"/>
        <v>1</v>
      </c>
    </row>
    <row r="40" spans="1:42" ht="12.5" x14ac:dyDescent="0.2">
      <c r="A40" s="281" t="s">
        <v>485</v>
      </c>
      <c r="B40" s="283" t="s">
        <v>41</v>
      </c>
      <c r="C40" s="445">
        <v>6.5417195473909612E-3</v>
      </c>
      <c r="D40" s="445">
        <v>6.2756064773997929E-3</v>
      </c>
      <c r="E40" s="445">
        <v>9.1750092917030279E-4</v>
      </c>
      <c r="F40" s="445">
        <v>1.4775379712024937E-2</v>
      </c>
      <c r="G40" s="445">
        <v>8.7761510971295573E-3</v>
      </c>
      <c r="H40" s="445">
        <v>8.8747224162437442E-3</v>
      </c>
      <c r="I40" s="445">
        <v>7.5530612259764873E-3</v>
      </c>
      <c r="J40" s="445">
        <v>1.2215627575469104E-2</v>
      </c>
      <c r="K40" s="445">
        <v>1.5998118757004401E-3</v>
      </c>
      <c r="L40" s="445">
        <v>1.0629548573720409E-2</v>
      </c>
      <c r="M40" s="445">
        <v>1.4854629688266074E-2</v>
      </c>
      <c r="N40" s="445">
        <v>3.3373668918203797E-3</v>
      </c>
      <c r="O40" s="445">
        <v>4.3919441918384983E-3</v>
      </c>
      <c r="P40" s="445">
        <v>7.5984909491772345E-3</v>
      </c>
      <c r="Q40" s="445">
        <v>1.0353741474639183E-2</v>
      </c>
      <c r="R40" s="445">
        <v>8.7380837938669347E-3</v>
      </c>
      <c r="S40" s="445">
        <v>8.9591637616989218E-3</v>
      </c>
      <c r="T40" s="445">
        <v>1.1674136445329003E-2</v>
      </c>
      <c r="U40" s="445">
        <v>1.0820630268155407E-2</v>
      </c>
      <c r="V40" s="445">
        <v>6.9746395700049039E-3</v>
      </c>
      <c r="W40" s="445">
        <v>7.2228630824726428E-3</v>
      </c>
      <c r="X40" s="445">
        <v>1.1205031182273881E-2</v>
      </c>
      <c r="Y40" s="445">
        <v>2.5407734943788916E-2</v>
      </c>
      <c r="Z40" s="445">
        <v>1.1883885356602055E-2</v>
      </c>
      <c r="AA40" s="445">
        <v>3.8965107074560197E-2</v>
      </c>
      <c r="AB40" s="445">
        <v>1.7043510279656334E-2</v>
      </c>
      <c r="AC40" s="445">
        <v>2.2671549101293785E-2</v>
      </c>
      <c r="AD40" s="445">
        <v>3.0509103749065462E-2</v>
      </c>
      <c r="AE40" s="445">
        <v>3.5417720479191876E-3</v>
      </c>
      <c r="AF40" s="445">
        <v>1.3378155605198762E-2</v>
      </c>
      <c r="AG40" s="445">
        <v>4.5150427902364426E-2</v>
      </c>
      <c r="AH40" s="445">
        <v>2.4753719498127318E-2</v>
      </c>
      <c r="AI40" s="445">
        <v>1.7577414771578259E-2</v>
      </c>
      <c r="AJ40" s="445">
        <v>1.3092701315259645E-2</v>
      </c>
      <c r="AK40" s="445">
        <v>0</v>
      </c>
      <c r="AL40" s="445">
        <v>1.0303002450357386</v>
      </c>
      <c r="AM40" s="445">
        <v>1.0297595469594318E-2</v>
      </c>
      <c r="AN40" s="445">
        <v>2.3466085458188029E-3</v>
      </c>
      <c r="AO40" s="445">
        <v>1.4564707939782174E-2</v>
      </c>
      <c r="AP40" s="318">
        <f t="shared" si="0"/>
        <v>1.4912093814263347</v>
      </c>
    </row>
    <row r="41" spans="1:42" ht="12.5" x14ac:dyDescent="0.2">
      <c r="A41" s="286">
        <v>37</v>
      </c>
      <c r="B41" s="283" t="s">
        <v>42</v>
      </c>
      <c r="C41" s="445">
        <v>1.1012053236604703E-4</v>
      </c>
      <c r="D41" s="445">
        <v>1.9896722511119574E-5</v>
      </c>
      <c r="E41" s="445">
        <v>1.685866102598991E-5</v>
      </c>
      <c r="F41" s="445">
        <v>1.4421336005810094E-5</v>
      </c>
      <c r="G41" s="445">
        <v>1.6220147325367795E-4</v>
      </c>
      <c r="H41" s="445">
        <v>2.1237271707102435E-5</v>
      </c>
      <c r="I41" s="445">
        <v>2.7482489764857507E-5</v>
      </c>
      <c r="J41" s="445">
        <v>5.7883136187304701E-5</v>
      </c>
      <c r="K41" s="445">
        <v>9.2863046003433398E-6</v>
      </c>
      <c r="L41" s="445">
        <v>1.9886390720026499E-5</v>
      </c>
      <c r="M41" s="445">
        <v>3.2270935769391351E-5</v>
      </c>
      <c r="N41" s="445">
        <v>1.2805522067865592E-5</v>
      </c>
      <c r="O41" s="445">
        <v>2.0398615028089506E-5</v>
      </c>
      <c r="P41" s="445">
        <v>1.8656800672802364E-5</v>
      </c>
      <c r="Q41" s="445">
        <v>1.8211093135483696E-5</v>
      </c>
      <c r="R41" s="445">
        <v>8.2668877098658841E-5</v>
      </c>
      <c r="S41" s="445">
        <v>1.8223338293225648E-5</v>
      </c>
      <c r="T41" s="445">
        <v>2.0049892668814868E-5</v>
      </c>
      <c r="U41" s="445">
        <v>6.9198045691471965E-5</v>
      </c>
      <c r="V41" s="445">
        <v>2.0877064300340704E-5</v>
      </c>
      <c r="W41" s="445">
        <v>1.55336188874757E-5</v>
      </c>
      <c r="X41" s="445">
        <v>1.3262836411187851E-4</v>
      </c>
      <c r="Y41" s="445">
        <v>1.3347968205691891E-4</v>
      </c>
      <c r="Z41" s="445">
        <v>4.8291049694227407E-5</v>
      </c>
      <c r="AA41" s="445">
        <v>3.0750274540129564E-5</v>
      </c>
      <c r="AB41" s="445">
        <v>3.0511876215922542E-5</v>
      </c>
      <c r="AC41" s="445">
        <v>4.2052286039351262E-4</v>
      </c>
      <c r="AD41" s="445">
        <v>2.9083954608151908E-5</v>
      </c>
      <c r="AE41" s="445">
        <v>1.6779220754283266E-4</v>
      </c>
      <c r="AF41" s="445">
        <v>8.3926412825506872E-4</v>
      </c>
      <c r="AG41" s="445">
        <v>4.0960448699402423E-5</v>
      </c>
      <c r="AH41" s="445">
        <v>2.4699651481771426E-4</v>
      </c>
      <c r="AI41" s="445">
        <v>1.4151453191559671E-3</v>
      </c>
      <c r="AJ41" s="445">
        <v>5.8037895430889533E-3</v>
      </c>
      <c r="AK41" s="445">
        <v>0</v>
      </c>
      <c r="AL41" s="445">
        <v>4.3326361068218091E-4</v>
      </c>
      <c r="AM41" s="445">
        <v>1.0076136050824858</v>
      </c>
      <c r="AN41" s="445">
        <v>3.9034678433279329E-5</v>
      </c>
      <c r="AO41" s="445">
        <v>7.2129517782788105E-4</v>
      </c>
      <c r="AP41" s="318">
        <f t="shared" si="0"/>
        <v>1.018213287716538</v>
      </c>
    </row>
    <row r="42" spans="1:42" ht="12.5" x14ac:dyDescent="0.2">
      <c r="A42" s="287">
        <v>38</v>
      </c>
      <c r="B42" s="272" t="s">
        <v>283</v>
      </c>
      <c r="C42" s="445">
        <v>1.6535515010049464E-3</v>
      </c>
      <c r="D42" s="445">
        <v>1.3946839424064061E-4</v>
      </c>
      <c r="E42" s="445">
        <v>1.5230221534572267E-4</v>
      </c>
      <c r="F42" s="445">
        <v>2.8562782135934728E-4</v>
      </c>
      <c r="G42" s="445">
        <v>1.4223498043414427E-3</v>
      </c>
      <c r="H42" s="445">
        <v>1.7079905295963214E-3</v>
      </c>
      <c r="I42" s="445">
        <v>2.0430127070020275E-3</v>
      </c>
      <c r="J42" s="445">
        <v>1.1061389433150712E-3</v>
      </c>
      <c r="K42" s="445">
        <v>5.4460768141286286E-5</v>
      </c>
      <c r="L42" s="445">
        <v>5.4192996869320954E-4</v>
      </c>
      <c r="M42" s="445">
        <v>2.0881679352646775E-3</v>
      </c>
      <c r="N42" s="445">
        <v>8.4286132348067755E-4</v>
      </c>
      <c r="O42" s="445">
        <v>1.0581840272811253E-3</v>
      </c>
      <c r="P42" s="445">
        <v>9.2615882245132184E-4</v>
      </c>
      <c r="Q42" s="445">
        <v>1.0891294043778E-3</v>
      </c>
      <c r="R42" s="445">
        <v>1.5074108188712395E-3</v>
      </c>
      <c r="S42" s="445">
        <v>2.5772913177735924E-3</v>
      </c>
      <c r="T42" s="445">
        <v>2.9858119987906913E-3</v>
      </c>
      <c r="U42" s="445">
        <v>1.9236415531366183E-3</v>
      </c>
      <c r="V42" s="445">
        <v>2.2001659375088167E-4</v>
      </c>
      <c r="W42" s="445">
        <v>1.3595685830553575E-3</v>
      </c>
      <c r="X42" s="445">
        <v>2.0385686711039117E-3</v>
      </c>
      <c r="Y42" s="445">
        <v>1.7843612975848887E-3</v>
      </c>
      <c r="Z42" s="445">
        <v>3.8106364592764861E-4</v>
      </c>
      <c r="AA42" s="445">
        <v>2.0328410922756178E-3</v>
      </c>
      <c r="AB42" s="445">
        <v>5.2535872021157292E-3</v>
      </c>
      <c r="AC42" s="445">
        <v>3.8195453960985213E-3</v>
      </c>
      <c r="AD42" s="445">
        <v>6.4232943395236778E-3</v>
      </c>
      <c r="AE42" s="445">
        <v>3.4671478475047953E-4</v>
      </c>
      <c r="AF42" s="445">
        <v>3.2245881780299463E-3</v>
      </c>
      <c r="AG42" s="445">
        <v>2.6332759773625616E-4</v>
      </c>
      <c r="AH42" s="445">
        <v>4.7476661780517671E-3</v>
      </c>
      <c r="AI42" s="445">
        <v>5.7423327419562952E-3</v>
      </c>
      <c r="AJ42" s="445">
        <v>3.4350062230685727E-3</v>
      </c>
      <c r="AK42" s="445">
        <v>0</v>
      </c>
      <c r="AL42" s="445">
        <v>2.7362412770798993E-3</v>
      </c>
      <c r="AM42" s="445">
        <v>3.1618561367174787E-3</v>
      </c>
      <c r="AN42" s="445">
        <v>1.0004587946051706</v>
      </c>
      <c r="AO42" s="445">
        <v>1.2559448575869111E-3</v>
      </c>
      <c r="AP42" s="318">
        <f t="shared" si="0"/>
        <v>1.0715348643984652</v>
      </c>
    </row>
    <row r="43" spans="1:42" ht="12.5" x14ac:dyDescent="0.2">
      <c r="A43" s="287">
        <v>39</v>
      </c>
      <c r="B43" s="272" t="s">
        <v>284</v>
      </c>
      <c r="C43" s="445">
        <v>1.0616937133126594E-3</v>
      </c>
      <c r="D43" s="445">
        <v>1.5916958501197267E-3</v>
      </c>
      <c r="E43" s="445">
        <v>9.300820678131149E-5</v>
      </c>
      <c r="F43" s="445">
        <v>5.4784334408247903E-3</v>
      </c>
      <c r="G43" s="445">
        <v>1.7142837486322413E-3</v>
      </c>
      <c r="H43" s="445">
        <v>8.3050917670039498E-4</v>
      </c>
      <c r="I43" s="445">
        <v>1.0304971429670004E-3</v>
      </c>
      <c r="J43" s="445">
        <v>4.9043852172648422E-4</v>
      </c>
      <c r="K43" s="445">
        <v>2.4959486969914344E-4</v>
      </c>
      <c r="L43" s="445">
        <v>5.4447783671853444E-4</v>
      </c>
      <c r="M43" s="445">
        <v>2.054949032653821E-3</v>
      </c>
      <c r="N43" s="445">
        <v>8.3609396381850471E-4</v>
      </c>
      <c r="O43" s="445">
        <v>1.2022554162591152E-3</v>
      </c>
      <c r="P43" s="445">
        <v>1.0086468254778571E-3</v>
      </c>
      <c r="Q43" s="445">
        <v>1.845296904820158E-3</v>
      </c>
      <c r="R43" s="445">
        <v>1.5012813527027649E-3</v>
      </c>
      <c r="S43" s="445">
        <v>9.323408504236108E-4</v>
      </c>
      <c r="T43" s="445">
        <v>4.1918081673208627E-4</v>
      </c>
      <c r="U43" s="445">
        <v>8.5121130890243168E-4</v>
      </c>
      <c r="V43" s="445">
        <v>1.1563483767907678E-4</v>
      </c>
      <c r="W43" s="445">
        <v>5.2552820179586099E-4</v>
      </c>
      <c r="X43" s="445">
        <v>7.9783696079023091E-4</v>
      </c>
      <c r="Y43" s="445">
        <v>3.3610221789287013E-3</v>
      </c>
      <c r="Z43" s="445">
        <v>6.5643920429356067E-4</v>
      </c>
      <c r="AA43" s="445">
        <v>2.3537597224831527E-3</v>
      </c>
      <c r="AB43" s="445">
        <v>5.2646172783405547E-3</v>
      </c>
      <c r="AC43" s="445">
        <v>2.0057225962587812E-3</v>
      </c>
      <c r="AD43" s="445">
        <v>1.8967557644664422E-3</v>
      </c>
      <c r="AE43" s="445">
        <v>2.5760657478725963E-4</v>
      </c>
      <c r="AF43" s="445">
        <v>2.5095627498875482E-3</v>
      </c>
      <c r="AG43" s="445">
        <v>1.6738252501534107E-3</v>
      </c>
      <c r="AH43" s="445">
        <v>1.0616112506645996E-3</v>
      </c>
      <c r="AI43" s="445">
        <v>3.074395170914534E-3</v>
      </c>
      <c r="AJ43" s="445">
        <v>1.1720276145683875E-3</v>
      </c>
      <c r="AK43" s="445">
        <v>0</v>
      </c>
      <c r="AL43" s="445">
        <v>9.9345611153402397E-4</v>
      </c>
      <c r="AM43" s="445">
        <v>1.2163871386095427E-3</v>
      </c>
      <c r="AN43" s="445">
        <v>2.6512328889441894E-4</v>
      </c>
      <c r="AO43" s="445">
        <v>1.0004448814403475</v>
      </c>
      <c r="AP43" s="318">
        <f t="shared" si="0"/>
        <v>5.2937200874322715E-2</v>
      </c>
    </row>
    <row r="44" spans="1:42" ht="12.5" x14ac:dyDescent="0.2">
      <c r="A44" s="319">
        <v>40</v>
      </c>
      <c r="B44" s="320" t="s">
        <v>43</v>
      </c>
      <c r="C44" s="321">
        <f t="shared" ref="C44:AO44" si="1">SUM(C5:C42)</f>
        <v>1.1874482699641269</v>
      </c>
      <c r="D44" s="322">
        <f t="shared" si="1"/>
        <v>1.1633298794197926</v>
      </c>
      <c r="E44" s="322">
        <f t="shared" si="1"/>
        <v>1.0608663625011658</v>
      </c>
      <c r="F44" s="322">
        <f t="shared" si="1"/>
        <v>1.0949530010595099</v>
      </c>
      <c r="G44" s="322">
        <f t="shared" si="1"/>
        <v>1.2072118789388593</v>
      </c>
      <c r="H44" s="322">
        <f t="shared" si="1"/>
        <v>1.0874908994913779</v>
      </c>
      <c r="I44" s="322">
        <f t="shared" si="1"/>
        <v>1.185078222267145</v>
      </c>
      <c r="J44" s="322">
        <f t="shared" si="1"/>
        <v>1.0823062761094382</v>
      </c>
      <c r="K44" s="322">
        <f t="shared" si="1"/>
        <v>1.0259064358006167</v>
      </c>
      <c r="L44" s="322">
        <f t="shared" si="1"/>
        <v>1.1475269140816418</v>
      </c>
      <c r="M44" s="322">
        <f t="shared" si="1"/>
        <v>1.124767244355283</v>
      </c>
      <c r="N44" s="322">
        <f t="shared" si="1"/>
        <v>1.1210126892634227</v>
      </c>
      <c r="O44" s="322">
        <f t="shared" si="1"/>
        <v>1.1422447040957606</v>
      </c>
      <c r="P44" s="322">
        <f t="shared" si="1"/>
        <v>1.1231478397201775</v>
      </c>
      <c r="Q44" s="322">
        <f t="shared" si="1"/>
        <v>1.1153937363439701</v>
      </c>
      <c r="R44" s="322">
        <f t="shared" si="1"/>
        <v>1.0980623307076893</v>
      </c>
      <c r="S44" s="322">
        <f t="shared" si="1"/>
        <v>1.1723536580107203</v>
      </c>
      <c r="T44" s="322">
        <f t="shared" si="1"/>
        <v>1.111906598364435</v>
      </c>
      <c r="U44" s="322">
        <f t="shared" si="1"/>
        <v>1.1673627624472436</v>
      </c>
      <c r="V44" s="322">
        <f t="shared" si="1"/>
        <v>1.1012657535337522</v>
      </c>
      <c r="W44" s="322">
        <f t="shared" si="1"/>
        <v>1.1641398441960791</v>
      </c>
      <c r="X44" s="322">
        <f t="shared" si="1"/>
        <v>1.1521269412005164</v>
      </c>
      <c r="Y44" s="322">
        <f t="shared" si="1"/>
        <v>1.1436030532827837</v>
      </c>
      <c r="Z44" s="322">
        <f t="shared" si="1"/>
        <v>1.1128061875850748</v>
      </c>
      <c r="AA44" s="322">
        <f t="shared" si="1"/>
        <v>1.2333218933282137</v>
      </c>
      <c r="AB44" s="322">
        <f t="shared" si="1"/>
        <v>1.1117417431500081</v>
      </c>
      <c r="AC44" s="322">
        <f t="shared" si="1"/>
        <v>1.1016220517761315</v>
      </c>
      <c r="AD44" s="322">
        <f t="shared" si="1"/>
        <v>1.1133319764077285</v>
      </c>
      <c r="AE44" s="322">
        <f t="shared" si="1"/>
        <v>1.0605234709917164</v>
      </c>
      <c r="AF44" s="322">
        <f t="shared" si="1"/>
        <v>1.1163050221750388</v>
      </c>
      <c r="AG44" s="322">
        <f t="shared" si="1"/>
        <v>1.125927267625781</v>
      </c>
      <c r="AH44" s="322">
        <f t="shared" si="1"/>
        <v>1.1184880410843776</v>
      </c>
      <c r="AI44" s="322">
        <f t="shared" si="1"/>
        <v>1.09477045663919</v>
      </c>
      <c r="AJ44" s="322">
        <f t="shared" si="1"/>
        <v>1.1146608641240245</v>
      </c>
      <c r="AK44" s="322">
        <f t="shared" si="1"/>
        <v>1</v>
      </c>
      <c r="AL44" s="322">
        <f t="shared" si="1"/>
        <v>1.1049289643195828</v>
      </c>
      <c r="AM44" s="322">
        <f t="shared" si="1"/>
        <v>1.1533612420997645</v>
      </c>
      <c r="AN44" s="322">
        <f t="shared" si="1"/>
        <v>1.2505947118994483</v>
      </c>
      <c r="AO44" s="322">
        <f t="shared" si="1"/>
        <v>0.37346685633957</v>
      </c>
      <c r="AP44" s="323">
        <f t="shared" si="0"/>
        <v>42.791889188361594</v>
      </c>
    </row>
    <row r="45" spans="1:42" ht="13" x14ac:dyDescent="0.2">
      <c r="A45" s="56" t="s">
        <v>486</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R43" activePane="bottomRight" state="frozen"/>
      <selection pane="topRight" activeCell="C1" sqref="C1"/>
      <selection pane="bottomLeft" activeCell="A5" sqref="A5"/>
      <selection pane="bottomRight" activeCell="X50" sqref="X50"/>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489</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178</v>
      </c>
      <c r="B2" s="326" t="s">
        <v>351</v>
      </c>
      <c r="C2" s="327"/>
      <c r="D2" s="327"/>
      <c r="E2" s="327" t="s">
        <v>178</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490</v>
      </c>
      <c r="AR2" s="327"/>
    </row>
    <row r="3" spans="1:44" x14ac:dyDescent="0.2">
      <c r="A3" s="461" t="s">
        <v>491</v>
      </c>
      <c r="B3" s="462"/>
      <c r="C3" s="330" t="s">
        <v>492</v>
      </c>
      <c r="D3" s="331" t="s">
        <v>133</v>
      </c>
      <c r="E3" s="332" t="s">
        <v>493</v>
      </c>
      <c r="F3" s="331" t="s">
        <v>494</v>
      </c>
      <c r="G3" s="333" t="s">
        <v>495</v>
      </c>
      <c r="H3" s="332" t="s">
        <v>496</v>
      </c>
      <c r="I3" s="332" t="s">
        <v>497</v>
      </c>
      <c r="J3" s="331" t="s">
        <v>498</v>
      </c>
      <c r="K3" s="333" t="s">
        <v>499</v>
      </c>
      <c r="L3" s="332" t="s">
        <v>500</v>
      </c>
      <c r="M3" s="332" t="s">
        <v>501</v>
      </c>
      <c r="N3" s="331" t="s">
        <v>502</v>
      </c>
      <c r="O3" s="333" t="s">
        <v>503</v>
      </c>
      <c r="P3" s="331" t="s">
        <v>504</v>
      </c>
      <c r="Q3" s="333" t="s">
        <v>505</v>
      </c>
      <c r="R3" s="332" t="s">
        <v>506</v>
      </c>
      <c r="S3" s="332" t="s">
        <v>507</v>
      </c>
      <c r="T3" s="331" t="s">
        <v>508</v>
      </c>
      <c r="U3" s="333" t="s">
        <v>509</v>
      </c>
      <c r="V3" s="332" t="s">
        <v>510</v>
      </c>
      <c r="W3" s="332" t="s">
        <v>511</v>
      </c>
      <c r="X3" s="331" t="s">
        <v>612</v>
      </c>
      <c r="Y3" s="333" t="s">
        <v>512</v>
      </c>
      <c r="Z3" s="332" t="s">
        <v>513</v>
      </c>
      <c r="AA3" s="332" t="s">
        <v>514</v>
      </c>
      <c r="AB3" s="331" t="s">
        <v>515</v>
      </c>
      <c r="AC3" s="333" t="s">
        <v>516</v>
      </c>
      <c r="AD3" s="332" t="s">
        <v>517</v>
      </c>
      <c r="AE3" s="332" t="s">
        <v>518</v>
      </c>
      <c r="AF3" s="331" t="s">
        <v>519</v>
      </c>
      <c r="AG3" s="333" t="s">
        <v>520</v>
      </c>
      <c r="AH3" s="332" t="s">
        <v>521</v>
      </c>
      <c r="AI3" s="332" t="s">
        <v>522</v>
      </c>
      <c r="AJ3" s="331" t="s">
        <v>523</v>
      </c>
      <c r="AK3" s="333" t="s">
        <v>524</v>
      </c>
      <c r="AL3" s="332" t="s">
        <v>525</v>
      </c>
      <c r="AM3" s="332" t="s">
        <v>526</v>
      </c>
      <c r="AN3" s="331" t="s">
        <v>527</v>
      </c>
      <c r="AO3" s="333" t="s">
        <v>528</v>
      </c>
      <c r="AP3" s="332" t="s">
        <v>529</v>
      </c>
      <c r="AQ3" s="332" t="s">
        <v>530</v>
      </c>
      <c r="AR3" s="334" t="s">
        <v>531</v>
      </c>
    </row>
    <row r="4" spans="1:44" x14ac:dyDescent="0.2">
      <c r="A4" s="335"/>
      <c r="B4" s="336"/>
      <c r="C4" s="337" t="s">
        <v>532</v>
      </c>
      <c r="D4" s="338" t="s">
        <v>532</v>
      </c>
      <c r="E4" s="339" t="s">
        <v>532</v>
      </c>
      <c r="F4" s="338" t="s">
        <v>532</v>
      </c>
      <c r="G4" s="340" t="s">
        <v>532</v>
      </c>
      <c r="H4" s="339" t="s">
        <v>532</v>
      </c>
      <c r="I4" s="339" t="s">
        <v>532</v>
      </c>
      <c r="J4" s="338" t="s">
        <v>532</v>
      </c>
      <c r="K4" s="340" t="s">
        <v>532</v>
      </c>
      <c r="L4" s="339" t="s">
        <v>532</v>
      </c>
      <c r="M4" s="339" t="s">
        <v>532</v>
      </c>
      <c r="N4" s="338" t="s">
        <v>532</v>
      </c>
      <c r="O4" s="340" t="s">
        <v>532</v>
      </c>
      <c r="P4" s="338" t="s">
        <v>532</v>
      </c>
      <c r="Q4" s="340" t="s">
        <v>532</v>
      </c>
      <c r="R4" s="339" t="s">
        <v>532</v>
      </c>
      <c r="S4" s="339" t="s">
        <v>532</v>
      </c>
      <c r="T4" s="338" t="s">
        <v>532</v>
      </c>
      <c r="U4" s="340" t="s">
        <v>532</v>
      </c>
      <c r="V4" s="339" t="s">
        <v>532</v>
      </c>
      <c r="W4" s="339" t="s">
        <v>532</v>
      </c>
      <c r="X4" s="338" t="s">
        <v>532</v>
      </c>
      <c r="Y4" s="340" t="s">
        <v>532</v>
      </c>
      <c r="Z4" s="339" t="s">
        <v>532</v>
      </c>
      <c r="AA4" s="339" t="s">
        <v>532</v>
      </c>
      <c r="AB4" s="338" t="s">
        <v>532</v>
      </c>
      <c r="AC4" s="340" t="s">
        <v>532</v>
      </c>
      <c r="AD4" s="339" t="s">
        <v>532</v>
      </c>
      <c r="AE4" s="339" t="s">
        <v>532</v>
      </c>
      <c r="AF4" s="338" t="s">
        <v>532</v>
      </c>
      <c r="AG4" s="340" t="s">
        <v>532</v>
      </c>
      <c r="AH4" s="339" t="s">
        <v>532</v>
      </c>
      <c r="AI4" s="339" t="s">
        <v>532</v>
      </c>
      <c r="AJ4" s="338" t="s">
        <v>532</v>
      </c>
      <c r="AK4" s="340" t="s">
        <v>532</v>
      </c>
      <c r="AL4" s="339" t="s">
        <v>532</v>
      </c>
      <c r="AM4" s="339" t="s">
        <v>532</v>
      </c>
      <c r="AN4" s="338" t="s">
        <v>532</v>
      </c>
      <c r="AO4" s="340" t="s">
        <v>532</v>
      </c>
      <c r="AP4" s="339" t="s">
        <v>532</v>
      </c>
      <c r="AQ4" s="339" t="s">
        <v>532</v>
      </c>
      <c r="AR4" s="341" t="s">
        <v>532</v>
      </c>
    </row>
    <row r="5" spans="1:44" x14ac:dyDescent="0.2">
      <c r="A5" s="342" t="s">
        <v>264</v>
      </c>
      <c r="B5" s="343" t="s">
        <v>533</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220</v>
      </c>
      <c r="B6" s="343" t="s">
        <v>446</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221</v>
      </c>
      <c r="B7" s="343" t="s">
        <v>250</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222</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223</v>
      </c>
      <c r="B9" s="343" t="s">
        <v>191</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224</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225</v>
      </c>
      <c r="B11" s="343" t="s">
        <v>268</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226</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227</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534</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269</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270</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271</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281</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366</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192</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193</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273</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282</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385</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535</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194</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482</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536</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195</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201</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202</v>
      </c>
      <c r="B42" s="343" t="s">
        <v>283</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537</v>
      </c>
    </row>
    <row r="43" spans="1:45" x14ac:dyDescent="0.2">
      <c r="A43" s="342" t="s">
        <v>203</v>
      </c>
      <c r="B43" s="343" t="s">
        <v>284</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538</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539</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540</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178</v>
      </c>
      <c r="B48" s="326" t="s">
        <v>541</v>
      </c>
      <c r="C48" s="327"/>
      <c r="D48" s="327"/>
      <c r="E48" s="327" t="s">
        <v>178</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490</v>
      </c>
      <c r="AR48" s="327"/>
    </row>
    <row r="49" spans="1:44" ht="13.5" customHeight="1" x14ac:dyDescent="0.2">
      <c r="A49" s="461" t="s">
        <v>491</v>
      </c>
      <c r="B49" s="463"/>
      <c r="C49" s="330" t="s">
        <v>492</v>
      </c>
      <c r="D49" s="332" t="s">
        <v>133</v>
      </c>
      <c r="E49" s="332" t="s">
        <v>493</v>
      </c>
      <c r="F49" s="331" t="s">
        <v>494</v>
      </c>
      <c r="G49" s="333" t="s">
        <v>495</v>
      </c>
      <c r="H49" s="332" t="s">
        <v>496</v>
      </c>
      <c r="I49" s="332" t="s">
        <v>497</v>
      </c>
      <c r="J49" s="331" t="s">
        <v>498</v>
      </c>
      <c r="K49" s="333" t="s">
        <v>499</v>
      </c>
      <c r="L49" s="332" t="s">
        <v>500</v>
      </c>
      <c r="M49" s="332" t="s">
        <v>501</v>
      </c>
      <c r="N49" s="331" t="s">
        <v>502</v>
      </c>
      <c r="O49" s="333" t="s">
        <v>503</v>
      </c>
      <c r="P49" s="332" t="s">
        <v>504</v>
      </c>
      <c r="Q49" s="332" t="s">
        <v>505</v>
      </c>
      <c r="R49" s="331" t="s">
        <v>506</v>
      </c>
      <c r="S49" s="333" t="s">
        <v>507</v>
      </c>
      <c r="T49" s="332" t="s">
        <v>508</v>
      </c>
      <c r="U49" s="332" t="s">
        <v>509</v>
      </c>
      <c r="V49" s="331" t="s">
        <v>510</v>
      </c>
      <c r="W49" s="333" t="s">
        <v>511</v>
      </c>
      <c r="X49" s="332" t="s">
        <v>612</v>
      </c>
      <c r="Y49" s="332" t="s">
        <v>512</v>
      </c>
      <c r="Z49" s="331" t="s">
        <v>513</v>
      </c>
      <c r="AA49" s="333" t="s">
        <v>514</v>
      </c>
      <c r="AB49" s="332" t="s">
        <v>515</v>
      </c>
      <c r="AC49" s="332" t="s">
        <v>516</v>
      </c>
      <c r="AD49" s="331" t="s">
        <v>517</v>
      </c>
      <c r="AE49" s="333" t="s">
        <v>518</v>
      </c>
      <c r="AF49" s="332" t="s">
        <v>519</v>
      </c>
      <c r="AG49" s="332" t="s">
        <v>520</v>
      </c>
      <c r="AH49" s="331" t="s">
        <v>521</v>
      </c>
      <c r="AI49" s="333" t="s">
        <v>522</v>
      </c>
      <c r="AJ49" s="332" t="s">
        <v>523</v>
      </c>
      <c r="AK49" s="332" t="s">
        <v>524</v>
      </c>
      <c r="AL49" s="331" t="s">
        <v>525</v>
      </c>
      <c r="AM49" s="333" t="s">
        <v>526</v>
      </c>
      <c r="AN49" s="332" t="s">
        <v>527</v>
      </c>
      <c r="AO49" s="332" t="s">
        <v>528</v>
      </c>
      <c r="AP49" s="331" t="s">
        <v>529</v>
      </c>
      <c r="AQ49" s="333" t="s">
        <v>530</v>
      </c>
      <c r="AR49" s="334" t="s">
        <v>531</v>
      </c>
    </row>
    <row r="50" spans="1:44" ht="24" x14ac:dyDescent="0.2">
      <c r="A50" s="335"/>
      <c r="B50" s="358"/>
      <c r="C50" s="359" t="s">
        <v>542</v>
      </c>
      <c r="D50" s="360" t="s">
        <v>542</v>
      </c>
      <c r="E50" s="360" t="s">
        <v>542</v>
      </c>
      <c r="F50" s="361" t="s">
        <v>542</v>
      </c>
      <c r="G50" s="362" t="s">
        <v>542</v>
      </c>
      <c r="H50" s="360" t="s">
        <v>542</v>
      </c>
      <c r="I50" s="360" t="s">
        <v>542</v>
      </c>
      <c r="J50" s="361" t="s">
        <v>542</v>
      </c>
      <c r="K50" s="362" t="s">
        <v>542</v>
      </c>
      <c r="L50" s="360" t="s">
        <v>542</v>
      </c>
      <c r="M50" s="360" t="s">
        <v>542</v>
      </c>
      <c r="N50" s="361" t="s">
        <v>542</v>
      </c>
      <c r="O50" s="362" t="s">
        <v>542</v>
      </c>
      <c r="P50" s="360" t="s">
        <v>542</v>
      </c>
      <c r="Q50" s="360" t="s">
        <v>542</v>
      </c>
      <c r="R50" s="361" t="s">
        <v>542</v>
      </c>
      <c r="S50" s="362" t="s">
        <v>542</v>
      </c>
      <c r="T50" s="360" t="s">
        <v>542</v>
      </c>
      <c r="U50" s="360" t="s">
        <v>542</v>
      </c>
      <c r="V50" s="361" t="s">
        <v>542</v>
      </c>
      <c r="W50" s="362" t="s">
        <v>542</v>
      </c>
      <c r="X50" s="360" t="s">
        <v>542</v>
      </c>
      <c r="Y50" s="360" t="s">
        <v>542</v>
      </c>
      <c r="Z50" s="361" t="s">
        <v>542</v>
      </c>
      <c r="AA50" s="362" t="s">
        <v>542</v>
      </c>
      <c r="AB50" s="360" t="s">
        <v>542</v>
      </c>
      <c r="AC50" s="360" t="s">
        <v>542</v>
      </c>
      <c r="AD50" s="361" t="s">
        <v>542</v>
      </c>
      <c r="AE50" s="362" t="s">
        <v>542</v>
      </c>
      <c r="AF50" s="360" t="s">
        <v>542</v>
      </c>
      <c r="AG50" s="360" t="s">
        <v>542</v>
      </c>
      <c r="AH50" s="361" t="s">
        <v>542</v>
      </c>
      <c r="AI50" s="362" t="s">
        <v>542</v>
      </c>
      <c r="AJ50" s="360" t="s">
        <v>542</v>
      </c>
      <c r="AK50" s="360" t="s">
        <v>542</v>
      </c>
      <c r="AL50" s="361" t="s">
        <v>542</v>
      </c>
      <c r="AM50" s="362" t="s">
        <v>542</v>
      </c>
      <c r="AN50" s="360" t="s">
        <v>542</v>
      </c>
      <c r="AO50" s="360" t="s">
        <v>542</v>
      </c>
      <c r="AP50" s="361" t="s">
        <v>542</v>
      </c>
      <c r="AQ50" s="362" t="s">
        <v>542</v>
      </c>
      <c r="AR50" s="363" t="s">
        <v>542</v>
      </c>
    </row>
    <row r="51" spans="1:44" x14ac:dyDescent="0.2">
      <c r="A51" s="342" t="s">
        <v>264</v>
      </c>
      <c r="B51" s="326" t="s">
        <v>533</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220</v>
      </c>
      <c r="B52" s="326" t="s">
        <v>446</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221</v>
      </c>
      <c r="B53" s="326" t="s">
        <v>250</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222</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223</v>
      </c>
      <c r="B55" s="326" t="s">
        <v>191</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224</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225</v>
      </c>
      <c r="B57" s="326" t="s">
        <v>268</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226</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227</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534</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269</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270</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271</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281</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366</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192</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193</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273</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282</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385</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535</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194</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482</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536</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195</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201</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202</v>
      </c>
      <c r="B88" s="326" t="s">
        <v>283</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203</v>
      </c>
      <c r="B89" s="326" t="s">
        <v>284</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538</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537</v>
      </c>
    </row>
    <row r="91" spans="1:45" x14ac:dyDescent="0.2">
      <c r="D91" s="357" t="s">
        <v>539</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306</v>
      </c>
      <c r="S2" s="3" t="s">
        <v>153</v>
      </c>
      <c r="U2" s="64" t="s">
        <v>210</v>
      </c>
      <c r="W2" s="3" t="s">
        <v>130</v>
      </c>
      <c r="Y2" s="3" t="s">
        <v>154</v>
      </c>
    </row>
    <row r="3" spans="1:25" ht="44" x14ac:dyDescent="0.2">
      <c r="B3" s="65"/>
      <c r="C3" s="66" t="s">
        <v>228</v>
      </c>
      <c r="D3" s="66" t="s">
        <v>307</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0.14087530966143683</v>
      </c>
      <c r="E5" s="77">
        <f>$C$5*D5</f>
        <v>14.087530966143683</v>
      </c>
      <c r="F5" s="76">
        <f>分析係数表!C8</f>
        <v>0.65037929495760816</v>
      </c>
      <c r="G5" s="77">
        <f t="shared" ref="G5:G38" si="0">E5*F5</f>
        <v>9.1622384574540021</v>
      </c>
      <c r="H5" s="77">
        <f t="array" ref="H5:H43">MMULT(逆行列係数!C5:AO43,'1'!G5:G43)</f>
        <v>10.218149032921129</v>
      </c>
      <c r="I5" s="77">
        <f t="shared" ref="I5:I38" si="1">C5+H5</f>
        <v>110.21814903292113</v>
      </c>
      <c r="J5" s="76">
        <f>分析係数表!G8</f>
        <v>0.11973575557390587</v>
      </c>
      <c r="K5" s="78">
        <f t="shared" ref="K5:K38" si="2">I5*J5</f>
        <v>13.197053352414175</v>
      </c>
      <c r="L5" s="79" t="s">
        <v>178</v>
      </c>
      <c r="M5" s="80" t="s">
        <v>178</v>
      </c>
      <c r="N5" s="81">
        <f>分析係数表!H8</f>
        <v>1.170751382505599E-2</v>
      </c>
      <c r="O5" s="82">
        <f t="shared" ref="O5:O43" si="3">$M$44*N5</f>
        <v>0.11485294862856185</v>
      </c>
      <c r="P5" s="76">
        <f>分析係数表!C8</f>
        <v>0.65037929495760816</v>
      </c>
      <c r="Q5" s="82">
        <f t="shared" ref="Q5:Q38" si="4">O5*P5</f>
        <v>7.469797975284645E-2</v>
      </c>
      <c r="R5" s="83">
        <f t="array" ref="R5:R43">MMULT(逆行列係数!C5:AO43,'1'!Q5:Q43)</f>
        <v>9.8532890177540508E-2</v>
      </c>
      <c r="S5" s="84">
        <f t="shared" ref="S5:S38" si="5">I5+R5</f>
        <v>110.31668192309867</v>
      </c>
      <c r="T5" s="85">
        <f>分析係数表!F8</f>
        <v>0.45169281585466559</v>
      </c>
      <c r="U5" s="86">
        <f t="shared" ref="U5:U43" si="6">S5*T5</f>
        <v>49.829252693587925</v>
      </c>
      <c r="V5" s="87">
        <f>分析係数表!D8</f>
        <v>0.495458298926507</v>
      </c>
      <c r="W5" s="167">
        <f t="shared" ref="W5:W43" si="7">ROUND(S5*V5,0)</f>
        <v>55</v>
      </c>
      <c r="X5" s="76">
        <f>分析係数表!E8</f>
        <v>0.32782824112303882</v>
      </c>
      <c r="Y5" s="166">
        <f t="shared" ref="Y5:Y43" si="8">ROUND(S5*X5,0)</f>
        <v>36</v>
      </c>
    </row>
    <row r="6" spans="1:25" x14ac:dyDescent="0.2">
      <c r="A6" s="6" t="s">
        <v>220</v>
      </c>
      <c r="B6" s="5" t="s">
        <v>266</v>
      </c>
      <c r="C6" s="90"/>
      <c r="D6" s="76">
        <f>投入係数表!C6</f>
        <v>1.6515276630883568E-4</v>
      </c>
      <c r="E6" s="77">
        <f t="shared" ref="E6:E38" si="9">$C$5*D6</f>
        <v>1.6515276630883566E-2</v>
      </c>
      <c r="F6" s="76">
        <f>分析係数表!C9</f>
        <v>0.72894736842105257</v>
      </c>
      <c r="G6" s="77">
        <f t="shared" si="0"/>
        <v>1.2038767438828283E-2</v>
      </c>
      <c r="H6" s="77">
        <v>2.9527684802043107E-2</v>
      </c>
      <c r="I6" s="77">
        <f t="shared" si="1"/>
        <v>2.9527684802043107E-2</v>
      </c>
      <c r="J6" s="76">
        <f>分析係数表!G9</f>
        <v>0.24749163879598662</v>
      </c>
      <c r="K6" s="78">
        <f t="shared" si="2"/>
        <v>7.3078551015089968E-3</v>
      </c>
      <c r="L6" s="79"/>
      <c r="M6" s="80"/>
      <c r="N6" s="81">
        <f>分析係数表!H9</f>
        <v>6.0501204716971121E-4</v>
      </c>
      <c r="O6" s="82">
        <f t="shared" si="3"/>
        <v>5.9352838366527882E-3</v>
      </c>
      <c r="P6" s="76">
        <f>分析係数表!C9</f>
        <v>0.72894736842105257</v>
      </c>
      <c r="Q6" s="82">
        <f t="shared" si="4"/>
        <v>4.3265095335600582E-3</v>
      </c>
      <c r="R6" s="83">
        <v>5.5226239180662306E-3</v>
      </c>
      <c r="S6" s="84">
        <f t="shared" si="5"/>
        <v>3.5050308720109336E-2</v>
      </c>
      <c r="T6" s="85">
        <f>分析係数表!F9</f>
        <v>0.67892976588628762</v>
      </c>
      <c r="U6" s="86">
        <f t="shared" si="6"/>
        <v>2.3796697893585936E-2</v>
      </c>
      <c r="V6" s="87">
        <f>分析係数表!D9</f>
        <v>0.15384615384615385</v>
      </c>
      <c r="W6" s="167">
        <f t="shared" si="7"/>
        <v>0</v>
      </c>
      <c r="X6" s="76">
        <f>分析係数表!E9</f>
        <v>1.6722408026755852E-2</v>
      </c>
      <c r="Y6" s="166">
        <f t="shared" si="8"/>
        <v>0</v>
      </c>
    </row>
    <row r="7" spans="1:25" x14ac:dyDescent="0.2">
      <c r="A7" s="6" t="s">
        <v>221</v>
      </c>
      <c r="B7" s="5" t="s">
        <v>267</v>
      </c>
      <c r="C7" s="90"/>
      <c r="D7" s="76">
        <f>投入係数表!C7</f>
        <v>0</v>
      </c>
      <c r="E7" s="77">
        <f t="shared" si="9"/>
        <v>0</v>
      </c>
      <c r="F7" s="76">
        <f>分析係数表!C10</f>
        <v>1.0504201680672232E-2</v>
      </c>
      <c r="G7" s="77">
        <f t="shared" si="0"/>
        <v>0</v>
      </c>
      <c r="H7" s="77">
        <v>2.7668103934941341E-4</v>
      </c>
      <c r="I7" s="77">
        <f t="shared" si="1"/>
        <v>2.7668103934941341E-4</v>
      </c>
      <c r="J7" s="76">
        <f>分析係数表!G10</f>
        <v>0.2857142857142857</v>
      </c>
      <c r="K7" s="78">
        <f t="shared" si="2"/>
        <v>7.9051725528403821E-5</v>
      </c>
      <c r="L7" s="79"/>
      <c r="M7" s="80"/>
      <c r="N7" s="81">
        <f>分析係数表!H10</f>
        <v>1.1887956014562746E-3</v>
      </c>
      <c r="O7" s="82">
        <f t="shared" si="3"/>
        <v>1.1662312100089689E-2</v>
      </c>
      <c r="P7" s="76">
        <f>分析係数表!C10</f>
        <v>1.0504201680672232E-2</v>
      </c>
      <c r="Q7" s="82">
        <f t="shared" si="4"/>
        <v>1.2250327836228623E-4</v>
      </c>
      <c r="R7" s="83">
        <v>1.6442910347937967E-4</v>
      </c>
      <c r="S7" s="84">
        <f t="shared" si="5"/>
        <v>4.4111014282879305E-4</v>
      </c>
      <c r="T7" s="85">
        <f>分析係数表!F10</f>
        <v>0.5714285714285714</v>
      </c>
      <c r="U7" s="86">
        <f t="shared" si="6"/>
        <v>2.520629387593103E-4</v>
      </c>
      <c r="V7" s="87">
        <f>分析係数表!D10</f>
        <v>0</v>
      </c>
      <c r="W7" s="167">
        <f t="shared" si="7"/>
        <v>0</v>
      </c>
      <c r="X7" s="76">
        <f>分析係数表!E10</f>
        <v>0</v>
      </c>
      <c r="Y7" s="166">
        <f t="shared" si="8"/>
        <v>0</v>
      </c>
    </row>
    <row r="8" spans="1:25" x14ac:dyDescent="0.2">
      <c r="A8" s="6" t="s">
        <v>222</v>
      </c>
      <c r="B8" s="5" t="s">
        <v>27</v>
      </c>
      <c r="C8" s="90"/>
      <c r="D8" s="76">
        <f>投入係数表!C8</f>
        <v>0</v>
      </c>
      <c r="E8" s="77">
        <f t="shared" si="9"/>
        <v>0</v>
      </c>
      <c r="F8" s="76">
        <f>分析係数表!C11</f>
        <v>1.4320902789711765E-3</v>
      </c>
      <c r="G8" s="77">
        <f t="shared" si="0"/>
        <v>0</v>
      </c>
      <c r="H8" s="77">
        <v>3.1851327772579156E-4</v>
      </c>
      <c r="I8" s="77">
        <f t="shared" si="1"/>
        <v>3.1851327772579156E-4</v>
      </c>
      <c r="J8" s="76">
        <f>分析係数表!G11</f>
        <v>0.36842105263157893</v>
      </c>
      <c r="K8" s="78">
        <f t="shared" si="2"/>
        <v>1.1734699705687056E-4</v>
      </c>
      <c r="L8" s="79"/>
      <c r="M8" s="80"/>
      <c r="N8" s="81">
        <f>分析係数表!H11</f>
        <v>-2.1228492883147762E-5</v>
      </c>
      <c r="O8" s="82">
        <f t="shared" si="3"/>
        <v>-2.0825557321588732E-4</v>
      </c>
      <c r="P8" s="76">
        <f>分析係数表!C11</f>
        <v>1.4320902789711765E-3</v>
      </c>
      <c r="Q8" s="82">
        <f t="shared" si="4"/>
        <v>-2.9824078194404234E-7</v>
      </c>
      <c r="R8" s="83">
        <v>6.941236565272173E-5</v>
      </c>
      <c r="S8" s="84">
        <f t="shared" si="5"/>
        <v>3.8792564337851329E-4</v>
      </c>
      <c r="T8" s="85">
        <f>分析係数表!F11</f>
        <v>0.57894736842105265</v>
      </c>
      <c r="U8" s="86">
        <f t="shared" si="6"/>
        <v>2.2458853037703402E-4</v>
      </c>
      <c r="V8" s="87">
        <f>分析係数表!D11</f>
        <v>2.6315789473684209E-2</v>
      </c>
      <c r="W8" s="167">
        <f t="shared" si="7"/>
        <v>0</v>
      </c>
      <c r="X8" s="76">
        <f>分析係数表!E11</f>
        <v>0</v>
      </c>
      <c r="Y8" s="166">
        <f t="shared" si="8"/>
        <v>0</v>
      </c>
    </row>
    <row r="9" spans="1:25" x14ac:dyDescent="0.2">
      <c r="A9" s="6" t="s">
        <v>223</v>
      </c>
      <c r="B9" s="5" t="s">
        <v>191</v>
      </c>
      <c r="C9" s="90"/>
      <c r="D9" s="76">
        <f>投入係数表!C9</f>
        <v>0.13179190751445086</v>
      </c>
      <c r="E9" s="77">
        <f t="shared" si="9"/>
        <v>13.179190751445086</v>
      </c>
      <c r="F9" s="76">
        <f>分析係数表!C12</f>
        <v>8.2314002014678422E-2</v>
      </c>
      <c r="G9" s="77">
        <f t="shared" si="0"/>
        <v>1.084831934066282</v>
      </c>
      <c r="H9" s="77">
        <v>1.213441210704391</v>
      </c>
      <c r="I9" s="77">
        <f t="shared" si="1"/>
        <v>1.213441210704391</v>
      </c>
      <c r="J9" s="76">
        <f>分析係数表!G12</f>
        <v>0.12801312223648553</v>
      </c>
      <c r="K9" s="78">
        <f t="shared" si="2"/>
        <v>0.1553363980326902</v>
      </c>
      <c r="L9" s="79"/>
      <c r="M9" s="80"/>
      <c r="N9" s="81">
        <f>分析係数表!H12</f>
        <v>9.0942863511405014E-2</v>
      </c>
      <c r="O9" s="82">
        <f t="shared" si="3"/>
        <v>0.89216687565686126</v>
      </c>
      <c r="P9" s="76">
        <f>分析係数表!C12</f>
        <v>8.2314002014678422E-2</v>
      </c>
      <c r="Q9" s="82">
        <f t="shared" si="4"/>
        <v>7.343782600024823E-2</v>
      </c>
      <c r="R9" s="83">
        <v>8.1819071821637723E-2</v>
      </c>
      <c r="S9" s="84">
        <f t="shared" si="5"/>
        <v>1.2952602825260287</v>
      </c>
      <c r="T9" s="85">
        <f>分析係数表!F12</f>
        <v>0.39723291969761804</v>
      </c>
      <c r="U9" s="86">
        <f t="shared" si="6"/>
        <v>0.51452002379617601</v>
      </c>
      <c r="V9" s="87">
        <f>分析係数表!D12</f>
        <v>4.0436456996148909E-2</v>
      </c>
      <c r="W9" s="167">
        <f t="shared" si="7"/>
        <v>0</v>
      </c>
      <c r="X9" s="76">
        <f>分析係数表!E12</f>
        <v>4.0507773498787619E-2</v>
      </c>
      <c r="Y9" s="166">
        <f t="shared" si="8"/>
        <v>0</v>
      </c>
    </row>
    <row r="10" spans="1:25" x14ac:dyDescent="0.2">
      <c r="A10" s="6" t="s">
        <v>224</v>
      </c>
      <c r="B10" s="5" t="s">
        <v>28</v>
      </c>
      <c r="C10" s="90"/>
      <c r="D10" s="76">
        <f>投入係数表!C10</f>
        <v>4.2939719240297275E-3</v>
      </c>
      <c r="E10" s="77">
        <f t="shared" si="9"/>
        <v>0.42939719240297275</v>
      </c>
      <c r="F10" s="76">
        <f>分析係数表!C13</f>
        <v>0</v>
      </c>
      <c r="G10" s="77">
        <f t="shared" si="0"/>
        <v>0</v>
      </c>
      <c r="H10" s="77">
        <v>0</v>
      </c>
      <c r="I10" s="77">
        <f t="shared" si="1"/>
        <v>0</v>
      </c>
      <c r="J10" s="76">
        <f>分析係数表!G13</f>
        <v>0.2445</v>
      </c>
      <c r="K10" s="78">
        <f t="shared" si="2"/>
        <v>0</v>
      </c>
      <c r="L10" s="79"/>
      <c r="M10" s="80"/>
      <c r="N10" s="81">
        <f>分析係数表!H13</f>
        <v>1.389404859202021E-2</v>
      </c>
      <c r="O10" s="82">
        <f t="shared" si="3"/>
        <v>0.13630327266979825</v>
      </c>
      <c r="P10" s="76">
        <f>分析係数表!C13</f>
        <v>0</v>
      </c>
      <c r="Q10" s="82">
        <f t="shared" si="4"/>
        <v>0</v>
      </c>
      <c r="R10" s="83">
        <v>0</v>
      </c>
      <c r="S10" s="84">
        <f t="shared" si="5"/>
        <v>0</v>
      </c>
      <c r="T10" s="85">
        <f>分析係数表!F13</f>
        <v>0.38300000000000001</v>
      </c>
      <c r="U10" s="86">
        <f t="shared" si="6"/>
        <v>0</v>
      </c>
      <c r="V10" s="87">
        <f>分析係数表!D13</f>
        <v>4.5499999999999999E-2</v>
      </c>
      <c r="W10" s="167">
        <f t="shared" si="7"/>
        <v>0</v>
      </c>
      <c r="X10" s="76">
        <f>分析係数表!E13</f>
        <v>0.02</v>
      </c>
      <c r="Y10" s="166">
        <f t="shared" si="8"/>
        <v>0</v>
      </c>
    </row>
    <row r="11" spans="1:25" x14ac:dyDescent="0.2">
      <c r="A11" s="6" t="s">
        <v>225</v>
      </c>
      <c r="B11" s="5" t="s">
        <v>268</v>
      </c>
      <c r="C11" s="90"/>
      <c r="D11" s="76">
        <f>投入係数表!C11</f>
        <v>2.6919900908340216E-2</v>
      </c>
      <c r="E11" s="77">
        <f t="shared" si="9"/>
        <v>2.6919900908340217</v>
      </c>
      <c r="F11" s="76">
        <f>分析係数表!C14</f>
        <v>0.20214395099540583</v>
      </c>
      <c r="G11" s="77">
        <f t="shared" si="0"/>
        <v>0.5441695130016706</v>
      </c>
      <c r="H11" s="77">
        <v>0.66914037862368481</v>
      </c>
      <c r="I11" s="77">
        <f t="shared" si="1"/>
        <v>0.66914037862368481</v>
      </c>
      <c r="J11" s="76">
        <f>分析係数表!G14</f>
        <v>0.19479400103430444</v>
      </c>
      <c r="K11" s="78">
        <f t="shared" si="2"/>
        <v>0.13034453160571693</v>
      </c>
      <c r="L11" s="79"/>
      <c r="M11" s="80"/>
      <c r="N11" s="81">
        <f>分析係数表!H14</f>
        <v>1.146338615689979E-3</v>
      </c>
      <c r="O11" s="82">
        <f t="shared" si="3"/>
        <v>1.1245800953657913E-2</v>
      </c>
      <c r="P11" s="76">
        <f>分析係数表!C14</f>
        <v>0.20214395099540583</v>
      </c>
      <c r="Q11" s="82">
        <f t="shared" si="4"/>
        <v>2.2732706368803132E-3</v>
      </c>
      <c r="R11" s="83">
        <v>9.6418232791994022E-3</v>
      </c>
      <c r="S11" s="84">
        <f t="shared" si="5"/>
        <v>0.67878220190288419</v>
      </c>
      <c r="T11" s="85">
        <f>分析係数表!F14</f>
        <v>0.33787278055507669</v>
      </c>
      <c r="U11" s="86">
        <f t="shared" si="6"/>
        <v>0.22934202994822495</v>
      </c>
      <c r="V11" s="87">
        <f>分析係数表!D14</f>
        <v>4.5164626788484742E-2</v>
      </c>
      <c r="W11" s="167">
        <f t="shared" si="7"/>
        <v>0</v>
      </c>
      <c r="X11" s="76">
        <f>分析係数表!E14</f>
        <v>4.2234097569384586E-2</v>
      </c>
      <c r="Y11" s="166">
        <f t="shared" si="8"/>
        <v>0</v>
      </c>
    </row>
    <row r="12" spans="1:25" x14ac:dyDescent="0.2">
      <c r="A12" s="6" t="s">
        <v>226</v>
      </c>
      <c r="B12" s="5" t="s">
        <v>29</v>
      </c>
      <c r="C12" s="90"/>
      <c r="D12" s="76">
        <f>投入係数表!C12</f>
        <v>6.7712634186622628E-2</v>
      </c>
      <c r="E12" s="77">
        <f t="shared" si="9"/>
        <v>6.7712634186622624</v>
      </c>
      <c r="F12" s="76">
        <f>分析係数表!C15</f>
        <v>0</v>
      </c>
      <c r="G12" s="77">
        <f t="shared" si="0"/>
        <v>0</v>
      </c>
      <c r="H12" s="77">
        <v>0</v>
      </c>
      <c r="I12" s="77">
        <f t="shared" si="1"/>
        <v>0</v>
      </c>
      <c r="J12" s="76">
        <f>分析係数表!G15</f>
        <v>9.5608299438809663E-2</v>
      </c>
      <c r="K12" s="78">
        <f t="shared" si="2"/>
        <v>0</v>
      </c>
      <c r="L12" s="79"/>
      <c r="M12" s="80"/>
      <c r="N12" s="81">
        <f>分析係数表!H15</f>
        <v>8.4064831817265134E-3</v>
      </c>
      <c r="O12" s="82">
        <f t="shared" si="3"/>
        <v>8.2469206993491376E-2</v>
      </c>
      <c r="P12" s="76">
        <f>分析係数表!C15</f>
        <v>0</v>
      </c>
      <c r="Q12" s="82">
        <f t="shared" si="4"/>
        <v>0</v>
      </c>
      <c r="R12" s="83">
        <v>0</v>
      </c>
      <c r="S12" s="84">
        <f t="shared" si="5"/>
        <v>0</v>
      </c>
      <c r="T12" s="85">
        <f>分析係数表!F15</f>
        <v>0.30378074104583913</v>
      </c>
      <c r="U12" s="86">
        <f t="shared" si="6"/>
        <v>0</v>
      </c>
      <c r="V12" s="87">
        <f>分析係数表!D15</f>
        <v>8.4435977964269163E-3</v>
      </c>
      <c r="W12" s="167">
        <f t="shared" si="7"/>
        <v>0</v>
      </c>
      <c r="X12" s="76">
        <f>分析係数表!E15</f>
        <v>7.8086117832809896E-3</v>
      </c>
      <c r="Y12" s="166">
        <f t="shared" si="8"/>
        <v>0</v>
      </c>
    </row>
    <row r="13" spans="1:25" x14ac:dyDescent="0.2">
      <c r="A13" s="6" t="s">
        <v>227</v>
      </c>
      <c r="B13" s="5" t="s">
        <v>30</v>
      </c>
      <c r="C13" s="90"/>
      <c r="D13" s="76">
        <f>投入係数表!C13</f>
        <v>7.1015689512799341E-3</v>
      </c>
      <c r="E13" s="77">
        <f t="shared" si="9"/>
        <v>0.7101568951279934</v>
      </c>
      <c r="F13" s="76">
        <f>分析係数表!C16</f>
        <v>5.244101845363236E-2</v>
      </c>
      <c r="G13" s="77">
        <f t="shared" si="0"/>
        <v>3.7241350842381366E-2</v>
      </c>
      <c r="H13" s="77">
        <v>4.5438380015375854E-2</v>
      </c>
      <c r="I13" s="77">
        <f t="shared" si="1"/>
        <v>4.5438380015375854E-2</v>
      </c>
      <c r="J13" s="76">
        <f>分析係数表!G16</f>
        <v>3.3400809716599193E-2</v>
      </c>
      <c r="K13" s="78">
        <f t="shared" si="2"/>
        <v>1.5176786847240925E-3</v>
      </c>
      <c r="L13" s="79"/>
      <c r="M13" s="80"/>
      <c r="N13" s="81">
        <f>分析係数表!H16</f>
        <v>1.6473310477322662E-2</v>
      </c>
      <c r="O13" s="82">
        <f t="shared" si="3"/>
        <v>0.16160632481552856</v>
      </c>
      <c r="P13" s="76">
        <f>分析係数表!C16</f>
        <v>5.244101845363236E-2</v>
      </c>
      <c r="Q13" s="82">
        <f t="shared" si="4"/>
        <v>8.4748002618748389E-3</v>
      </c>
      <c r="R13" s="83">
        <v>9.5286215772842648E-3</v>
      </c>
      <c r="S13" s="84">
        <f t="shared" si="5"/>
        <v>5.4967001592660117E-2</v>
      </c>
      <c r="T13" s="85">
        <f>分析係数表!F16</f>
        <v>0.2874493927125506</v>
      </c>
      <c r="U13" s="86">
        <f t="shared" si="6"/>
        <v>1.5800231227039951E-2</v>
      </c>
      <c r="V13" s="87">
        <f>分析係数表!D16</f>
        <v>0</v>
      </c>
      <c r="W13" s="167">
        <f t="shared" si="7"/>
        <v>0</v>
      </c>
      <c r="X13" s="76">
        <f>分析係数表!E16</f>
        <v>0</v>
      </c>
      <c r="Y13" s="166">
        <f t="shared" si="8"/>
        <v>0</v>
      </c>
    </row>
    <row r="14" spans="1:25" x14ac:dyDescent="0.2">
      <c r="A14" s="6" t="s">
        <v>2</v>
      </c>
      <c r="B14" s="5" t="s">
        <v>365</v>
      </c>
      <c r="C14" s="90"/>
      <c r="D14" s="76">
        <f>投入係数表!C14</f>
        <v>7.9273327828241116E-3</v>
      </c>
      <c r="E14" s="77">
        <f t="shared" si="9"/>
        <v>0.79273327828241114</v>
      </c>
      <c r="F14" s="76">
        <f>分析係数表!C17</f>
        <v>0.30047739399045215</v>
      </c>
      <c r="G14" s="77">
        <f t="shared" si="0"/>
        <v>0.23819842958780679</v>
      </c>
      <c r="H14" s="77">
        <v>0.32043580817145872</v>
      </c>
      <c r="I14" s="77">
        <f t="shared" si="1"/>
        <v>0.32043580817145872</v>
      </c>
      <c r="J14" s="76">
        <f>分析係数表!G17</f>
        <v>0.21582733812949639</v>
      </c>
      <c r="K14" s="78">
        <f t="shared" si="2"/>
        <v>6.9158807519019871E-2</v>
      </c>
      <c r="L14" s="79"/>
      <c r="M14" s="80"/>
      <c r="N14" s="81">
        <f>分析係数表!H17</f>
        <v>2.8021610605755043E-3</v>
      </c>
      <c r="O14" s="82">
        <f t="shared" si="3"/>
        <v>2.7489735664497122E-2</v>
      </c>
      <c r="P14" s="76">
        <f>分析係数表!C17</f>
        <v>0.30047739399045215</v>
      </c>
      <c r="Q14" s="82">
        <f t="shared" si="4"/>
        <v>8.2600441339544858E-3</v>
      </c>
      <c r="R14" s="83">
        <v>1.7247108404160442E-2</v>
      </c>
      <c r="S14" s="84">
        <f t="shared" si="5"/>
        <v>0.33768291657561916</v>
      </c>
      <c r="T14" s="85">
        <f>分析係数表!F17</f>
        <v>0.33413269384492406</v>
      </c>
      <c r="U14" s="86">
        <f t="shared" si="6"/>
        <v>0.11283090258082239</v>
      </c>
      <c r="V14" s="87">
        <f>分析係数表!D17</f>
        <v>3.6407237846086765E-2</v>
      </c>
      <c r="W14" s="167">
        <f t="shared" si="7"/>
        <v>0</v>
      </c>
      <c r="X14" s="76">
        <f>分析係数表!E17</f>
        <v>3.7279267495094831E-2</v>
      </c>
      <c r="Y14" s="166">
        <f t="shared" si="8"/>
        <v>0</v>
      </c>
    </row>
    <row r="15" spans="1:25" x14ac:dyDescent="0.2">
      <c r="A15" s="6" t="s">
        <v>3</v>
      </c>
      <c r="B15" s="5" t="s">
        <v>31</v>
      </c>
      <c r="C15" s="90"/>
      <c r="D15" s="76">
        <f>投入係数表!C15</f>
        <v>2.8075970272502066E-3</v>
      </c>
      <c r="E15" s="77">
        <f t="shared" si="9"/>
        <v>0.28075970272502065</v>
      </c>
      <c r="F15" s="76">
        <f>分析係数表!C18</f>
        <v>0.17062500000000003</v>
      </c>
      <c r="G15" s="77">
        <f t="shared" si="0"/>
        <v>4.7904624277456655E-2</v>
      </c>
      <c r="H15" s="77">
        <v>5.9812743107805898E-2</v>
      </c>
      <c r="I15" s="77">
        <f t="shared" si="1"/>
        <v>5.9812743107805898E-2</v>
      </c>
      <c r="J15" s="76">
        <f>分析係数表!G18</f>
        <v>0.21515892420537897</v>
      </c>
      <c r="K15" s="78">
        <f t="shared" si="2"/>
        <v>1.2869245460848212E-2</v>
      </c>
      <c r="L15" s="79"/>
      <c r="M15" s="80"/>
      <c r="N15" s="81">
        <f>分析係数表!H18</f>
        <v>4.4579835054610296E-4</v>
      </c>
      <c r="O15" s="82">
        <f t="shared" si="3"/>
        <v>4.3733670375336329E-3</v>
      </c>
      <c r="P15" s="76">
        <f>分析係数表!C18</f>
        <v>0.17062500000000003</v>
      </c>
      <c r="Q15" s="82">
        <f t="shared" si="4"/>
        <v>7.4620575077917624E-4</v>
      </c>
      <c r="R15" s="83">
        <v>1.8021202126017649E-3</v>
      </c>
      <c r="S15" s="84">
        <f t="shared" si="5"/>
        <v>6.1614863320407665E-2</v>
      </c>
      <c r="T15" s="85">
        <f>分析係数表!F18</f>
        <v>0.45904645476772615</v>
      </c>
      <c r="U15" s="86">
        <f t="shared" si="6"/>
        <v>2.8284084568231147E-2</v>
      </c>
      <c r="V15" s="87">
        <f>分析係数表!D18</f>
        <v>0.12530562347188265</v>
      </c>
      <c r="W15" s="167">
        <f t="shared" si="7"/>
        <v>0</v>
      </c>
      <c r="X15" s="76">
        <f>分析係数表!E18</f>
        <v>6.0513447432762837E-2</v>
      </c>
      <c r="Y15" s="166">
        <f t="shared" si="8"/>
        <v>0</v>
      </c>
    </row>
    <row r="16" spans="1:25" x14ac:dyDescent="0.2">
      <c r="A16" s="6" t="s">
        <v>4</v>
      </c>
      <c r="B16" s="5" t="s">
        <v>32</v>
      </c>
      <c r="C16" s="90"/>
      <c r="D16" s="76">
        <f>投入係数表!C16</f>
        <v>0</v>
      </c>
      <c r="E16" s="77">
        <f t="shared" si="9"/>
        <v>0</v>
      </c>
      <c r="F16" s="76">
        <f>分析係数表!C19</f>
        <v>0.1185035016586804</v>
      </c>
      <c r="G16" s="77">
        <f t="shared" si="0"/>
        <v>0</v>
      </c>
      <c r="H16" s="77">
        <v>5.7117466527244814E-3</v>
      </c>
      <c r="I16" s="77">
        <f t="shared" si="1"/>
        <v>5.7117466527244814E-3</v>
      </c>
      <c r="J16" s="76">
        <f>分析係数表!G19</f>
        <v>5.7564057564057566E-2</v>
      </c>
      <c r="K16" s="78">
        <f t="shared" si="2"/>
        <v>3.2879131310874519E-4</v>
      </c>
      <c r="L16" s="79"/>
      <c r="M16" s="80"/>
      <c r="N16" s="81">
        <f>分析係数表!H19</f>
        <v>-1.1675671085731269E-4</v>
      </c>
      <c r="O16" s="82">
        <f t="shared" si="3"/>
        <v>-1.1454056526873802E-3</v>
      </c>
      <c r="P16" s="76">
        <f>分析係数表!C19</f>
        <v>0.1185035016586804</v>
      </c>
      <c r="Q16" s="82">
        <f t="shared" si="4"/>
        <v>-1.3573458066310087E-4</v>
      </c>
      <c r="R16" s="83">
        <v>8.0287078288444761E-4</v>
      </c>
      <c r="S16" s="84">
        <f t="shared" si="5"/>
        <v>6.5146174356089295E-3</v>
      </c>
      <c r="T16" s="85">
        <f>分析係数表!F19</f>
        <v>0.24008424008424009</v>
      </c>
      <c r="U16" s="86">
        <f t="shared" si="6"/>
        <v>1.5640569764677108E-3</v>
      </c>
      <c r="V16" s="87">
        <f>分析係数表!D19</f>
        <v>1.9656019656019656E-2</v>
      </c>
      <c r="W16" s="167">
        <f t="shared" si="7"/>
        <v>0</v>
      </c>
      <c r="X16" s="76">
        <f>分析係数表!E19</f>
        <v>2.141102141102141E-2</v>
      </c>
      <c r="Y16" s="166">
        <f t="shared" si="8"/>
        <v>0</v>
      </c>
    </row>
    <row r="17" spans="1:25" x14ac:dyDescent="0.2">
      <c r="A17" s="6" t="s">
        <v>5</v>
      </c>
      <c r="B17" s="5" t="s">
        <v>33</v>
      </c>
      <c r="C17" s="90"/>
      <c r="D17" s="76">
        <f>投入係数表!C17</f>
        <v>0</v>
      </c>
      <c r="E17" s="77">
        <f t="shared" si="9"/>
        <v>0</v>
      </c>
      <c r="F17" s="76">
        <f>分析係数表!C20</f>
        <v>0.1515527950310559</v>
      </c>
      <c r="G17" s="77">
        <f t="shared" si="0"/>
        <v>0</v>
      </c>
      <c r="H17" s="77">
        <v>3.064706835663184E-3</v>
      </c>
      <c r="I17" s="77">
        <f t="shared" si="1"/>
        <v>3.064706835663184E-3</v>
      </c>
      <c r="J17" s="76">
        <f>分析係数表!G20</f>
        <v>0.10025273799494525</v>
      </c>
      <c r="K17" s="78">
        <f t="shared" si="2"/>
        <v>3.072452514270589E-4</v>
      </c>
      <c r="L17" s="79"/>
      <c r="M17" s="80"/>
      <c r="N17" s="81">
        <f>分析係数表!H20</f>
        <v>5.5194081496184183E-4</v>
      </c>
      <c r="O17" s="82">
        <f t="shared" si="3"/>
        <v>5.4146449036130704E-3</v>
      </c>
      <c r="P17" s="76">
        <f>分析係数表!C20</f>
        <v>0.1515527950310559</v>
      </c>
      <c r="Q17" s="82">
        <f t="shared" si="4"/>
        <v>8.2060456924322304E-4</v>
      </c>
      <c r="R17" s="83">
        <v>2.0917435256695761E-3</v>
      </c>
      <c r="S17" s="84">
        <f t="shared" si="5"/>
        <v>5.1564503613327605E-3</v>
      </c>
      <c r="T17" s="85">
        <f>分析係数表!F20</f>
        <v>0.22325189553496208</v>
      </c>
      <c r="U17" s="86">
        <f t="shared" si="6"/>
        <v>1.151187317399479E-3</v>
      </c>
      <c r="V17" s="87">
        <f>分析係数表!D20</f>
        <v>3.7910699241786015E-3</v>
      </c>
      <c r="W17" s="167">
        <f t="shared" si="7"/>
        <v>0</v>
      </c>
      <c r="X17" s="76">
        <f>分析係数表!E20</f>
        <v>3.3698399326032012E-3</v>
      </c>
      <c r="Y17" s="166">
        <f t="shared" si="8"/>
        <v>0</v>
      </c>
    </row>
    <row r="18" spans="1:25" x14ac:dyDescent="0.2">
      <c r="A18" s="6" t="s">
        <v>6</v>
      </c>
      <c r="B18" s="5" t="s">
        <v>34</v>
      </c>
      <c r="C18" s="90"/>
      <c r="D18" s="76">
        <f>投入係数表!C18</f>
        <v>1.3212221304706854E-3</v>
      </c>
      <c r="E18" s="77">
        <f t="shared" si="9"/>
        <v>0.13212221304706853</v>
      </c>
      <c r="F18" s="76">
        <f>分析係数表!C21</f>
        <v>0.26288951841359776</v>
      </c>
      <c r="G18" s="77">
        <f t="shared" si="0"/>
        <v>3.4733544959682609E-2</v>
      </c>
      <c r="H18" s="77">
        <v>6.3639316871021173E-2</v>
      </c>
      <c r="I18" s="77">
        <f t="shared" si="1"/>
        <v>6.3639316871021173E-2</v>
      </c>
      <c r="J18" s="76">
        <f>分析係数表!G21</f>
        <v>0.28500292911540714</v>
      </c>
      <c r="K18" s="78">
        <f t="shared" si="2"/>
        <v>1.8137391715144582E-2</v>
      </c>
      <c r="L18" s="79"/>
      <c r="M18" s="80"/>
      <c r="N18" s="81">
        <f>分析係数表!H21</f>
        <v>9.1282519397535371E-4</v>
      </c>
      <c r="O18" s="82">
        <f t="shared" si="3"/>
        <v>8.9549896482831546E-3</v>
      </c>
      <c r="P18" s="76">
        <f>分析係数表!C21</f>
        <v>0.26288951841359776</v>
      </c>
      <c r="Q18" s="82">
        <f t="shared" si="4"/>
        <v>2.3541729160359115E-3</v>
      </c>
      <c r="R18" s="83">
        <v>5.6051336072186139E-3</v>
      </c>
      <c r="S18" s="84">
        <f t="shared" si="5"/>
        <v>6.9244450478239794E-2</v>
      </c>
      <c r="T18" s="85">
        <f>分析係数表!F21</f>
        <v>0.4257469244288225</v>
      </c>
      <c r="U18" s="86">
        <f t="shared" si="6"/>
        <v>2.9480611824874499E-2</v>
      </c>
      <c r="V18" s="87">
        <f>分析係数表!D21</f>
        <v>5.0673696543643822E-2</v>
      </c>
      <c r="W18" s="167">
        <f t="shared" si="7"/>
        <v>0</v>
      </c>
      <c r="X18" s="76">
        <f>分析係数表!E21</f>
        <v>4.5987111892208554E-2</v>
      </c>
      <c r="Y18" s="166">
        <f t="shared" si="8"/>
        <v>0</v>
      </c>
    </row>
    <row r="19" spans="1:25" x14ac:dyDescent="0.2">
      <c r="A19" s="6" t="s">
        <v>7</v>
      </c>
      <c r="B19" s="5" t="s">
        <v>269</v>
      </c>
      <c r="C19" s="90"/>
      <c r="D19" s="76">
        <f>投入係数表!C19</f>
        <v>0</v>
      </c>
      <c r="E19" s="77">
        <f t="shared" si="9"/>
        <v>0</v>
      </c>
      <c r="F19" s="76">
        <f>分析係数表!C22</f>
        <v>7.7430972388955577E-2</v>
      </c>
      <c r="G19" s="77">
        <f t="shared" si="0"/>
        <v>0</v>
      </c>
      <c r="H19" s="77">
        <v>1.4771536441467344E-3</v>
      </c>
      <c r="I19" s="77">
        <f t="shared" si="1"/>
        <v>1.4771536441467344E-3</v>
      </c>
      <c r="J19" s="76">
        <f>分析係数表!G22</f>
        <v>0.1947935368043088</v>
      </c>
      <c r="K19" s="78">
        <f t="shared" si="2"/>
        <v>2.8773998274671578E-4</v>
      </c>
      <c r="L19" s="79"/>
      <c r="M19" s="80"/>
      <c r="N19" s="81">
        <f>分析係数表!H22</f>
        <v>4.2456985766295524E-5</v>
      </c>
      <c r="O19" s="82">
        <f t="shared" si="3"/>
        <v>4.1651114643177463E-4</v>
      </c>
      <c r="P19" s="76">
        <f>分析係数表!C22</f>
        <v>7.7430972388955577E-2</v>
      </c>
      <c r="Q19" s="82">
        <f t="shared" si="4"/>
        <v>3.2250863079050975E-5</v>
      </c>
      <c r="R19" s="83">
        <v>4.0753595095391972E-4</v>
      </c>
      <c r="S19" s="84">
        <f t="shared" si="5"/>
        <v>1.884689595100654E-3</v>
      </c>
      <c r="T19" s="85">
        <f>分析係数表!F22</f>
        <v>0.41382405745062839</v>
      </c>
      <c r="U19" s="86">
        <f t="shared" si="6"/>
        <v>7.799298952795346E-4</v>
      </c>
      <c r="V19" s="87">
        <f>分析係数表!D22</f>
        <v>5.3261520047875523E-2</v>
      </c>
      <c r="W19" s="167">
        <f t="shared" si="7"/>
        <v>0</v>
      </c>
      <c r="X19" s="76">
        <f>分析係数表!E22</f>
        <v>5.6852184320766011E-2</v>
      </c>
      <c r="Y19" s="166">
        <f t="shared" si="8"/>
        <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0.21568627450980393</v>
      </c>
      <c r="K20" s="78">
        <f t="shared" si="2"/>
        <v>0</v>
      </c>
      <c r="L20" s="79"/>
      <c r="M20" s="80"/>
      <c r="N20" s="81">
        <f>分析係数表!H23</f>
        <v>2.1228492883147762E-5</v>
      </c>
      <c r="O20" s="82">
        <f t="shared" si="3"/>
        <v>2.0825557321588732E-4</v>
      </c>
      <c r="P20" s="76">
        <f>分析係数表!C23</f>
        <v>0</v>
      </c>
      <c r="Q20" s="82">
        <f t="shared" si="4"/>
        <v>0</v>
      </c>
      <c r="R20" s="83">
        <v>0</v>
      </c>
      <c r="S20" s="84">
        <f t="shared" si="5"/>
        <v>0</v>
      </c>
      <c r="T20" s="85">
        <f>分析係数表!F23</f>
        <v>0.44102792632204396</v>
      </c>
      <c r="U20" s="86">
        <f t="shared" si="6"/>
        <v>0</v>
      </c>
      <c r="V20" s="87">
        <f>分析係数表!D23</f>
        <v>2.3469994058229353E-2</v>
      </c>
      <c r="W20" s="167">
        <f t="shared" si="7"/>
        <v>0</v>
      </c>
      <c r="X20" s="76">
        <f>分析係数表!E23</f>
        <v>2.3024361259655377E-2</v>
      </c>
      <c r="Y20" s="166">
        <f t="shared" si="8"/>
        <v>0</v>
      </c>
    </row>
    <row r="21" spans="1:25" x14ac:dyDescent="0.2">
      <c r="A21" s="6" t="s">
        <v>9</v>
      </c>
      <c r="B21" s="5" t="s">
        <v>271</v>
      </c>
      <c r="C21" s="90"/>
      <c r="D21" s="76">
        <f>投入係数表!C21</f>
        <v>3.3030553261767135E-4</v>
      </c>
      <c r="E21" s="77">
        <f t="shared" si="9"/>
        <v>3.3030553261767133E-2</v>
      </c>
      <c r="F21" s="76">
        <f>分析係数表!C24</f>
        <v>0.63487099296325256</v>
      </c>
      <c r="G21" s="77">
        <f t="shared" si="0"/>
        <v>2.09701401474237E-2</v>
      </c>
      <c r="H21" s="77">
        <v>3.2969067418946403E-2</v>
      </c>
      <c r="I21" s="77">
        <f t="shared" si="1"/>
        <v>3.2969067418946403E-2</v>
      </c>
      <c r="J21" s="76">
        <f>分析係数表!G24</f>
        <v>0.20715350223546944</v>
      </c>
      <c r="K21" s="78">
        <f t="shared" si="2"/>
        <v>6.829657781272056E-3</v>
      </c>
      <c r="L21" s="79"/>
      <c r="M21" s="80"/>
      <c r="N21" s="81">
        <f>分析係数表!H24</f>
        <v>3.5027013257193804E-4</v>
      </c>
      <c r="O21" s="82">
        <f t="shared" si="3"/>
        <v>3.4362169580621402E-3</v>
      </c>
      <c r="P21" s="76">
        <f>分析係数表!C24</f>
        <v>0.63487099296325256</v>
      </c>
      <c r="Q21" s="82">
        <f t="shared" si="4"/>
        <v>2.1815544722020783E-3</v>
      </c>
      <c r="R21" s="83">
        <v>7.37011346310598E-3</v>
      </c>
      <c r="S21" s="84">
        <f t="shared" si="5"/>
        <v>4.0339180882052385E-2</v>
      </c>
      <c r="T21" s="85">
        <f>分析係数表!F24</f>
        <v>0.39046199701937406</v>
      </c>
      <c r="U21" s="86">
        <f t="shared" si="6"/>
        <v>1.5750917125331929E-2</v>
      </c>
      <c r="V21" s="87">
        <f>分析係数表!D24</f>
        <v>8.1222056631892692E-2</v>
      </c>
      <c r="W21" s="167">
        <f t="shared" si="7"/>
        <v>0</v>
      </c>
      <c r="X21" s="76">
        <f>分析係数表!E24</f>
        <v>8.3457526080476907E-2</v>
      </c>
      <c r="Y21" s="166">
        <f t="shared" si="8"/>
        <v>0</v>
      </c>
    </row>
    <row r="22" spans="1:25" x14ac:dyDescent="0.2">
      <c r="A22" s="6" t="s">
        <v>10</v>
      </c>
      <c r="B22" s="5" t="s">
        <v>272</v>
      </c>
      <c r="C22" s="90"/>
      <c r="D22" s="76">
        <f>投入係数表!C22</f>
        <v>0</v>
      </c>
      <c r="E22" s="77">
        <f t="shared" si="9"/>
        <v>0</v>
      </c>
      <c r="F22" s="76">
        <f>分析係数表!C25</f>
        <v>2.5195482189400487E-2</v>
      </c>
      <c r="G22" s="77">
        <f t="shared" si="0"/>
        <v>0</v>
      </c>
      <c r="H22" s="77">
        <v>7.0623428516868221E-4</v>
      </c>
      <c r="I22" s="77">
        <f t="shared" si="1"/>
        <v>7.0623428516868221E-4</v>
      </c>
      <c r="J22" s="76">
        <f>分析係数表!G25</f>
        <v>0.19667590027700832</v>
      </c>
      <c r="K22" s="78">
        <f t="shared" si="2"/>
        <v>1.3889926384203999E-4</v>
      </c>
      <c r="L22" s="79"/>
      <c r="M22" s="80"/>
      <c r="N22" s="81">
        <f>分析係数表!H25</f>
        <v>5.0948382919554624E-4</v>
      </c>
      <c r="O22" s="82">
        <f t="shared" si="3"/>
        <v>4.9981337571812952E-3</v>
      </c>
      <c r="P22" s="76">
        <f>分析係数表!C25</f>
        <v>2.5195482189400487E-2</v>
      </c>
      <c r="Q22" s="82">
        <f t="shared" si="4"/>
        <v>1.2593039005930266E-4</v>
      </c>
      <c r="R22" s="83">
        <v>5.3128253656692707E-4</v>
      </c>
      <c r="S22" s="84">
        <f t="shared" si="5"/>
        <v>1.2375168217356094E-3</v>
      </c>
      <c r="T22" s="85">
        <f>分析係数表!F25</f>
        <v>0.34903047091412742</v>
      </c>
      <c r="U22" s="86">
        <f t="shared" si="6"/>
        <v>4.3193107905453401E-4</v>
      </c>
      <c r="V22" s="87">
        <f>分析係数表!D25</f>
        <v>0.22853185595567868</v>
      </c>
      <c r="W22" s="167">
        <f t="shared" si="7"/>
        <v>0</v>
      </c>
      <c r="X22" s="76">
        <f>分析係数表!E25</f>
        <v>0.2146814404432133</v>
      </c>
      <c r="Y22" s="166">
        <f t="shared" si="8"/>
        <v>0</v>
      </c>
    </row>
    <row r="23" spans="1:25" x14ac:dyDescent="0.2">
      <c r="A23" s="6" t="s">
        <v>11</v>
      </c>
      <c r="B23" s="5" t="s">
        <v>35</v>
      </c>
      <c r="C23" s="90"/>
      <c r="D23" s="76">
        <f>投入係数表!C23</f>
        <v>0</v>
      </c>
      <c r="E23" s="77">
        <f t="shared" si="9"/>
        <v>0</v>
      </c>
      <c r="F23" s="76">
        <f>分析係数表!C26</f>
        <v>0.4930888575458392</v>
      </c>
      <c r="G23" s="77">
        <f t="shared" si="0"/>
        <v>0</v>
      </c>
      <c r="H23" s="77">
        <v>8.2161346511108093E-3</v>
      </c>
      <c r="I23" s="77">
        <f t="shared" si="1"/>
        <v>8.2161346511108093E-3</v>
      </c>
      <c r="J23" s="76">
        <f>分析係数表!G26</f>
        <v>0.19639217284957194</v>
      </c>
      <c r="K23" s="78">
        <f t="shared" si="2"/>
        <v>1.6135845365563115E-3</v>
      </c>
      <c r="L23" s="79"/>
      <c r="M23" s="80"/>
      <c r="N23" s="81">
        <f>分析係数表!H26</f>
        <v>1.0815917123963785E-2</v>
      </c>
      <c r="O23" s="82">
        <f t="shared" si="3"/>
        <v>0.10610621455349459</v>
      </c>
      <c r="P23" s="76">
        <f>分析係数表!C26</f>
        <v>0.4930888575458392</v>
      </c>
      <c r="Q23" s="82">
        <f t="shared" si="4"/>
        <v>5.2319792112696342E-2</v>
      </c>
      <c r="R23" s="83">
        <v>5.7826692036397315E-2</v>
      </c>
      <c r="S23" s="84">
        <f t="shared" si="5"/>
        <v>6.6042826687508119E-2</v>
      </c>
      <c r="T23" s="85">
        <f>分析係数表!F26</f>
        <v>0.33499796167957602</v>
      </c>
      <c r="U23" s="86">
        <f t="shared" si="6"/>
        <v>2.2124212323872725E-2</v>
      </c>
      <c r="V23" s="87">
        <f>分析係数表!D26</f>
        <v>2.4561761108846312E-2</v>
      </c>
      <c r="W23" s="167">
        <f t="shared" si="7"/>
        <v>0</v>
      </c>
      <c r="X23" s="76">
        <f>分析係数表!E26</f>
        <v>2.6498165511618425E-2</v>
      </c>
      <c r="Y23" s="166">
        <f t="shared" si="8"/>
        <v>0</v>
      </c>
    </row>
    <row r="24" spans="1:25" x14ac:dyDescent="0.2">
      <c r="A24" s="6" t="s">
        <v>12</v>
      </c>
      <c r="B24" s="5" t="s">
        <v>367</v>
      </c>
      <c r="C24" s="90"/>
      <c r="D24" s="76">
        <f>投入係数表!C24</f>
        <v>0</v>
      </c>
      <c r="E24" s="77">
        <f t="shared" si="9"/>
        <v>0</v>
      </c>
      <c r="F24" s="76">
        <f>分析係数表!C27</f>
        <v>2.3319615912208547E-2</v>
      </c>
      <c r="G24" s="77">
        <f t="shared" si="0"/>
        <v>0</v>
      </c>
      <c r="H24" s="77">
        <v>5.6976139763109761E-5</v>
      </c>
      <c r="I24" s="77">
        <f t="shared" si="1"/>
        <v>5.6976139763109761E-5</v>
      </c>
      <c r="J24" s="76">
        <f>分析係数表!G27</f>
        <v>0.17692307692307693</v>
      </c>
      <c r="K24" s="78">
        <f t="shared" si="2"/>
        <v>1.008039395808865E-5</v>
      </c>
      <c r="L24" s="79"/>
      <c r="M24" s="80"/>
      <c r="N24" s="81">
        <f>分析係数表!H27</f>
        <v>1.0773460138197489E-2</v>
      </c>
      <c r="O24" s="82">
        <f t="shared" si="3"/>
        <v>0.10568970340706281</v>
      </c>
      <c r="P24" s="76">
        <f>分析係数表!C27</f>
        <v>2.3319615912208547E-2</v>
      </c>
      <c r="Q24" s="82">
        <f t="shared" si="4"/>
        <v>2.4646432893279439E-3</v>
      </c>
      <c r="R24" s="83">
        <v>2.4838721258848666E-3</v>
      </c>
      <c r="S24" s="84">
        <f t="shared" si="5"/>
        <v>2.5408482656479763E-3</v>
      </c>
      <c r="T24" s="85">
        <f>分析係数表!F27</f>
        <v>0.33076923076923076</v>
      </c>
      <c r="U24" s="86">
        <f t="shared" si="6"/>
        <v>8.4043442632971528E-4</v>
      </c>
      <c r="V24" s="87">
        <f>分析係数表!D27</f>
        <v>1.5384615384615385</v>
      </c>
      <c r="W24" s="167">
        <f t="shared" si="7"/>
        <v>0</v>
      </c>
      <c r="X24" s="76">
        <f>分析係数表!E27</f>
        <v>1.823076923076923</v>
      </c>
      <c r="Y24" s="166">
        <f t="shared" si="8"/>
        <v>0</v>
      </c>
    </row>
    <row r="25" spans="1:25" x14ac:dyDescent="0.2">
      <c r="A25" s="6" t="s">
        <v>13</v>
      </c>
      <c r="B25" s="5" t="s">
        <v>192</v>
      </c>
      <c r="C25" s="90"/>
      <c r="D25" s="76">
        <f>投入係数表!C25</f>
        <v>0</v>
      </c>
      <c r="E25" s="77">
        <f t="shared" si="9"/>
        <v>0</v>
      </c>
      <c r="F25" s="76">
        <f>分析係数表!C28</f>
        <v>0.14672910458351074</v>
      </c>
      <c r="G25" s="77">
        <f t="shared" si="0"/>
        <v>0</v>
      </c>
      <c r="H25" s="77">
        <v>1.3530805287035525E-2</v>
      </c>
      <c r="I25" s="77">
        <f t="shared" si="1"/>
        <v>1.3530805287035525E-2</v>
      </c>
      <c r="J25" s="76">
        <f>分析係数表!G28</f>
        <v>0.12492997198879552</v>
      </c>
      <c r="K25" s="78">
        <f t="shared" si="2"/>
        <v>1.6904031254951946E-3</v>
      </c>
      <c r="L25" s="79"/>
      <c r="M25" s="80"/>
      <c r="N25" s="81">
        <f>分析係数表!H28</f>
        <v>2.0262596456964536E-2</v>
      </c>
      <c r="O25" s="82">
        <f t="shared" si="3"/>
        <v>0.19877994463456441</v>
      </c>
      <c r="P25" s="76">
        <f>分析係数表!C28</f>
        <v>0.14672910458351074</v>
      </c>
      <c r="Q25" s="82">
        <f t="shared" si="4"/>
        <v>2.9166803285389478E-2</v>
      </c>
      <c r="R25" s="83">
        <v>3.3818680661198947E-2</v>
      </c>
      <c r="S25" s="84">
        <f t="shared" si="5"/>
        <v>4.7349485948234474E-2</v>
      </c>
      <c r="T25" s="85">
        <f>分析係数表!F28</f>
        <v>0.21372549019607842</v>
      </c>
      <c r="U25" s="86">
        <f t="shared" si="6"/>
        <v>1.011979209481874E-2</v>
      </c>
      <c r="V25" s="87">
        <f>分析係数表!D28</f>
        <v>3.4733893557422971E-2</v>
      </c>
      <c r="W25" s="167">
        <f t="shared" si="7"/>
        <v>0</v>
      </c>
      <c r="X25" s="76">
        <f>分析係数表!E28</f>
        <v>3.4173669467787111E-2</v>
      </c>
      <c r="Y25" s="166">
        <f t="shared" si="8"/>
        <v>0</v>
      </c>
    </row>
    <row r="26" spans="1:25" x14ac:dyDescent="0.2">
      <c r="A26" s="6" t="s">
        <v>14</v>
      </c>
      <c r="B26" s="5" t="s">
        <v>50</v>
      </c>
      <c r="C26" s="90"/>
      <c r="D26" s="76">
        <f>投入係数表!C26</f>
        <v>1.3212221304706854E-3</v>
      </c>
      <c r="E26" s="77">
        <f t="shared" si="9"/>
        <v>0.13212221304706853</v>
      </c>
      <c r="F26" s="76">
        <f>分析係数表!C29</f>
        <v>0.36751332706177486</v>
      </c>
      <c r="G26" s="77">
        <f t="shared" si="0"/>
        <v>4.8556674095692795E-2</v>
      </c>
      <c r="H26" s="77">
        <v>7.7326212573975941E-2</v>
      </c>
      <c r="I26" s="77">
        <f t="shared" si="1"/>
        <v>7.7326212573975941E-2</v>
      </c>
      <c r="J26" s="76">
        <f>分析係数表!G29</f>
        <v>0.26226333907056798</v>
      </c>
      <c r="K26" s="78">
        <f t="shared" si="2"/>
        <v>2.027983070733147E-2</v>
      </c>
      <c r="L26" s="79"/>
      <c r="M26" s="80"/>
      <c r="N26" s="81">
        <f>分析係数表!H29</f>
        <v>9.6908070011569522E-3</v>
      </c>
      <c r="O26" s="82">
        <f t="shared" si="3"/>
        <v>9.5068669173052553E-2</v>
      </c>
      <c r="P26" s="76">
        <f>分析係数表!C29</f>
        <v>0.36751332706177486</v>
      </c>
      <c r="Q26" s="82">
        <f t="shared" si="4"/>
        <v>3.4939002907123734E-2</v>
      </c>
      <c r="R26" s="83">
        <v>4.4306182387934587E-2</v>
      </c>
      <c r="S26" s="84">
        <f t="shared" si="5"/>
        <v>0.12163239496191053</v>
      </c>
      <c r="T26" s="85">
        <f>分析係数表!F29</f>
        <v>0.47117039586919107</v>
      </c>
      <c r="U26" s="86">
        <f t="shared" si="6"/>
        <v>5.7309583684721187E-2</v>
      </c>
      <c r="V26" s="87">
        <f>分析係数表!D29</f>
        <v>9.2943201376936319E-2</v>
      </c>
      <c r="W26" s="167">
        <f t="shared" si="7"/>
        <v>0</v>
      </c>
      <c r="X26" s="76">
        <f>分析係数表!E29</f>
        <v>7.2289156626506021E-2</v>
      </c>
      <c r="Y26" s="166">
        <f t="shared" si="8"/>
        <v>0</v>
      </c>
    </row>
    <row r="27" spans="1:25" x14ac:dyDescent="0.2">
      <c r="A27" s="6" t="s">
        <v>15</v>
      </c>
      <c r="B27" s="5" t="s">
        <v>36</v>
      </c>
      <c r="C27" s="90"/>
      <c r="D27" s="76">
        <f>投入係数表!C27</f>
        <v>2.8075970272502066E-3</v>
      </c>
      <c r="E27" s="77">
        <f t="shared" si="9"/>
        <v>0.28075970272502065</v>
      </c>
      <c r="F27" s="76">
        <f>分析係数表!C30</f>
        <v>1</v>
      </c>
      <c r="G27" s="77">
        <f t="shared" si="0"/>
        <v>0.28075970272502065</v>
      </c>
      <c r="H27" s="77">
        <v>0.35086747017191028</v>
      </c>
      <c r="I27" s="77">
        <f t="shared" si="1"/>
        <v>0.35086747017191028</v>
      </c>
      <c r="J27" s="76">
        <f>分析係数表!G30</f>
        <v>0.34487899988530796</v>
      </c>
      <c r="K27" s="78">
        <f t="shared" si="2"/>
        <v>0.12100682220517654</v>
      </c>
      <c r="L27" s="79"/>
      <c r="M27" s="80"/>
      <c r="N27" s="81">
        <f>分析係数表!H30</f>
        <v>0</v>
      </c>
      <c r="O27" s="82">
        <f t="shared" si="3"/>
        <v>0</v>
      </c>
      <c r="P27" s="76">
        <f>分析係数表!C30</f>
        <v>1</v>
      </c>
      <c r="Q27" s="82">
        <f t="shared" si="4"/>
        <v>0</v>
      </c>
      <c r="R27" s="83">
        <v>2.8734350877705067E-2</v>
      </c>
      <c r="S27" s="84">
        <f t="shared" si="5"/>
        <v>0.37960182104961537</v>
      </c>
      <c r="T27" s="85">
        <f>分析係数表!F30</f>
        <v>0.44087624727606378</v>
      </c>
      <c r="U27" s="86">
        <f t="shared" si="6"/>
        <v>0.16735742632351433</v>
      </c>
      <c r="V27" s="87">
        <f>分析係数表!D30</f>
        <v>0.11905034981075811</v>
      </c>
      <c r="W27" s="167">
        <f t="shared" si="7"/>
        <v>0</v>
      </c>
      <c r="X27" s="76">
        <f>分析係数表!E30</f>
        <v>6.6292005963986697E-2</v>
      </c>
      <c r="Y27" s="166">
        <f t="shared" si="8"/>
        <v>0</v>
      </c>
    </row>
    <row r="28" spans="1:25" x14ac:dyDescent="0.2">
      <c r="A28" s="6" t="s">
        <v>16</v>
      </c>
      <c r="B28" s="5" t="s">
        <v>193</v>
      </c>
      <c r="C28" s="90"/>
      <c r="D28" s="76">
        <f>投入係数表!C28</f>
        <v>9.7440132122213041E-3</v>
      </c>
      <c r="E28" s="77">
        <f t="shared" si="9"/>
        <v>0.97440132122213041</v>
      </c>
      <c r="F28" s="76">
        <f>分析係数表!C31</f>
        <v>0.30951028292239513</v>
      </c>
      <c r="G28" s="77">
        <f t="shared" si="0"/>
        <v>0.30158722861141718</v>
      </c>
      <c r="H28" s="77">
        <v>0.39015055528593023</v>
      </c>
      <c r="I28" s="77">
        <f t="shared" si="1"/>
        <v>0.39015055528593023</v>
      </c>
      <c r="J28" s="76">
        <f>分析係数表!G31</f>
        <v>7.0092194960809637E-2</v>
      </c>
      <c r="K28" s="78">
        <f t="shared" si="2"/>
        <v>2.734650878516956E-2</v>
      </c>
      <c r="L28" s="79"/>
      <c r="M28" s="80"/>
      <c r="N28" s="81">
        <f>分析係数表!H31</f>
        <v>2.261895916699394E-2</v>
      </c>
      <c r="O28" s="82">
        <f t="shared" si="3"/>
        <v>0.22189631326152792</v>
      </c>
      <c r="P28" s="76">
        <f>分析係数表!C31</f>
        <v>0.30951028292239513</v>
      </c>
      <c r="Q28" s="82">
        <f t="shared" si="4"/>
        <v>6.8679190697011921E-2</v>
      </c>
      <c r="R28" s="83">
        <v>8.8833169765756351E-2</v>
      </c>
      <c r="S28" s="84">
        <f t="shared" si="5"/>
        <v>0.47898372505168657</v>
      </c>
      <c r="T28" s="85">
        <f>分析係数表!F31</f>
        <v>0.24334064086008589</v>
      </c>
      <c r="U28" s="86">
        <f t="shared" si="6"/>
        <v>0.11655620661562859</v>
      </c>
      <c r="V28" s="87">
        <f>分析係数表!D31</f>
        <v>5.1052584161686535E-4</v>
      </c>
      <c r="W28" s="167">
        <f t="shared" si="7"/>
        <v>0</v>
      </c>
      <c r="X28" s="76">
        <f>分析係数表!E31</f>
        <v>4.2043304603741857E-4</v>
      </c>
      <c r="Y28" s="166">
        <f t="shared" si="8"/>
        <v>0</v>
      </c>
    </row>
    <row r="29" spans="1:25" x14ac:dyDescent="0.2">
      <c r="A29" s="6" t="s">
        <v>17</v>
      </c>
      <c r="B29" s="5" t="s">
        <v>273</v>
      </c>
      <c r="C29" s="90"/>
      <c r="D29" s="76">
        <f>投入係数表!C29</f>
        <v>6.606110652353427E-4</v>
      </c>
      <c r="E29" s="77">
        <f t="shared" si="9"/>
        <v>6.6061106523534266E-2</v>
      </c>
      <c r="F29" s="76">
        <f>分析係数表!C32</f>
        <v>0.85225718194254441</v>
      </c>
      <c r="G29" s="77">
        <f t="shared" si="0"/>
        <v>5.6301052481753551E-2</v>
      </c>
      <c r="H29" s="77">
        <v>8.4528188411320315E-2</v>
      </c>
      <c r="I29" s="77">
        <f t="shared" si="1"/>
        <v>8.4528188411320315E-2</v>
      </c>
      <c r="J29" s="76">
        <f>分析係数表!G32</f>
        <v>0.14035087719298245</v>
      </c>
      <c r="K29" s="78">
        <f t="shared" si="2"/>
        <v>1.1863605391062499E-2</v>
      </c>
      <c r="L29" s="79"/>
      <c r="M29" s="80"/>
      <c r="N29" s="81">
        <f>分析係数表!H32</f>
        <v>6.442847590035345E-3</v>
      </c>
      <c r="O29" s="82">
        <f t="shared" si="3"/>
        <v>6.3205566471021796E-2</v>
      </c>
      <c r="P29" s="76">
        <f>分析係数表!C32</f>
        <v>0.85225718194254441</v>
      </c>
      <c r="Q29" s="82">
        <f t="shared" si="4"/>
        <v>5.3867397963675206E-2</v>
      </c>
      <c r="R29" s="83">
        <v>7.0438901226542033E-2</v>
      </c>
      <c r="S29" s="84">
        <f t="shared" si="5"/>
        <v>0.15496708963786235</v>
      </c>
      <c r="T29" s="85">
        <f>分析係数表!F32</f>
        <v>0.48405103668261562</v>
      </c>
      <c r="U29" s="86">
        <f t="shared" si="6"/>
        <v>7.5011980390895086E-2</v>
      </c>
      <c r="V29" s="87">
        <f>分析係数表!D32</f>
        <v>2.1531100478468901E-2</v>
      </c>
      <c r="W29" s="167">
        <f t="shared" si="7"/>
        <v>0</v>
      </c>
      <c r="X29" s="76">
        <f>分析係数表!E32</f>
        <v>3.1897926634768738E-2</v>
      </c>
      <c r="Y29" s="166">
        <f t="shared" si="8"/>
        <v>0</v>
      </c>
    </row>
    <row r="30" spans="1:25" x14ac:dyDescent="0.2">
      <c r="A30" s="6" t="s">
        <v>18</v>
      </c>
      <c r="B30" s="5" t="s">
        <v>274</v>
      </c>
      <c r="C30" s="90"/>
      <c r="D30" s="76">
        <f>投入係数表!C30</f>
        <v>4.9545829892650697E-4</v>
      </c>
      <c r="E30" s="77">
        <f t="shared" si="9"/>
        <v>4.9545829892650696E-2</v>
      </c>
      <c r="F30" s="76">
        <f>分析係数表!C33</f>
        <v>1</v>
      </c>
      <c r="G30" s="77">
        <f t="shared" si="0"/>
        <v>4.9545829892650696E-2</v>
      </c>
      <c r="H30" s="77">
        <v>8.3974102226597527E-2</v>
      </c>
      <c r="I30" s="77">
        <f t="shared" si="1"/>
        <v>8.3974102226597527E-2</v>
      </c>
      <c r="J30" s="76">
        <f>分析係数表!G33</f>
        <v>0.50645624103299858</v>
      </c>
      <c r="K30" s="78">
        <f t="shared" si="2"/>
        <v>4.2529208157803339E-2</v>
      </c>
      <c r="L30" s="79"/>
      <c r="M30" s="80"/>
      <c r="N30" s="81">
        <f>分析係数表!H33</f>
        <v>9.552821797416492E-4</v>
      </c>
      <c r="O30" s="82">
        <f t="shared" si="3"/>
        <v>9.3715007947149289E-3</v>
      </c>
      <c r="P30" s="76">
        <f>分析係数表!C33</f>
        <v>1</v>
      </c>
      <c r="Q30" s="82">
        <f t="shared" si="4"/>
        <v>9.3715007947149289E-3</v>
      </c>
      <c r="R30" s="83">
        <v>2.8368848238880015E-2</v>
      </c>
      <c r="S30" s="84">
        <f t="shared" si="5"/>
        <v>0.11234295046547754</v>
      </c>
      <c r="T30" s="85">
        <f>分析係数表!F33</f>
        <v>0.6449067431850789</v>
      </c>
      <c r="U30" s="86">
        <f t="shared" si="6"/>
        <v>7.245072630449377E-2</v>
      </c>
      <c r="V30" s="87">
        <f>分析係数表!D33</f>
        <v>2.7259684361549498E-2</v>
      </c>
      <c r="W30" s="167">
        <f t="shared" si="7"/>
        <v>0</v>
      </c>
      <c r="X30" s="76">
        <f>分析係数表!E33</f>
        <v>2.4748923959827834E-2</v>
      </c>
      <c r="Y30" s="166">
        <f t="shared" si="8"/>
        <v>0</v>
      </c>
    </row>
    <row r="31" spans="1:25" x14ac:dyDescent="0.2">
      <c r="A31" s="6" t="s">
        <v>19</v>
      </c>
      <c r="B31" s="5" t="s">
        <v>275</v>
      </c>
      <c r="C31" s="90"/>
      <c r="D31" s="76">
        <f>投入係数表!C31</f>
        <v>7.2502064409578862E-2</v>
      </c>
      <c r="E31" s="77">
        <f t="shared" si="9"/>
        <v>7.2502064409578866</v>
      </c>
      <c r="F31" s="76">
        <f>分析係数表!C34</f>
        <v>0.24772063858157056</v>
      </c>
      <c r="G31" s="77">
        <f t="shared" si="0"/>
        <v>1.7960257694023036</v>
      </c>
      <c r="H31" s="77">
        <v>2.0517764027706207</v>
      </c>
      <c r="I31" s="77">
        <f t="shared" si="1"/>
        <v>2.0517764027706207</v>
      </c>
      <c r="J31" s="76">
        <f>分析係数表!G34</f>
        <v>0.4248649605950589</v>
      </c>
      <c r="K31" s="78">
        <f t="shared" si="2"/>
        <v>0.87172790051301141</v>
      </c>
      <c r="L31" s="79"/>
      <c r="M31" s="80"/>
      <c r="N31" s="81">
        <f>分析係数表!H34</f>
        <v>0.15963826648127116</v>
      </c>
      <c r="O31" s="82">
        <f t="shared" si="3"/>
        <v>1.5660819105834725</v>
      </c>
      <c r="P31" s="76">
        <f>分析係数表!C34</f>
        <v>0.24772063858157056</v>
      </c>
      <c r="Q31" s="82">
        <f t="shared" si="4"/>
        <v>0.38795081096078388</v>
      </c>
      <c r="R31" s="83">
        <v>0.41665387068091464</v>
      </c>
      <c r="S31" s="84">
        <f t="shared" si="5"/>
        <v>2.4684302734515353</v>
      </c>
      <c r="T31" s="85">
        <f>分析係数表!F34</f>
        <v>0.69972549366864434</v>
      </c>
      <c r="U31" s="86">
        <f t="shared" si="6"/>
        <v>1.7272235916775023</v>
      </c>
      <c r="V31" s="87">
        <f>分析係数表!D34</f>
        <v>0.30222261577968651</v>
      </c>
      <c r="W31" s="167">
        <f t="shared" si="7"/>
        <v>1</v>
      </c>
      <c r="X31" s="76">
        <f>分析係数表!E34</f>
        <v>0.2069423536704153</v>
      </c>
      <c r="Y31" s="166">
        <f t="shared" si="8"/>
        <v>1</v>
      </c>
    </row>
    <row r="32" spans="1:25" x14ac:dyDescent="0.2">
      <c r="A32" s="6" t="s">
        <v>20</v>
      </c>
      <c r="B32" s="5" t="s">
        <v>37</v>
      </c>
      <c r="C32" s="90"/>
      <c r="D32" s="76">
        <f>投入係数表!C32</f>
        <v>4.9545829892650699E-3</v>
      </c>
      <c r="E32" s="77">
        <f t="shared" si="9"/>
        <v>0.495458298926507</v>
      </c>
      <c r="F32" s="76">
        <f>分析係数表!C35</f>
        <v>0.40037672666387614</v>
      </c>
      <c r="G32" s="77">
        <f t="shared" si="0"/>
        <v>0.19836997192264713</v>
      </c>
      <c r="H32" s="77">
        <v>0.27823634303428069</v>
      </c>
      <c r="I32" s="77">
        <f t="shared" si="1"/>
        <v>0.27823634303428069</v>
      </c>
      <c r="J32" s="76">
        <f>分析係数表!G35</f>
        <v>0.31413869149718204</v>
      </c>
      <c r="K32" s="78">
        <f t="shared" si="2"/>
        <v>8.7404800727750018E-2</v>
      </c>
      <c r="L32" s="79"/>
      <c r="M32" s="80"/>
      <c r="N32" s="81">
        <f>分析係数表!H35</f>
        <v>6.0278305541698066E-2</v>
      </c>
      <c r="O32" s="82">
        <f t="shared" si="3"/>
        <v>0.59134170014651199</v>
      </c>
      <c r="P32" s="76">
        <f>分析係数表!C35</f>
        <v>0.40037672666387614</v>
      </c>
      <c r="Q32" s="82">
        <f t="shared" si="4"/>
        <v>0.23675945424451184</v>
      </c>
      <c r="R32" s="83">
        <v>0.30371073490278011</v>
      </c>
      <c r="S32" s="84">
        <f t="shared" si="5"/>
        <v>0.5819470779370608</v>
      </c>
      <c r="T32" s="85">
        <f>分析係数表!F35</f>
        <v>0.64444988973290862</v>
      </c>
      <c r="U32" s="86">
        <f t="shared" si="6"/>
        <v>0.37503573020692721</v>
      </c>
      <c r="V32" s="87">
        <f>分析係数表!D35</f>
        <v>6.3219799068855678E-2</v>
      </c>
      <c r="W32" s="167">
        <f t="shared" si="7"/>
        <v>0</v>
      </c>
      <c r="X32" s="76">
        <f>分析係数表!E35</f>
        <v>5.6848811565792697E-2</v>
      </c>
      <c r="Y32" s="166">
        <f t="shared" si="8"/>
        <v>0</v>
      </c>
    </row>
    <row r="33" spans="1:25" x14ac:dyDescent="0.2">
      <c r="A33" s="6" t="s">
        <v>21</v>
      </c>
      <c r="B33" s="5" t="s">
        <v>38</v>
      </c>
      <c r="C33" s="90"/>
      <c r="D33" s="76">
        <f>投入係数表!C33</f>
        <v>1.9818331957060279E-3</v>
      </c>
      <c r="E33" s="77">
        <f t="shared" si="9"/>
        <v>0.19818331957060278</v>
      </c>
      <c r="F33" s="76">
        <f>分析係数表!C36</f>
        <v>0.81884274474653918</v>
      </c>
      <c r="G33" s="77">
        <f t="shared" si="0"/>
        <v>0.16228097336017289</v>
      </c>
      <c r="H33" s="77">
        <v>0.25351894373337996</v>
      </c>
      <c r="I33" s="77">
        <f t="shared" si="1"/>
        <v>0.25351894373337996</v>
      </c>
      <c r="J33" s="76">
        <f>分析係数表!G36</f>
        <v>1.667576253714147E-2</v>
      </c>
      <c r="K33" s="78">
        <f t="shared" si="2"/>
        <v>4.227621704364774E-3</v>
      </c>
      <c r="L33" s="79"/>
      <c r="M33" s="80"/>
      <c r="N33" s="81">
        <f>分析係数表!H36</f>
        <v>0.19381614002313904</v>
      </c>
      <c r="O33" s="82">
        <f t="shared" si="3"/>
        <v>1.9013733834610509</v>
      </c>
      <c r="P33" s="76">
        <f>分析係数表!C36</f>
        <v>0.81884274474653918</v>
      </c>
      <c r="Q33" s="82">
        <f t="shared" si="4"/>
        <v>1.5569258001012609</v>
      </c>
      <c r="R33" s="83">
        <v>1.6031590135810072</v>
      </c>
      <c r="S33" s="84">
        <f t="shared" si="5"/>
        <v>1.8566779573143872</v>
      </c>
      <c r="T33" s="85">
        <f>分析係数表!F36</f>
        <v>0.88527075374446673</v>
      </c>
      <c r="U33" s="86">
        <f t="shared" si="6"/>
        <v>1.6436626947324444</v>
      </c>
      <c r="V33" s="87">
        <f>分析係数表!D36</f>
        <v>8.9745922018070468E-3</v>
      </c>
      <c r="W33" s="167">
        <f t="shared" si="7"/>
        <v>0</v>
      </c>
      <c r="X33" s="76">
        <f>分析係数表!E36</f>
        <v>2.2436480504517617E-3</v>
      </c>
      <c r="Y33" s="166">
        <f t="shared" si="8"/>
        <v>0</v>
      </c>
    </row>
    <row r="34" spans="1:25" x14ac:dyDescent="0.2">
      <c r="A34" s="6" t="s">
        <v>22</v>
      </c>
      <c r="B34" s="5" t="s">
        <v>378</v>
      </c>
      <c r="C34" s="90"/>
      <c r="D34" s="76">
        <f>投入係数表!C34</f>
        <v>3.0057803468208091E-2</v>
      </c>
      <c r="E34" s="77">
        <f t="shared" si="9"/>
        <v>3.0057803468208091</v>
      </c>
      <c r="F34" s="76">
        <f>分析係数表!C37</f>
        <v>0.43300400097983183</v>
      </c>
      <c r="G34" s="77">
        <f t="shared" si="0"/>
        <v>1.3015149162399569</v>
      </c>
      <c r="H34" s="77">
        <v>1.5476678249661326</v>
      </c>
      <c r="I34" s="77">
        <f t="shared" si="1"/>
        <v>1.5476678249661326</v>
      </c>
      <c r="J34" s="76">
        <f>分析係数表!G37</f>
        <v>0.37467899332306109</v>
      </c>
      <c r="K34" s="78">
        <f t="shared" si="2"/>
        <v>0.57987862265680212</v>
      </c>
      <c r="L34" s="79"/>
      <c r="M34" s="80"/>
      <c r="N34" s="81">
        <f>分析係数表!H37</f>
        <v>4.7689809261991442E-2</v>
      </c>
      <c r="O34" s="82">
        <f t="shared" si="3"/>
        <v>0.46784614522949081</v>
      </c>
      <c r="P34" s="76">
        <f>分析係数表!C37</f>
        <v>0.43300400097983183</v>
      </c>
      <c r="Q34" s="82">
        <f t="shared" si="4"/>
        <v>0.20257925272736099</v>
      </c>
      <c r="R34" s="83">
        <v>0.23568266932397358</v>
      </c>
      <c r="S34" s="84">
        <f t="shared" si="5"/>
        <v>1.7833504942901062</v>
      </c>
      <c r="T34" s="85">
        <f>分析係数表!F37</f>
        <v>0.6925184043828112</v>
      </c>
      <c r="U34" s="86">
        <f t="shared" si="6"/>
        <v>1.235003038761082</v>
      </c>
      <c r="V34" s="87">
        <f>分析係数表!D37</f>
        <v>7.24191063174114E-2</v>
      </c>
      <c r="W34" s="167">
        <f t="shared" si="7"/>
        <v>0</v>
      </c>
      <c r="X34" s="76">
        <f>分析係数表!E37</f>
        <v>6.5998972778633799E-2</v>
      </c>
      <c r="Y34" s="166">
        <f t="shared" si="8"/>
        <v>0</v>
      </c>
    </row>
    <row r="35" spans="1:25" x14ac:dyDescent="0.2">
      <c r="A35" s="6" t="s">
        <v>23</v>
      </c>
      <c r="B35" s="5" t="s">
        <v>194</v>
      </c>
      <c r="C35" s="90"/>
      <c r="D35" s="76">
        <f>投入係数表!C35</f>
        <v>3.4682080924855491E-3</v>
      </c>
      <c r="E35" s="77">
        <f t="shared" si="9"/>
        <v>0.34682080924855491</v>
      </c>
      <c r="F35" s="76">
        <f>分析係数表!C38</f>
        <v>7.9651941097724221E-2</v>
      </c>
      <c r="G35" s="77">
        <f t="shared" si="0"/>
        <v>2.7624950669730943E-2</v>
      </c>
      <c r="H35" s="77">
        <v>4.3569848602299177E-2</v>
      </c>
      <c r="I35" s="77">
        <f t="shared" si="1"/>
        <v>4.3569848602299177E-2</v>
      </c>
      <c r="J35" s="76">
        <f>分析係数表!G38</f>
        <v>0.16009852216748768</v>
      </c>
      <c r="K35" s="78">
        <f t="shared" si="2"/>
        <v>6.975468372289277E-3</v>
      </c>
      <c r="L35" s="79"/>
      <c r="M35" s="80"/>
      <c r="N35" s="81">
        <f>分析係数表!H38</f>
        <v>4.2106715633723583E-2</v>
      </c>
      <c r="O35" s="82">
        <f t="shared" si="3"/>
        <v>0.41307492947371244</v>
      </c>
      <c r="P35" s="76">
        <f>分析係数表!C38</f>
        <v>7.9651941097724221E-2</v>
      </c>
      <c r="Q35" s="82">
        <f t="shared" si="4"/>
        <v>3.290221995138673E-2</v>
      </c>
      <c r="R35" s="83">
        <v>3.931575524309331E-2</v>
      </c>
      <c r="S35" s="84">
        <f t="shared" si="5"/>
        <v>8.288560384539248E-2</v>
      </c>
      <c r="T35" s="85">
        <f>分析係数表!F38</f>
        <v>0.48891625615763545</v>
      </c>
      <c r="U35" s="86">
        <f t="shared" si="6"/>
        <v>4.0524119121454205E-2</v>
      </c>
      <c r="V35" s="87">
        <f>分析係数表!D38</f>
        <v>6.1576354679802957E-2</v>
      </c>
      <c r="W35" s="167">
        <f t="shared" si="7"/>
        <v>0</v>
      </c>
      <c r="X35" s="76">
        <f>分析係数表!E38</f>
        <v>7.0197044334975367E-2</v>
      </c>
      <c r="Y35" s="166">
        <f t="shared" si="8"/>
        <v>0</v>
      </c>
    </row>
    <row r="36" spans="1:25" x14ac:dyDescent="0.2">
      <c r="A36" s="6" t="s">
        <v>24</v>
      </c>
      <c r="B36" s="5" t="s">
        <v>39</v>
      </c>
      <c r="C36" s="90"/>
      <c r="D36" s="76">
        <f>投入係数表!C36</f>
        <v>0</v>
      </c>
      <c r="E36" s="77">
        <f t="shared" si="9"/>
        <v>0</v>
      </c>
      <c r="F36" s="76">
        <f>分析係数表!C39</f>
        <v>1</v>
      </c>
      <c r="G36" s="77">
        <f t="shared" si="0"/>
        <v>0</v>
      </c>
      <c r="H36" s="77">
        <v>2.0166249303145478E-2</v>
      </c>
      <c r="I36" s="77">
        <f t="shared" si="1"/>
        <v>2.0166249303145478E-2</v>
      </c>
      <c r="J36" s="76">
        <f>分析係数表!G39</f>
        <v>0.35152969406118778</v>
      </c>
      <c r="K36" s="78">
        <f t="shared" si="2"/>
        <v>7.0890354478963715E-3</v>
      </c>
      <c r="L36" s="79"/>
      <c r="M36" s="80"/>
      <c r="N36" s="81">
        <f>分析係数表!H39</f>
        <v>3.7892859796418753E-3</v>
      </c>
      <c r="O36" s="82">
        <f t="shared" si="3"/>
        <v>3.7173619819035886E-2</v>
      </c>
      <c r="P36" s="76">
        <f>分析係数表!C39</f>
        <v>1</v>
      </c>
      <c r="Q36" s="82">
        <f t="shared" si="4"/>
        <v>3.7173619819035886E-2</v>
      </c>
      <c r="R36" s="83">
        <v>4.6457853562733131E-2</v>
      </c>
      <c r="S36" s="84">
        <f t="shared" si="5"/>
        <v>6.6624102865878609E-2</v>
      </c>
      <c r="T36" s="85">
        <f>分析係数表!F39</f>
        <v>0.70235952809438107</v>
      </c>
      <c r="U36" s="86">
        <f t="shared" si="6"/>
        <v>4.6794073448590004E-2</v>
      </c>
      <c r="V36" s="87">
        <f>分析係数表!D39</f>
        <v>5.8888222355528895E-2</v>
      </c>
      <c r="W36" s="167">
        <f t="shared" si="7"/>
        <v>0</v>
      </c>
      <c r="X36" s="76">
        <f>分析係数表!E39</f>
        <v>7.4585082983403314E-2</v>
      </c>
      <c r="Y36" s="166">
        <f t="shared" si="8"/>
        <v>0</v>
      </c>
    </row>
    <row r="37" spans="1:25" x14ac:dyDescent="0.2">
      <c r="A37" s="6" t="s">
        <v>25</v>
      </c>
      <c r="B37" s="5" t="s">
        <v>40</v>
      </c>
      <c r="C37" s="90"/>
      <c r="D37" s="76">
        <f>投入係数表!C37</f>
        <v>0</v>
      </c>
      <c r="E37" s="77">
        <f t="shared" si="9"/>
        <v>0</v>
      </c>
      <c r="F37" s="76">
        <f>分析係数表!C40</f>
        <v>0.95328673803415021</v>
      </c>
      <c r="G37" s="77">
        <f t="shared" si="0"/>
        <v>0</v>
      </c>
      <c r="H37" s="77">
        <v>6.4084735363143545E-3</v>
      </c>
      <c r="I37" s="77">
        <f t="shared" si="1"/>
        <v>6.4084735363143545E-3</v>
      </c>
      <c r="J37" s="76">
        <f>分析係数表!G40</f>
        <v>0.53898804366660891</v>
      </c>
      <c r="K37" s="78">
        <f t="shared" si="2"/>
        <v>3.4540906142273087E-3</v>
      </c>
      <c r="L37" s="79"/>
      <c r="M37" s="80"/>
      <c r="N37" s="81">
        <f>分析係数表!H40</f>
        <v>2.9093649496354006E-2</v>
      </c>
      <c r="O37" s="82">
        <f t="shared" si="3"/>
        <v>0.28541426309237355</v>
      </c>
      <c r="P37" s="76">
        <f>分析係数表!C40</f>
        <v>0.95328673803415021</v>
      </c>
      <c r="Q37" s="82">
        <f t="shared" si="4"/>
        <v>0.27208163185174955</v>
      </c>
      <c r="R37" s="83">
        <v>0.27349463208862501</v>
      </c>
      <c r="S37" s="84">
        <f t="shared" si="5"/>
        <v>0.27990310562493936</v>
      </c>
      <c r="T37" s="85">
        <f>分析係数表!F40</f>
        <v>0.73566106394039166</v>
      </c>
      <c r="U37" s="86">
        <f t="shared" si="6"/>
        <v>0.20591381648426271</v>
      </c>
      <c r="V37" s="87">
        <f>分析係数表!D40</f>
        <v>0.10041587246577716</v>
      </c>
      <c r="W37" s="167">
        <f t="shared" si="7"/>
        <v>0</v>
      </c>
      <c r="X37" s="76">
        <f>分析係数表!E40</f>
        <v>6.4460232195460057E-2</v>
      </c>
      <c r="Y37" s="166">
        <f t="shared" si="8"/>
        <v>0</v>
      </c>
    </row>
    <row r="38" spans="1:25" x14ac:dyDescent="0.2">
      <c r="A38" s="6" t="s">
        <v>26</v>
      </c>
      <c r="B38" s="5" t="s">
        <v>277</v>
      </c>
      <c r="C38" s="90"/>
      <c r="D38" s="76">
        <f>投入係数表!C38</f>
        <v>4.9545829892650697E-4</v>
      </c>
      <c r="E38" s="77">
        <f t="shared" si="9"/>
        <v>4.9545829892650696E-2</v>
      </c>
      <c r="F38" s="76">
        <f>分析係数表!C41</f>
        <v>0.71785008836677411</v>
      </c>
      <c r="G38" s="77">
        <f t="shared" si="0"/>
        <v>3.5566478366644463E-2</v>
      </c>
      <c r="H38" s="77">
        <v>4.0184649272042891E-2</v>
      </c>
      <c r="I38" s="77">
        <f t="shared" si="1"/>
        <v>4.0184649272042891E-2</v>
      </c>
      <c r="J38" s="76">
        <f>分析係数表!G41</f>
        <v>0.45415256068573073</v>
      </c>
      <c r="K38" s="78">
        <f t="shared" si="2"/>
        <v>1.8249961367156266E-2</v>
      </c>
      <c r="L38" s="79"/>
      <c r="M38" s="80"/>
      <c r="N38" s="81">
        <f>分析係数表!H41</f>
        <v>4.9982486493371406E-2</v>
      </c>
      <c r="O38" s="82">
        <f t="shared" si="3"/>
        <v>0.49033774713680667</v>
      </c>
      <c r="P38" s="76">
        <f>分析係数表!C41</f>
        <v>0.71785008836677411</v>
      </c>
      <c r="Q38" s="82">
        <f t="shared" si="4"/>
        <v>0.3519889951117216</v>
      </c>
      <c r="R38" s="83">
        <v>0.3573830796426683</v>
      </c>
      <c r="S38" s="84">
        <f t="shared" si="5"/>
        <v>0.3975677289147112</v>
      </c>
      <c r="T38" s="85">
        <f>分析係数表!F41</f>
        <v>0.55751638694806593</v>
      </c>
      <c r="U38" s="86">
        <f t="shared" si="6"/>
        <v>0.22165052379167791</v>
      </c>
      <c r="V38" s="87">
        <f>分析係数表!D41</f>
        <v>0.16026795361233162</v>
      </c>
      <c r="W38" s="167">
        <f t="shared" si="7"/>
        <v>0</v>
      </c>
      <c r="X38" s="76">
        <f>分析係数表!E41</f>
        <v>0.15587409061442051</v>
      </c>
      <c r="Y38" s="166">
        <f t="shared" si="8"/>
        <v>0</v>
      </c>
    </row>
    <row r="39" spans="1:25" x14ac:dyDescent="0.2">
      <c r="A39" s="6" t="s">
        <v>51</v>
      </c>
      <c r="B39" s="5" t="s">
        <v>368</v>
      </c>
      <c r="C39" s="90"/>
      <c r="D39" s="76">
        <f>投入係数表!C39</f>
        <v>1.6515276630883568E-4</v>
      </c>
      <c r="E39" s="77">
        <f>$C$5*D39</f>
        <v>1.6515276630883566E-2</v>
      </c>
      <c r="F39" s="76">
        <f>分析係数表!C42</f>
        <v>0</v>
      </c>
      <c r="G39" s="77">
        <f>E39*F39</f>
        <v>0</v>
      </c>
      <c r="H39" s="77">
        <v>0</v>
      </c>
      <c r="I39" s="77">
        <f>C39+H39</f>
        <v>0</v>
      </c>
      <c r="J39" s="76">
        <f>分析係数表!G42</f>
        <v>0</v>
      </c>
      <c r="K39" s="78">
        <f>I39*J39</f>
        <v>0</v>
      </c>
      <c r="L39" s="79"/>
      <c r="M39" s="80"/>
      <c r="N39" s="81">
        <f>分析係数表!H42</f>
        <v>1.3405793255707812E-2</v>
      </c>
      <c r="O39" s="82">
        <f t="shared" si="3"/>
        <v>0.13151339448583285</v>
      </c>
      <c r="P39" s="76">
        <f>分析係数表!C42</f>
        <v>0</v>
      </c>
      <c r="Q39" s="82">
        <f>O39*P39</f>
        <v>0</v>
      </c>
      <c r="R39" s="83">
        <v>0</v>
      </c>
      <c r="S39" s="84">
        <f>I39+R39</f>
        <v>0</v>
      </c>
      <c r="T39" s="85">
        <f>分析係数表!F42</f>
        <v>0</v>
      </c>
      <c r="U39" s="86">
        <f t="shared" si="6"/>
        <v>0</v>
      </c>
      <c r="V39" s="87">
        <f>分析係数表!D42</f>
        <v>0</v>
      </c>
      <c r="W39" s="167">
        <f t="shared" si="7"/>
        <v>0</v>
      </c>
      <c r="X39" s="76">
        <f>分析係数表!E42</f>
        <v>0</v>
      </c>
      <c r="Y39" s="166">
        <f t="shared" si="8"/>
        <v>0</v>
      </c>
    </row>
    <row r="40" spans="1:25" x14ac:dyDescent="0.2">
      <c r="A40" s="6" t="s">
        <v>195</v>
      </c>
      <c r="B40" s="5" t="s">
        <v>41</v>
      </c>
      <c r="C40" s="90"/>
      <c r="D40" s="76">
        <f>投入係数表!C40</f>
        <v>1.9653179190751446E-2</v>
      </c>
      <c r="E40" s="77">
        <f>$C$5*D40</f>
        <v>1.9653179190751446</v>
      </c>
      <c r="F40" s="76">
        <f>分析係数表!C43</f>
        <v>0.24416011268928273</v>
      </c>
      <c r="G40" s="77">
        <f>E40*F40</f>
        <v>0.47985224459165393</v>
      </c>
      <c r="H40" s="77">
        <v>0.65417195473909628</v>
      </c>
      <c r="I40" s="77">
        <f>C40+H40</f>
        <v>0.65417195473909628</v>
      </c>
      <c r="J40" s="76">
        <f>分析係数表!G43</f>
        <v>0.34972426470588236</v>
      </c>
      <c r="K40" s="78">
        <f>I40*J40</f>
        <v>0.2287798058623402</v>
      </c>
      <c r="L40" s="79"/>
      <c r="M40" s="80"/>
      <c r="N40" s="81">
        <f>分析係数表!H43</f>
        <v>3.6258265844416375E-2</v>
      </c>
      <c r="O40" s="82">
        <f t="shared" si="3"/>
        <v>0.35570051905273553</v>
      </c>
      <c r="P40" s="76">
        <f>分析係数表!C43</f>
        <v>0.24416011268928273</v>
      </c>
      <c r="Q40" s="82">
        <f>O40*P40</f>
        <v>8.6847878815552268E-2</v>
      </c>
      <c r="R40" s="83">
        <v>0.13670369118341727</v>
      </c>
      <c r="S40" s="84">
        <f>I40+R40</f>
        <v>0.79087564592251358</v>
      </c>
      <c r="T40" s="85">
        <f>分析係数表!F43</f>
        <v>0.55514705882352944</v>
      </c>
      <c r="U40" s="86">
        <f t="shared" si="6"/>
        <v>0.43905228872904251</v>
      </c>
      <c r="V40" s="87">
        <f>分析係数表!D43</f>
        <v>0.23460477941176472</v>
      </c>
      <c r="W40" s="167">
        <f t="shared" si="7"/>
        <v>0</v>
      </c>
      <c r="X40" s="76">
        <f>分析係数表!E43</f>
        <v>0.17325367647058823</v>
      </c>
      <c r="Y40" s="166">
        <f t="shared" si="8"/>
        <v>0</v>
      </c>
    </row>
    <row r="41" spans="1:25" x14ac:dyDescent="0.2">
      <c r="A41" s="6" t="s">
        <v>341</v>
      </c>
      <c r="B41" s="5" t="s">
        <v>346</v>
      </c>
      <c r="C41" s="90"/>
      <c r="D41" s="76">
        <f>投入係数表!C41</f>
        <v>1.6515276630883568E-4</v>
      </c>
      <c r="E41" s="77">
        <f>$C$5*D41</f>
        <v>1.6515276630883566E-2</v>
      </c>
      <c r="F41" s="76">
        <f>分析係数表!C44</f>
        <v>0.44352059925093634</v>
      </c>
      <c r="G41" s="77">
        <f>E41*F41</f>
        <v>7.3248653881244647E-3</v>
      </c>
      <c r="H41" s="77">
        <v>1.1012053236604698E-2</v>
      </c>
      <c r="I41" s="77">
        <f>C41+H41</f>
        <v>1.1012053236604698E-2</v>
      </c>
      <c r="J41" s="76">
        <f>分析係数表!G44</f>
        <v>0.26743054804885957</v>
      </c>
      <c r="K41" s="78">
        <f>I41*J41</f>
        <v>2.9449594322084123E-3</v>
      </c>
      <c r="L41" s="79"/>
      <c r="M41" s="80"/>
      <c r="N41" s="81">
        <f>分析係数表!H44</f>
        <v>0.11044123422457623</v>
      </c>
      <c r="O41" s="82">
        <f t="shared" si="3"/>
        <v>1.0834496196556538</v>
      </c>
      <c r="P41" s="76">
        <f>分析係数表!C44</f>
        <v>0.44352059925093634</v>
      </c>
      <c r="Q41" s="82">
        <f>O41*P41</f>
        <v>0.48053222456787464</v>
      </c>
      <c r="R41" s="83">
        <v>0.48733469034609622</v>
      </c>
      <c r="S41" s="84">
        <f>I41+R41</f>
        <v>0.49834674358270092</v>
      </c>
      <c r="T41" s="85">
        <f>分析係数表!F44</f>
        <v>0.49983785536698733</v>
      </c>
      <c r="U41" s="86">
        <f t="shared" si="6"/>
        <v>0.24909256754149919</v>
      </c>
      <c r="V41" s="87">
        <f>分析係数表!D44</f>
        <v>0.31423629877851045</v>
      </c>
      <c r="W41" s="167">
        <f t="shared" si="7"/>
        <v>0</v>
      </c>
      <c r="X41" s="76">
        <f>分析係数表!E44</f>
        <v>0.23370446438222894</v>
      </c>
      <c r="Y41" s="166">
        <f t="shared" si="8"/>
        <v>0</v>
      </c>
    </row>
    <row r="42" spans="1:25" x14ac:dyDescent="0.2">
      <c r="A42" s="6" t="s">
        <v>342</v>
      </c>
      <c r="B42" s="5" t="s">
        <v>279</v>
      </c>
      <c r="C42" s="90"/>
      <c r="D42" s="76">
        <f>投入係数表!C42</f>
        <v>1.3212221304706854E-3</v>
      </c>
      <c r="E42" s="77">
        <f>$C$5*D42</f>
        <v>0.13212221304706853</v>
      </c>
      <c r="F42" s="76">
        <f>分析係数表!C45</f>
        <v>1</v>
      </c>
      <c r="G42" s="77">
        <f>E42*F42</f>
        <v>0.13212221304706853</v>
      </c>
      <c r="H42" s="77">
        <v>0.16535515010049467</v>
      </c>
      <c r="I42" s="77">
        <f>C42+H42</f>
        <v>0.16535515010049467</v>
      </c>
      <c r="J42" s="76">
        <f>分析係数表!G45</f>
        <v>0</v>
      </c>
      <c r="K42" s="78">
        <f>I42*J42</f>
        <v>0</v>
      </c>
      <c r="L42" s="79"/>
      <c r="M42" s="80"/>
      <c r="N42" s="81">
        <f>分析係数表!H45</f>
        <v>0</v>
      </c>
      <c r="O42" s="82">
        <f t="shared" si="3"/>
        <v>0</v>
      </c>
      <c r="P42" s="76">
        <f>分析係数表!C45</f>
        <v>1</v>
      </c>
      <c r="Q42" s="82">
        <f>O42*P42</f>
        <v>0</v>
      </c>
      <c r="R42" s="83">
        <v>9.6103987911140259E-3</v>
      </c>
      <c r="S42" s="84">
        <f>I42+R42</f>
        <v>0.1749655488916087</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76">
        <f>投入係数表!C43</f>
        <v>4.1288191577208916E-3</v>
      </c>
      <c r="E43" s="77">
        <f>$C$5*D43</f>
        <v>0.41288191577208916</v>
      </c>
      <c r="F43" s="76">
        <f>分析係数表!C46</f>
        <v>0.20394173093401891</v>
      </c>
      <c r="G43" s="77">
        <f>E43*F43</f>
        <v>8.4203852573913662E-2</v>
      </c>
      <c r="H43" s="77">
        <v>0.10616937133126592</v>
      </c>
      <c r="I43" s="77">
        <f>C43+H43</f>
        <v>0.10616937133126592</v>
      </c>
      <c r="J43" s="76">
        <f>分析係数表!G46</f>
        <v>9.7765363128491621E-3</v>
      </c>
      <c r="K43" s="78">
        <f>I43*J43</f>
        <v>1.037968714132488E-3</v>
      </c>
      <c r="L43" s="79"/>
      <c r="M43" s="80"/>
      <c r="N43" s="81">
        <f>分析係数表!H46</f>
        <v>2.207763259847367E-2</v>
      </c>
      <c r="O43" s="82">
        <f t="shared" si="3"/>
        <v>0.21658579614452278</v>
      </c>
      <c r="P43" s="76">
        <f>分析係数表!C46</f>
        <v>0.20394173093401891</v>
      </c>
      <c r="Q43" s="82">
        <f>O43*P43</f>
        <v>4.4170882161436532E-2</v>
      </c>
      <c r="R43" s="83">
        <v>4.8878760003582523E-2</v>
      </c>
      <c r="S43" s="84">
        <f>I43+R43</f>
        <v>0.15504813133484843</v>
      </c>
      <c r="T43" s="85">
        <f>分析係数表!F46</f>
        <v>0.31424581005586594</v>
      </c>
      <c r="U43" s="86">
        <f t="shared" si="6"/>
        <v>4.8723225628967734E-2</v>
      </c>
      <c r="V43" s="87">
        <f>分析係数表!D46</f>
        <v>6.9832402234636867E-3</v>
      </c>
      <c r="W43" s="167">
        <f t="shared" si="7"/>
        <v>0</v>
      </c>
      <c r="X43" s="76">
        <f>分析係数表!E46</f>
        <v>1.9553072625698324E-2</v>
      </c>
      <c r="Y43" s="166">
        <f t="shared" si="8"/>
        <v>0</v>
      </c>
    </row>
    <row r="44" spans="1:25" x14ac:dyDescent="0.2">
      <c r="A44" s="192">
        <v>40</v>
      </c>
      <c r="B44" s="14" t="s">
        <v>151</v>
      </c>
      <c r="C44" s="197">
        <f>SUM(C5:C43)</f>
        <v>100</v>
      </c>
      <c r="D44" s="92">
        <f>投入係数表!C44</f>
        <v>0.54516928158546651</v>
      </c>
      <c r="E44" s="91">
        <f>SUM(E5:E43)</f>
        <v>54.516928158546669</v>
      </c>
      <c r="F44" s="92">
        <f>分析係数表!C47</f>
        <v>0.3565882023489878</v>
      </c>
      <c r="G44" s="91">
        <f>SUM(G5:G43)</f>
        <v>16.143963485144287</v>
      </c>
      <c r="H44" s="91">
        <f>SUM(H5:H43)</f>
        <v>18.850996367743953</v>
      </c>
      <c r="I44" s="91">
        <f>SUM(I5:I43)</f>
        <v>118.85099636774392</v>
      </c>
      <c r="J44" s="92">
        <f>分析係数表!G47</f>
        <v>0.20702938758024061</v>
      </c>
      <c r="K44" s="93">
        <f>SUM(K5:K43)</f>
        <v>15.63792427156354</v>
      </c>
      <c r="L44" s="94">
        <f>最終需要_まとめ!$L$33</f>
        <v>0.62733333333333341</v>
      </c>
      <c r="M44" s="91">
        <f>K44*L44</f>
        <v>9.8101911596941953</v>
      </c>
      <c r="N44" s="95">
        <f>分析係数表!H47</f>
        <v>1</v>
      </c>
      <c r="O44" s="96">
        <f>SUM(O5:O43)</f>
        <v>9.8101911596941935</v>
      </c>
      <c r="P44" s="92">
        <f>分析係数表!C47</f>
        <v>0.3565882023489878</v>
      </c>
      <c r="Q44" s="96">
        <f>SUM(Q5:Q43)</f>
        <v>4.1184387211002944</v>
      </c>
      <c r="R44" s="91">
        <f>SUM(R5:R43)</f>
        <v>4.5543326273963274</v>
      </c>
      <c r="S44" s="97">
        <f>SUM(S5:S43)</f>
        <v>123.40532899514029</v>
      </c>
      <c r="T44" s="98">
        <f>分析係数表!F47</f>
        <v>0.44699801687384694</v>
      </c>
      <c r="U44" s="99">
        <f>SUM(U5:U43)</f>
        <v>57.557907981577273</v>
      </c>
      <c r="V44" s="100">
        <f>分析係数表!D47</f>
        <v>7.3973369448801493E-2</v>
      </c>
      <c r="W44" s="164">
        <f>SUM(W5:W43)</f>
        <v>56</v>
      </c>
      <c r="X44" s="92">
        <f>分析係数表!E47</f>
        <v>5.841930334920295E-2</v>
      </c>
      <c r="Y44" s="165">
        <f>SUM(Y5:Y43)</f>
        <v>37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266</v>
      </c>
      <c r="S2" s="3" t="s">
        <v>153</v>
      </c>
      <c r="U2" s="64" t="s">
        <v>210</v>
      </c>
      <c r="W2" s="3" t="s">
        <v>130</v>
      </c>
      <c r="Y2" s="3" t="s">
        <v>154</v>
      </c>
    </row>
    <row r="3" spans="1:25" ht="44" x14ac:dyDescent="0.2">
      <c r="B3" s="65"/>
      <c r="C3" s="66" t="s">
        <v>228</v>
      </c>
      <c r="D3" s="66" t="s">
        <v>308</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0.65037929495760816</v>
      </c>
      <c r="G5" s="77">
        <f t="shared" ref="G5:G38" si="1">E5*F5</f>
        <v>0</v>
      </c>
      <c r="H5" s="77">
        <f t="array" ref="H5:H43">MMULT(逆行列係数!C5:AO43,'2'!G5:G43)</f>
        <v>3.2679112617046459E-2</v>
      </c>
      <c r="I5" s="77">
        <f t="shared" ref="I5:I38" si="2">C5+H5</f>
        <v>3.2679112617046459E-2</v>
      </c>
      <c r="J5" s="76">
        <f>分析係数表!G8</f>
        <v>0.11973575557390587</v>
      </c>
      <c r="K5" s="78">
        <f t="shared" ref="K5:K38" si="3">I5*J5</f>
        <v>3.9128582406868177E-3</v>
      </c>
      <c r="L5" s="79" t="s">
        <v>182</v>
      </c>
      <c r="M5" s="80" t="s">
        <v>182</v>
      </c>
      <c r="N5" s="81">
        <f>分析係数表!H8</f>
        <v>1.170751382505599E-2</v>
      </c>
      <c r="O5" s="82">
        <f t="shared" ref="O5:O43" si="4">$M$44*N5</f>
        <v>0.21363086115523935</v>
      </c>
      <c r="P5" s="76">
        <f>分析係数表!C8</f>
        <v>0.65037929495760816</v>
      </c>
      <c r="Q5" s="82">
        <f t="shared" ref="Q5:Q38" si="5">O5*P5</f>
        <v>0.13894108885933126</v>
      </c>
      <c r="R5" s="83">
        <f t="array" ref="R5:R43">MMULT(逆行列係数!C5:AO43,'2'!Q5:Q43)</f>
        <v>0.18327493052718991</v>
      </c>
      <c r="S5" s="84">
        <f t="shared" ref="S5:S38" si="6">I5+R5</f>
        <v>0.21595404314423636</v>
      </c>
      <c r="T5" s="85">
        <f>分析係数表!F8</f>
        <v>0.45169281585466559</v>
      </c>
      <c r="U5" s="86">
        <f t="shared" ref="U5:U43" si="7">S5*T5</f>
        <v>9.7544889843020066E-2</v>
      </c>
      <c r="V5" s="87">
        <f>分析係数表!D8</f>
        <v>0.495458298926507</v>
      </c>
      <c r="W5" s="167">
        <f t="shared" ref="W5:W43" si="8">ROUND(S5*V5,0)</f>
        <v>0</v>
      </c>
      <c r="X5" s="76">
        <f>分析係数表!E8</f>
        <v>0.32782824112303882</v>
      </c>
      <c r="Y5" s="166">
        <f t="shared" ref="Y5:Y43" si="9">ROUND(S5*X5,0)</f>
        <v>0</v>
      </c>
    </row>
    <row r="6" spans="1:25" x14ac:dyDescent="0.2">
      <c r="A6" s="6" t="s">
        <v>220</v>
      </c>
      <c r="B6" s="5" t="s">
        <v>266</v>
      </c>
      <c r="C6" s="75">
        <f>最終需要_まとめ!$C$7</f>
        <v>100</v>
      </c>
      <c r="D6" s="76">
        <f>投入係数表!D6</f>
        <v>0.13377926421404682</v>
      </c>
      <c r="E6" s="77">
        <f t="shared" si="0"/>
        <v>13.377926421404682</v>
      </c>
      <c r="F6" s="76">
        <f>分析係数表!C9</f>
        <v>0.72894736842105257</v>
      </c>
      <c r="G6" s="77">
        <f t="shared" si="1"/>
        <v>9.7518042598134116</v>
      </c>
      <c r="H6" s="77">
        <v>10.812858113801619</v>
      </c>
      <c r="I6" s="77">
        <f t="shared" si="2"/>
        <v>110.81285811380162</v>
      </c>
      <c r="J6" s="76">
        <f>分析係数表!G9</f>
        <v>0.24749163879598662</v>
      </c>
      <c r="K6" s="78">
        <f t="shared" si="3"/>
        <v>27.425255854251908</v>
      </c>
      <c r="L6" s="79"/>
      <c r="M6" s="80"/>
      <c r="N6" s="81">
        <f>分析係数表!H9</f>
        <v>6.0501204716971121E-4</v>
      </c>
      <c r="O6" s="82">
        <f t="shared" si="4"/>
        <v>1.1039854112283448E-2</v>
      </c>
      <c r="P6" s="76">
        <f>分析係数表!C9</f>
        <v>0.72894736842105257</v>
      </c>
      <c r="Q6" s="82">
        <f t="shared" si="5"/>
        <v>8.0474726029013555E-3</v>
      </c>
      <c r="R6" s="83">
        <v>1.0272290938463682E-2</v>
      </c>
      <c r="S6" s="84">
        <f t="shared" si="6"/>
        <v>110.82313040474008</v>
      </c>
      <c r="T6" s="85">
        <f>分析係数表!F9</f>
        <v>0.67892976588628762</v>
      </c>
      <c r="U6" s="86">
        <f t="shared" si="7"/>
        <v>75.241121980475711</v>
      </c>
      <c r="V6" s="87">
        <f>分析係数表!D9</f>
        <v>0.15384615384615385</v>
      </c>
      <c r="W6" s="167">
        <f t="shared" si="8"/>
        <v>17</v>
      </c>
      <c r="X6" s="76">
        <f>分析係数表!E9</f>
        <v>1.6722408026755852E-2</v>
      </c>
      <c r="Y6" s="166">
        <f t="shared" si="9"/>
        <v>2</v>
      </c>
    </row>
    <row r="7" spans="1:25" x14ac:dyDescent="0.2">
      <c r="A7" s="6" t="s">
        <v>221</v>
      </c>
      <c r="B7" s="5" t="s">
        <v>267</v>
      </c>
      <c r="C7" s="90"/>
      <c r="D7" s="76">
        <f>投入係数表!D7</f>
        <v>0</v>
      </c>
      <c r="E7" s="77">
        <f t="shared" si="0"/>
        <v>0</v>
      </c>
      <c r="F7" s="76">
        <f>分析係数表!C10</f>
        <v>1.0504201680672232E-2</v>
      </c>
      <c r="G7" s="77">
        <f t="shared" si="1"/>
        <v>0</v>
      </c>
      <c r="H7" s="77">
        <v>7.224820281861202E-5</v>
      </c>
      <c r="I7" s="77">
        <f t="shared" si="2"/>
        <v>7.224820281861202E-5</v>
      </c>
      <c r="J7" s="76">
        <f>分析係数表!G10</f>
        <v>0.2857142857142857</v>
      </c>
      <c r="K7" s="78">
        <f t="shared" si="3"/>
        <v>2.0642343662460577E-5</v>
      </c>
      <c r="L7" s="79"/>
      <c r="M7" s="80"/>
      <c r="N7" s="81">
        <f>分析係数表!H10</f>
        <v>1.1887956014562746E-3</v>
      </c>
      <c r="O7" s="82">
        <f t="shared" si="4"/>
        <v>2.1692344922381514E-2</v>
      </c>
      <c r="P7" s="76">
        <f>分析係数表!C10</f>
        <v>1.0504201680672232E-2</v>
      </c>
      <c r="Q7" s="82">
        <f t="shared" si="5"/>
        <v>2.2786076599140166E-4</v>
      </c>
      <c r="R7" s="83">
        <v>3.0584439837836577E-4</v>
      </c>
      <c r="S7" s="84">
        <f t="shared" si="6"/>
        <v>3.7809260119697779E-4</v>
      </c>
      <c r="T7" s="85">
        <f>分析係数表!F10</f>
        <v>0.5714285714285714</v>
      </c>
      <c r="U7" s="86">
        <f t="shared" si="7"/>
        <v>2.1605291496970159E-4</v>
      </c>
      <c r="V7" s="87">
        <f>分析係数表!D10</f>
        <v>0</v>
      </c>
      <c r="W7" s="167">
        <f t="shared" si="8"/>
        <v>0</v>
      </c>
      <c r="X7" s="76">
        <f>分析係数表!E10</f>
        <v>0</v>
      </c>
      <c r="Y7" s="166">
        <f t="shared" si="9"/>
        <v>0</v>
      </c>
    </row>
    <row r="8" spans="1:25" x14ac:dyDescent="0.2">
      <c r="A8" s="6" t="s">
        <v>222</v>
      </c>
      <c r="B8" s="5" t="s">
        <v>27</v>
      </c>
      <c r="C8" s="90"/>
      <c r="D8" s="76">
        <f>投入係数表!D8</f>
        <v>0</v>
      </c>
      <c r="E8" s="77">
        <f t="shared" si="0"/>
        <v>0</v>
      </c>
      <c r="F8" s="76">
        <f>分析係数表!C11</f>
        <v>1.4320902789711765E-3</v>
      </c>
      <c r="G8" s="77">
        <f t="shared" si="1"/>
        <v>0</v>
      </c>
      <c r="H8" s="77">
        <v>2.3865174432741141E-4</v>
      </c>
      <c r="I8" s="77">
        <f t="shared" si="2"/>
        <v>2.3865174432741141E-4</v>
      </c>
      <c r="J8" s="76">
        <f>分析係数表!G11</f>
        <v>0.36842105263157893</v>
      </c>
      <c r="K8" s="78">
        <f t="shared" si="3"/>
        <v>8.7924326857467355E-5</v>
      </c>
      <c r="L8" s="79"/>
      <c r="M8" s="80"/>
      <c r="N8" s="81">
        <f>分析係数表!H11</f>
        <v>-2.1228492883147762E-5</v>
      </c>
      <c r="O8" s="82">
        <f t="shared" si="4"/>
        <v>-3.8736330218538419E-4</v>
      </c>
      <c r="P8" s="76">
        <f>分析係数表!C11</f>
        <v>1.4320902789711765E-3</v>
      </c>
      <c r="Q8" s="82">
        <f t="shared" si="5"/>
        <v>-5.54739219489863E-7</v>
      </c>
      <c r="R8" s="83">
        <v>1.2910964521398188E-4</v>
      </c>
      <c r="S8" s="84">
        <f t="shared" si="6"/>
        <v>3.6776138954139326E-4</v>
      </c>
      <c r="T8" s="85">
        <f>分析係数表!F11</f>
        <v>0.57894736842105265</v>
      </c>
      <c r="U8" s="86">
        <f t="shared" si="7"/>
        <v>2.1291448868185928E-4</v>
      </c>
      <c r="V8" s="87">
        <f>分析係数表!D11</f>
        <v>2.6315789473684209E-2</v>
      </c>
      <c r="W8" s="167">
        <f t="shared" si="8"/>
        <v>0</v>
      </c>
      <c r="X8" s="76">
        <f>分析係数表!E11</f>
        <v>0</v>
      </c>
      <c r="Y8" s="166">
        <f t="shared" si="9"/>
        <v>0</v>
      </c>
    </row>
    <row r="9" spans="1:25" x14ac:dyDescent="0.2">
      <c r="A9" s="6" t="s">
        <v>223</v>
      </c>
      <c r="B9" s="5" t="s">
        <v>191</v>
      </c>
      <c r="C9" s="90"/>
      <c r="D9" s="76">
        <f>投入係数表!D9</f>
        <v>3.0100334448160536E-2</v>
      </c>
      <c r="E9" s="77">
        <f t="shared" si="0"/>
        <v>3.0100334448160537</v>
      </c>
      <c r="F9" s="76">
        <f>分析係数表!C12</f>
        <v>8.2314002014678422E-2</v>
      </c>
      <c r="G9" s="77">
        <f t="shared" si="1"/>
        <v>0.24776789904083807</v>
      </c>
      <c r="H9" s="77">
        <v>0.27902390277210115</v>
      </c>
      <c r="I9" s="77">
        <f t="shared" si="2"/>
        <v>0.27902390277210115</v>
      </c>
      <c r="J9" s="76">
        <f>分析係数表!G12</f>
        <v>0.12801312223648553</v>
      </c>
      <c r="K9" s="78">
        <f t="shared" si="3"/>
        <v>3.5718720972466242E-2</v>
      </c>
      <c r="L9" s="79"/>
      <c r="M9" s="80"/>
      <c r="N9" s="81">
        <f>分析係数表!H12</f>
        <v>9.0942863511405014E-2</v>
      </c>
      <c r="O9" s="82">
        <f t="shared" si="4"/>
        <v>1.6594643865621859</v>
      </c>
      <c r="P9" s="76">
        <f>分析係数表!C12</f>
        <v>8.2314002014678422E-2</v>
      </c>
      <c r="Q9" s="82">
        <f t="shared" si="5"/>
        <v>0.13659715485876686</v>
      </c>
      <c r="R9" s="83">
        <v>0.15218659147103614</v>
      </c>
      <c r="S9" s="84">
        <f t="shared" si="6"/>
        <v>0.43121049424313729</v>
      </c>
      <c r="T9" s="85">
        <f>分析係数表!F12</f>
        <v>0.39723291969761804</v>
      </c>
      <c r="U9" s="86">
        <f t="shared" si="7"/>
        <v>0.17129100363245434</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0.25352928128033392</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投入係数表!D11</f>
        <v>1.3377926421404682E-2</v>
      </c>
      <c r="E11" s="77">
        <f t="shared" si="0"/>
        <v>1.3377926421404682</v>
      </c>
      <c r="F11" s="76">
        <f>分析係数表!C14</f>
        <v>0.20214395099540583</v>
      </c>
      <c r="G11" s="77">
        <f t="shared" si="1"/>
        <v>0.27042669029485727</v>
      </c>
      <c r="H11" s="77">
        <v>0.33367939656916484</v>
      </c>
      <c r="I11" s="77">
        <f t="shared" si="2"/>
        <v>0.33367939656916484</v>
      </c>
      <c r="J11" s="76">
        <f>分析係数表!G14</f>
        <v>0.19479400103430444</v>
      </c>
      <c r="K11" s="78">
        <f t="shared" si="3"/>
        <v>6.4998744720419985E-2</v>
      </c>
      <c r="L11" s="79"/>
      <c r="M11" s="80"/>
      <c r="N11" s="81">
        <f>分析係数表!H14</f>
        <v>1.146338615689979E-3</v>
      </c>
      <c r="O11" s="82">
        <f t="shared" si="4"/>
        <v>2.0917618318010742E-2</v>
      </c>
      <c r="P11" s="76">
        <f>分析係数表!C14</f>
        <v>0.20214395099540583</v>
      </c>
      <c r="Q11" s="82">
        <f t="shared" si="5"/>
        <v>4.2283700122165667E-3</v>
      </c>
      <c r="R11" s="83">
        <v>1.793415872067362E-2</v>
      </c>
      <c r="S11" s="84">
        <f t="shared" si="6"/>
        <v>0.35161355528983845</v>
      </c>
      <c r="T11" s="85">
        <f>分析係数表!F14</f>
        <v>0.33787278055507669</v>
      </c>
      <c r="U11" s="86">
        <f t="shared" si="7"/>
        <v>0.11880064960663392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0.15339586766541213</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投入係数表!D13</f>
        <v>1.0033444816053512E-2</v>
      </c>
      <c r="E13" s="77">
        <f t="shared" si="0"/>
        <v>1.0033444816053512</v>
      </c>
      <c r="F13" s="76">
        <f>分析係数表!C16</f>
        <v>5.244101845363236E-2</v>
      </c>
      <c r="G13" s="77">
        <f t="shared" si="1"/>
        <v>5.2616406475216412E-2</v>
      </c>
      <c r="H13" s="77">
        <v>6.185859489705766E-2</v>
      </c>
      <c r="I13" s="77">
        <f t="shared" si="2"/>
        <v>6.185859489705766E-2</v>
      </c>
      <c r="J13" s="76">
        <f>分析係数表!G16</f>
        <v>3.3400809716599193E-2</v>
      </c>
      <c r="K13" s="78">
        <f t="shared" si="3"/>
        <v>2.0661271574928166E-3</v>
      </c>
      <c r="L13" s="79"/>
      <c r="M13" s="80"/>
      <c r="N13" s="81">
        <f>分析係数表!H16</f>
        <v>1.6473310477322662E-2</v>
      </c>
      <c r="O13" s="82">
        <f t="shared" si="4"/>
        <v>0.30059392249585809</v>
      </c>
      <c r="P13" s="76">
        <f>分析係数表!C16</f>
        <v>5.244101845363236E-2</v>
      </c>
      <c r="Q13" s="82">
        <f t="shared" si="5"/>
        <v>1.5763451436655029E-2</v>
      </c>
      <c r="R13" s="83">
        <v>1.7723599241329466E-2</v>
      </c>
      <c r="S13" s="84">
        <f t="shared" si="6"/>
        <v>7.958219413838713E-2</v>
      </c>
      <c r="T13" s="85">
        <f>分析係数表!F16</f>
        <v>0.2874493927125506</v>
      </c>
      <c r="U13" s="86">
        <f t="shared" si="7"/>
        <v>2.2875853375811685E-2</v>
      </c>
      <c r="V13" s="87">
        <f>分析係数表!D16</f>
        <v>0</v>
      </c>
      <c r="W13" s="167">
        <f t="shared" si="8"/>
        <v>0</v>
      </c>
      <c r="X13" s="76">
        <f>分析係数表!E16</f>
        <v>0</v>
      </c>
      <c r="Y13" s="166">
        <f t="shared" si="9"/>
        <v>0</v>
      </c>
    </row>
    <row r="14" spans="1:25" x14ac:dyDescent="0.2">
      <c r="A14" s="6" t="s">
        <v>2</v>
      </c>
      <c r="B14" s="5" t="s">
        <v>365</v>
      </c>
      <c r="C14" s="90"/>
      <c r="D14" s="76">
        <f>投入係数表!D14</f>
        <v>1.6722408026755852E-2</v>
      </c>
      <c r="E14" s="77">
        <f t="shared" si="0"/>
        <v>1.6722408026755853</v>
      </c>
      <c r="F14" s="76">
        <f>分析係数表!C17</f>
        <v>0.30047739399045215</v>
      </c>
      <c r="G14" s="77">
        <f t="shared" si="1"/>
        <v>0.50247055851246181</v>
      </c>
      <c r="H14" s="77">
        <v>0.62005584707860562</v>
      </c>
      <c r="I14" s="77">
        <f t="shared" si="2"/>
        <v>0.62005584707860562</v>
      </c>
      <c r="J14" s="76">
        <f>分析係数表!G17</f>
        <v>0.21582733812949639</v>
      </c>
      <c r="K14" s="78">
        <f t="shared" si="3"/>
        <v>0.13382500296660552</v>
      </c>
      <c r="L14" s="79"/>
      <c r="M14" s="80"/>
      <c r="N14" s="81">
        <f>分析係数表!H17</f>
        <v>2.8021610605755043E-3</v>
      </c>
      <c r="O14" s="82">
        <f t="shared" si="4"/>
        <v>5.1131955888470706E-2</v>
      </c>
      <c r="P14" s="76">
        <f>分析係数表!C17</f>
        <v>0.30047739399045215</v>
      </c>
      <c r="Q14" s="82">
        <f t="shared" si="5"/>
        <v>1.5363996855002431E-2</v>
      </c>
      <c r="R14" s="83">
        <v>3.208027886801932E-2</v>
      </c>
      <c r="S14" s="84">
        <f t="shared" si="6"/>
        <v>0.65213612594662496</v>
      </c>
      <c r="T14" s="85">
        <f>分析係数表!F17</f>
        <v>0.33413269384492406</v>
      </c>
      <c r="U14" s="86">
        <f t="shared" si="7"/>
        <v>0.21790000051613848</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投入係数表!D15</f>
        <v>0</v>
      </c>
      <c r="E15" s="77">
        <f t="shared" si="0"/>
        <v>0</v>
      </c>
      <c r="F15" s="76">
        <f>分析係数表!C18</f>
        <v>0.17062500000000003</v>
      </c>
      <c r="G15" s="77">
        <f t="shared" si="1"/>
        <v>0</v>
      </c>
      <c r="H15" s="77">
        <v>1.8799412142564147E-3</v>
      </c>
      <c r="I15" s="77">
        <f t="shared" si="2"/>
        <v>1.8799412142564147E-3</v>
      </c>
      <c r="J15" s="76">
        <f>分析係数表!G18</f>
        <v>0.21515892420537897</v>
      </c>
      <c r="K15" s="78">
        <f t="shared" si="3"/>
        <v>4.0448612922876405E-4</v>
      </c>
      <c r="L15" s="79"/>
      <c r="M15" s="80"/>
      <c r="N15" s="81">
        <f>分析係数表!H18</f>
        <v>4.4579835054610296E-4</v>
      </c>
      <c r="O15" s="82">
        <f t="shared" si="4"/>
        <v>8.1346293458930668E-3</v>
      </c>
      <c r="P15" s="76">
        <f>分析係数表!C18</f>
        <v>0.17062500000000003</v>
      </c>
      <c r="Q15" s="82">
        <f t="shared" si="5"/>
        <v>1.3879711321430047E-3</v>
      </c>
      <c r="R15" s="83">
        <v>3.3520122689095545E-3</v>
      </c>
      <c r="S15" s="84">
        <f t="shared" si="6"/>
        <v>5.2319534831659692E-3</v>
      </c>
      <c r="T15" s="85">
        <f>分析係数表!F18</f>
        <v>0.45904645476772615</v>
      </c>
      <c r="U15" s="86">
        <f t="shared" si="7"/>
        <v>2.4017096979569944E-3</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投入係数表!D16</f>
        <v>0</v>
      </c>
      <c r="E16" s="77">
        <f t="shared" si="0"/>
        <v>0</v>
      </c>
      <c r="F16" s="76">
        <f>分析係数表!C19</f>
        <v>0.1185035016586804</v>
      </c>
      <c r="G16" s="77">
        <f t="shared" si="1"/>
        <v>0</v>
      </c>
      <c r="H16" s="77">
        <v>1.9284562584265825E-3</v>
      </c>
      <c r="I16" s="77">
        <f t="shared" si="2"/>
        <v>1.9284562584265825E-3</v>
      </c>
      <c r="J16" s="76">
        <f>分析係数表!G19</f>
        <v>5.7564057564057566E-2</v>
      </c>
      <c r="K16" s="78">
        <f t="shared" si="3"/>
        <v>1.1100976706983486E-4</v>
      </c>
      <c r="L16" s="79"/>
      <c r="M16" s="80"/>
      <c r="N16" s="81">
        <f>分析係数表!H19</f>
        <v>-1.1675671085731269E-4</v>
      </c>
      <c r="O16" s="82">
        <f t="shared" si="4"/>
        <v>-2.1304981620196128E-3</v>
      </c>
      <c r="P16" s="76">
        <f>分析係数表!C19</f>
        <v>0.1185035016586804</v>
      </c>
      <c r="Q16" s="82">
        <f t="shared" si="5"/>
        <v>-2.524714924767067E-4</v>
      </c>
      <c r="R16" s="83">
        <v>1.4933702511955569E-3</v>
      </c>
      <c r="S16" s="84">
        <f t="shared" si="6"/>
        <v>3.4218265096221394E-3</v>
      </c>
      <c r="T16" s="85">
        <f>分析係数表!F19</f>
        <v>0.24008424008424009</v>
      </c>
      <c r="U16" s="86">
        <f t="shared" si="7"/>
        <v>8.2152661726273902E-4</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投入係数表!D17</f>
        <v>0</v>
      </c>
      <c r="E17" s="77">
        <f t="shared" si="0"/>
        <v>0</v>
      </c>
      <c r="F17" s="76">
        <f>分析係数表!C20</f>
        <v>0.1515527950310559</v>
      </c>
      <c r="G17" s="77">
        <f t="shared" si="1"/>
        <v>0</v>
      </c>
      <c r="H17" s="77">
        <v>1.5332873850221196E-3</v>
      </c>
      <c r="I17" s="77">
        <f t="shared" si="2"/>
        <v>1.5332873850221196E-3</v>
      </c>
      <c r="J17" s="76">
        <f>分析係数表!G20</f>
        <v>0.10025273799494525</v>
      </c>
      <c r="K17" s="78">
        <f t="shared" si="3"/>
        <v>1.5371625848157729E-4</v>
      </c>
      <c r="L17" s="79"/>
      <c r="M17" s="80"/>
      <c r="N17" s="81">
        <f>分析係数表!H20</f>
        <v>5.5194081496184183E-4</v>
      </c>
      <c r="O17" s="82">
        <f t="shared" si="4"/>
        <v>1.0071445856819988E-2</v>
      </c>
      <c r="P17" s="76">
        <f>分析係数表!C20</f>
        <v>0.1515527950310559</v>
      </c>
      <c r="Q17" s="82">
        <f t="shared" si="5"/>
        <v>1.5263557696050167E-3</v>
      </c>
      <c r="R17" s="83">
        <v>3.8907226679033794E-3</v>
      </c>
      <c r="S17" s="84">
        <f t="shared" si="6"/>
        <v>5.424010052925499E-3</v>
      </c>
      <c r="T17" s="85">
        <f>分析係数表!F20</f>
        <v>0.22325189553496208</v>
      </c>
      <c r="U17" s="86">
        <f t="shared" si="7"/>
        <v>1.2109205257163076E-3</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投入係数表!D18</f>
        <v>0</v>
      </c>
      <c r="E18" s="77">
        <f t="shared" si="0"/>
        <v>0</v>
      </c>
      <c r="F18" s="76">
        <f>分析係数表!C21</f>
        <v>0.26288951841359776</v>
      </c>
      <c r="G18" s="77">
        <f t="shared" si="1"/>
        <v>0</v>
      </c>
      <c r="H18" s="77">
        <v>7.7815545948528159E-3</v>
      </c>
      <c r="I18" s="77">
        <f t="shared" si="2"/>
        <v>7.7815545948528159E-3</v>
      </c>
      <c r="J18" s="76">
        <f>分析係数表!G21</f>
        <v>0.28500292911540714</v>
      </c>
      <c r="K18" s="78">
        <f t="shared" si="3"/>
        <v>2.2177658526045078E-3</v>
      </c>
      <c r="L18" s="79"/>
      <c r="M18" s="80"/>
      <c r="N18" s="81">
        <f>分析係数表!H21</f>
        <v>9.1282519397535371E-4</v>
      </c>
      <c r="O18" s="82">
        <f t="shared" si="4"/>
        <v>1.665662199397152E-2</v>
      </c>
      <c r="P18" s="76">
        <f>分析係数表!C21</f>
        <v>0.26288951841359776</v>
      </c>
      <c r="Q18" s="82">
        <f t="shared" si="5"/>
        <v>4.3788513343925133E-3</v>
      </c>
      <c r="R18" s="83">
        <v>1.0425762104487297E-2</v>
      </c>
      <c r="S18" s="84">
        <f t="shared" si="6"/>
        <v>1.8207316699340115E-2</v>
      </c>
      <c r="T18" s="85">
        <f>分析係数表!F21</f>
        <v>0.4257469244288225</v>
      </c>
      <c r="U18" s="86">
        <f t="shared" si="7"/>
        <v>7.7517090868455939E-3</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投入係数表!D19</f>
        <v>0</v>
      </c>
      <c r="E19" s="77">
        <f t="shared" si="0"/>
        <v>0</v>
      </c>
      <c r="F19" s="76">
        <f>分析係数表!C22</f>
        <v>7.7430972388955577E-2</v>
      </c>
      <c r="G19" s="77">
        <f t="shared" si="1"/>
        <v>0</v>
      </c>
      <c r="H19" s="77">
        <v>1.0894024225051059E-3</v>
      </c>
      <c r="I19" s="77">
        <f t="shared" si="2"/>
        <v>1.0894024225051059E-3</v>
      </c>
      <c r="J19" s="76">
        <f>分析係数表!G22</f>
        <v>0.1947935368043088</v>
      </c>
      <c r="K19" s="78">
        <f t="shared" si="3"/>
        <v>2.1220855088295153E-4</v>
      </c>
      <c r="L19" s="79"/>
      <c r="M19" s="80"/>
      <c r="N19" s="81">
        <f>分析係数表!H22</f>
        <v>4.2456985766295524E-5</v>
      </c>
      <c r="O19" s="82">
        <f t="shared" si="4"/>
        <v>7.7472660437076838E-4</v>
      </c>
      <c r="P19" s="76">
        <f>分析係数表!C22</f>
        <v>7.7430972388955577E-2</v>
      </c>
      <c r="Q19" s="82">
        <f t="shared" si="5"/>
        <v>5.998783431202228E-5</v>
      </c>
      <c r="R19" s="83">
        <v>7.5803239876380871E-4</v>
      </c>
      <c r="S19" s="84">
        <f t="shared" si="6"/>
        <v>1.8474348212689146E-3</v>
      </c>
      <c r="T19" s="85">
        <f>分析係数表!F22</f>
        <v>0.41382405745062839</v>
      </c>
      <c r="U19" s="86">
        <f t="shared" si="7"/>
        <v>7.6451297361307868E-4</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3.8736330218538419E-4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投入係数表!D21</f>
        <v>0</v>
      </c>
      <c r="E21" s="77">
        <f t="shared" si="0"/>
        <v>0</v>
      </c>
      <c r="F21" s="76">
        <f>分析係数表!C24</f>
        <v>0.63487099296325256</v>
      </c>
      <c r="G21" s="77">
        <f t="shared" si="1"/>
        <v>0</v>
      </c>
      <c r="H21" s="77">
        <v>5.374895110382992E-3</v>
      </c>
      <c r="I21" s="77">
        <f t="shared" si="2"/>
        <v>5.374895110382992E-3</v>
      </c>
      <c r="J21" s="76">
        <f>分析係数表!G24</f>
        <v>0.20715350223546944</v>
      </c>
      <c r="K21" s="78">
        <f t="shared" si="3"/>
        <v>1.1134283462641368E-3</v>
      </c>
      <c r="L21" s="79"/>
      <c r="M21" s="80"/>
      <c r="N21" s="81">
        <f>分析係数表!H24</f>
        <v>3.5027013257193804E-4</v>
      </c>
      <c r="O21" s="82">
        <f t="shared" si="4"/>
        <v>6.3914944860588383E-3</v>
      </c>
      <c r="P21" s="76">
        <f>分析係数表!C24</f>
        <v>0.63487099296325256</v>
      </c>
      <c r="Q21" s="82">
        <f t="shared" si="5"/>
        <v>4.0577744508833282E-3</v>
      </c>
      <c r="R21" s="83">
        <v>1.3708691894598935E-2</v>
      </c>
      <c r="S21" s="84">
        <f t="shared" si="6"/>
        <v>1.9083587004981927E-2</v>
      </c>
      <c r="T21" s="85">
        <f>分析係数表!F24</f>
        <v>0.39046199701937406</v>
      </c>
      <c r="U21" s="86">
        <f t="shared" si="7"/>
        <v>7.4514154922582189E-3</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投入係数表!D22</f>
        <v>0</v>
      </c>
      <c r="E22" s="77">
        <f t="shared" si="0"/>
        <v>0</v>
      </c>
      <c r="F22" s="76">
        <f>分析係数表!C25</f>
        <v>2.5195482189400487E-2</v>
      </c>
      <c r="G22" s="77">
        <f t="shared" si="1"/>
        <v>0</v>
      </c>
      <c r="H22" s="77">
        <v>5.7082242343599928E-4</v>
      </c>
      <c r="I22" s="77">
        <f t="shared" si="2"/>
        <v>5.7082242343599928E-4</v>
      </c>
      <c r="J22" s="76">
        <f>分析係数表!G25</f>
        <v>0.19667590027700832</v>
      </c>
      <c r="K22" s="78">
        <f t="shared" si="3"/>
        <v>1.1226701402757881E-4</v>
      </c>
      <c r="L22" s="79"/>
      <c r="M22" s="80"/>
      <c r="N22" s="81">
        <f>分析係数表!H25</f>
        <v>5.0948382919554624E-4</v>
      </c>
      <c r="O22" s="82">
        <f t="shared" si="4"/>
        <v>9.2967192524492197E-3</v>
      </c>
      <c r="P22" s="76">
        <f>分析係数表!C25</f>
        <v>2.5195482189400487E-2</v>
      </c>
      <c r="Q22" s="82">
        <f t="shared" si="5"/>
        <v>2.3423532434494092E-4</v>
      </c>
      <c r="R22" s="83">
        <v>9.8820576362031306E-4</v>
      </c>
      <c r="S22" s="84">
        <f t="shared" si="6"/>
        <v>1.5590281870563123E-3</v>
      </c>
      <c r="T22" s="85">
        <f>分析係数表!F25</f>
        <v>0.34903047091412742</v>
      </c>
      <c r="U22" s="86">
        <f t="shared" si="7"/>
        <v>5.4414834229666307E-4</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投入係数表!D23</f>
        <v>0</v>
      </c>
      <c r="E23" s="77">
        <f t="shared" si="0"/>
        <v>0</v>
      </c>
      <c r="F23" s="76">
        <f>分析係数表!C26</f>
        <v>0.4930888575458392</v>
      </c>
      <c r="G23" s="77">
        <f t="shared" si="1"/>
        <v>0</v>
      </c>
      <c r="H23" s="77">
        <v>6.1980117768671503E-3</v>
      </c>
      <c r="I23" s="77">
        <f t="shared" si="2"/>
        <v>6.1980117768671503E-3</v>
      </c>
      <c r="J23" s="76">
        <f>分析係数表!G26</f>
        <v>0.19639217284957194</v>
      </c>
      <c r="K23" s="78">
        <f t="shared" si="3"/>
        <v>1.217241000206176E-3</v>
      </c>
      <c r="L23" s="79"/>
      <c r="M23" s="80"/>
      <c r="N23" s="81">
        <f>分析係数表!H26</f>
        <v>1.0815917123963785E-2</v>
      </c>
      <c r="O23" s="82">
        <f t="shared" si="4"/>
        <v>0.19736160246345325</v>
      </c>
      <c r="P23" s="76">
        <f>分析係数表!C26</f>
        <v>0.4930888575458392</v>
      </c>
      <c r="Q23" s="82">
        <f t="shared" si="5"/>
        <v>9.7316807082120246E-2</v>
      </c>
      <c r="R23" s="83">
        <v>0.10755985079186962</v>
      </c>
      <c r="S23" s="84">
        <f t="shared" si="6"/>
        <v>0.11375786256873677</v>
      </c>
      <c r="T23" s="85">
        <f>分析係数表!F26</f>
        <v>0.33499796167957602</v>
      </c>
      <c r="U23" s="86">
        <f t="shared" si="7"/>
        <v>3.8108652085552155E-2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投入係数表!D24</f>
        <v>0</v>
      </c>
      <c r="E24" s="77">
        <f t="shared" si="0"/>
        <v>0</v>
      </c>
      <c r="F24" s="76">
        <f>分析係数表!C27</f>
        <v>2.3319615912208547E-2</v>
      </c>
      <c r="G24" s="77">
        <f t="shared" si="1"/>
        <v>0</v>
      </c>
      <c r="H24" s="77">
        <v>3.5546471352573808E-5</v>
      </c>
      <c r="I24" s="77">
        <f t="shared" si="2"/>
        <v>3.5546471352573808E-5</v>
      </c>
      <c r="J24" s="76">
        <f>分析係数表!G27</f>
        <v>0.17692307692307693</v>
      </c>
      <c r="K24" s="78">
        <f t="shared" si="3"/>
        <v>6.2889910854553666E-6</v>
      </c>
      <c r="L24" s="79"/>
      <c r="M24" s="80"/>
      <c r="N24" s="81">
        <f>分析係数表!H27</f>
        <v>1.0773460138197489E-2</v>
      </c>
      <c r="O24" s="82">
        <f t="shared" si="4"/>
        <v>0.19658687585908244</v>
      </c>
      <c r="P24" s="76">
        <f>分析係数表!C27</f>
        <v>2.3319615912208547E-2</v>
      </c>
      <c r="Q24" s="82">
        <f t="shared" si="5"/>
        <v>4.5843304384148255E-3</v>
      </c>
      <c r="R24" s="83">
        <v>4.6200968071647783E-3</v>
      </c>
      <c r="S24" s="84">
        <f t="shared" si="6"/>
        <v>4.6556432785173525E-3</v>
      </c>
      <c r="T24" s="85">
        <f>分析係数表!F27</f>
        <v>0.33076923076923076</v>
      </c>
      <c r="U24" s="86">
        <f t="shared" si="7"/>
        <v>1.5399435459711242E-3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投入係数表!D25</f>
        <v>0</v>
      </c>
      <c r="E25" s="77">
        <f t="shared" si="0"/>
        <v>0</v>
      </c>
      <c r="F25" s="76">
        <f>分析係数表!C28</f>
        <v>0.14672910458351074</v>
      </c>
      <c r="G25" s="77">
        <f t="shared" si="1"/>
        <v>0</v>
      </c>
      <c r="H25" s="77">
        <v>1.3167018042274039E-2</v>
      </c>
      <c r="I25" s="77">
        <f t="shared" si="2"/>
        <v>1.3167018042274039E-2</v>
      </c>
      <c r="J25" s="76">
        <f>分析係数表!G28</f>
        <v>0.12492997198879552</v>
      </c>
      <c r="K25" s="78">
        <f t="shared" si="3"/>
        <v>1.6449551951972609E-3</v>
      </c>
      <c r="L25" s="79"/>
      <c r="M25" s="80"/>
      <c r="N25" s="81">
        <f>分析係数表!H28</f>
        <v>2.0262596456964536E-2</v>
      </c>
      <c r="O25" s="82">
        <f t="shared" si="4"/>
        <v>0.36973827193594916</v>
      </c>
      <c r="P25" s="76">
        <f>分析係数表!C28</f>
        <v>0.14672910458351074</v>
      </c>
      <c r="Q25" s="82">
        <f t="shared" si="5"/>
        <v>5.4251365571416417E-2</v>
      </c>
      <c r="R25" s="83">
        <v>6.2904034759707642E-2</v>
      </c>
      <c r="S25" s="84">
        <f t="shared" si="6"/>
        <v>7.6071052801981676E-2</v>
      </c>
      <c r="T25" s="85">
        <f>分析係数表!F28</f>
        <v>0.21372549019607842</v>
      </c>
      <c r="U25" s="86">
        <f t="shared" si="7"/>
        <v>1.6258323049835297E-2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投入係数表!D26</f>
        <v>6.688963210702341E-3</v>
      </c>
      <c r="E26" s="77">
        <f t="shared" si="0"/>
        <v>0.66889632107023411</v>
      </c>
      <c r="F26" s="76">
        <f>分析係数表!C29</f>
        <v>0.36751332706177486</v>
      </c>
      <c r="G26" s="77">
        <f t="shared" si="1"/>
        <v>0.24582831241590292</v>
      </c>
      <c r="H26" s="77">
        <v>0.29209311022214918</v>
      </c>
      <c r="I26" s="77">
        <f t="shared" si="2"/>
        <v>0.29209311022214918</v>
      </c>
      <c r="J26" s="76">
        <f>分析係数表!G29</f>
        <v>0.26226333907056798</v>
      </c>
      <c r="K26" s="78">
        <f t="shared" si="3"/>
        <v>7.6605314406368294E-2</v>
      </c>
      <c r="L26" s="79"/>
      <c r="M26" s="80"/>
      <c r="N26" s="81">
        <f>分析係数表!H29</f>
        <v>9.6908070011569522E-3</v>
      </c>
      <c r="O26" s="82">
        <f t="shared" si="4"/>
        <v>0.17683134744762785</v>
      </c>
      <c r="P26" s="76">
        <f>分析係数表!C29</f>
        <v>0.36751332706177486</v>
      </c>
      <c r="Q26" s="82">
        <f t="shared" si="5"/>
        <v>6.4987876829294397E-2</v>
      </c>
      <c r="R26" s="83">
        <v>8.2411187619102613E-2</v>
      </c>
      <c r="S26" s="84">
        <f t="shared" si="6"/>
        <v>0.37450429784125178</v>
      </c>
      <c r="T26" s="85">
        <f>分析係数表!F29</f>
        <v>0.47117039586919107</v>
      </c>
      <c r="U26" s="86">
        <f t="shared" si="7"/>
        <v>0.17645533826857604</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投入係数表!D27</f>
        <v>0</v>
      </c>
      <c r="E27" s="77">
        <f t="shared" si="0"/>
        <v>0</v>
      </c>
      <c r="F27" s="76">
        <f>分析係数表!C30</f>
        <v>1</v>
      </c>
      <c r="G27" s="77">
        <f t="shared" si="1"/>
        <v>0</v>
      </c>
      <c r="H27" s="77">
        <v>2.9241001572566469E-2</v>
      </c>
      <c r="I27" s="77">
        <f t="shared" si="2"/>
        <v>2.9241001572566469E-2</v>
      </c>
      <c r="J27" s="76">
        <f>分析係数表!G30</f>
        <v>0.34487899988530796</v>
      </c>
      <c r="K27" s="78">
        <f t="shared" si="3"/>
        <v>1.0084607377991441E-2</v>
      </c>
      <c r="L27" s="79"/>
      <c r="M27" s="80"/>
      <c r="N27" s="81">
        <f>分析係数表!H30</f>
        <v>0</v>
      </c>
      <c r="O27" s="82">
        <f t="shared" si="4"/>
        <v>0</v>
      </c>
      <c r="P27" s="76">
        <f>分析係数表!C30</f>
        <v>1</v>
      </c>
      <c r="Q27" s="82">
        <f t="shared" si="5"/>
        <v>0</v>
      </c>
      <c r="R27" s="83">
        <v>5.3446987613641445E-2</v>
      </c>
      <c r="S27" s="84">
        <f t="shared" si="6"/>
        <v>8.2687989186207914E-2</v>
      </c>
      <c r="T27" s="85">
        <f>分析係数表!F30</f>
        <v>0.44087624727606378</v>
      </c>
      <c r="U27" s="86">
        <f t="shared" si="7"/>
        <v>3.645517036721909E-2</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投入係数表!D28</f>
        <v>6.688963210702341E-3</v>
      </c>
      <c r="E28" s="77">
        <f t="shared" si="0"/>
        <v>0.66889632107023411</v>
      </c>
      <c r="F28" s="76">
        <f>分析係数表!C31</f>
        <v>0.30951028292239513</v>
      </c>
      <c r="G28" s="77">
        <f t="shared" si="1"/>
        <v>0.20703028958019742</v>
      </c>
      <c r="H28" s="77">
        <v>0.26946763182704692</v>
      </c>
      <c r="I28" s="77">
        <f t="shared" si="2"/>
        <v>0.26946763182704692</v>
      </c>
      <c r="J28" s="76">
        <f>分析係数表!G31</f>
        <v>7.0092194960809637E-2</v>
      </c>
      <c r="K28" s="78">
        <f t="shared" si="3"/>
        <v>1.8887577785649045E-2</v>
      </c>
      <c r="L28" s="79"/>
      <c r="M28" s="80"/>
      <c r="N28" s="81">
        <f>分析係数表!H31</f>
        <v>2.261895916699394E-2</v>
      </c>
      <c r="O28" s="82">
        <f t="shared" si="4"/>
        <v>0.41273559847852681</v>
      </c>
      <c r="P28" s="76">
        <f>分析係数表!C31</f>
        <v>0.30951028292239513</v>
      </c>
      <c r="Q28" s="82">
        <f t="shared" si="5"/>
        <v>0.12774591185723291</v>
      </c>
      <c r="R28" s="83">
        <v>0.16523308093362035</v>
      </c>
      <c r="S28" s="84">
        <f t="shared" si="6"/>
        <v>0.43470071276066724</v>
      </c>
      <c r="T28" s="85">
        <f>分析係数表!F31</f>
        <v>0.24334064086008589</v>
      </c>
      <c r="U28" s="86">
        <f t="shared" si="7"/>
        <v>0.10578035002551688</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投入係数表!D29</f>
        <v>0</v>
      </c>
      <c r="E29" s="77">
        <f t="shared" si="0"/>
        <v>0</v>
      </c>
      <c r="F29" s="76">
        <f>分析係数表!C32</f>
        <v>0.85225718194254441</v>
      </c>
      <c r="G29" s="77">
        <f t="shared" si="1"/>
        <v>0</v>
      </c>
      <c r="H29" s="77">
        <v>1.161815310037516E-2</v>
      </c>
      <c r="I29" s="77">
        <f t="shared" si="2"/>
        <v>1.161815310037516E-2</v>
      </c>
      <c r="J29" s="76">
        <f>分析係数表!G32</f>
        <v>0.14035087719298245</v>
      </c>
      <c r="K29" s="78">
        <f t="shared" si="3"/>
        <v>1.6306179790000223E-3</v>
      </c>
      <c r="L29" s="79"/>
      <c r="M29" s="80"/>
      <c r="N29" s="81">
        <f>分析係数表!H32</f>
        <v>6.442847590035345E-3</v>
      </c>
      <c r="O29" s="82">
        <f t="shared" si="4"/>
        <v>0.11756476221326408</v>
      </c>
      <c r="P29" s="76">
        <f>分析係数表!C32</f>
        <v>0.85225718194254441</v>
      </c>
      <c r="Q29" s="82">
        <f t="shared" si="5"/>
        <v>0.10019541293962177</v>
      </c>
      <c r="R29" s="83">
        <v>0.13101904049952162</v>
      </c>
      <c r="S29" s="84">
        <f t="shared" si="6"/>
        <v>0.14263719359989679</v>
      </c>
      <c r="T29" s="85">
        <f>分析係数表!F32</f>
        <v>0.48405103668261562</v>
      </c>
      <c r="U29" s="86">
        <f t="shared" si="7"/>
        <v>6.9043681431528989E-2</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投入係数表!D30</f>
        <v>0</v>
      </c>
      <c r="E30" s="77">
        <f t="shared" si="0"/>
        <v>0</v>
      </c>
      <c r="F30" s="76">
        <f>分析係数表!C33</f>
        <v>1</v>
      </c>
      <c r="G30" s="77">
        <f t="shared" si="1"/>
        <v>0</v>
      </c>
      <c r="H30" s="77">
        <v>2.6419179819057066E-2</v>
      </c>
      <c r="I30" s="77">
        <f t="shared" si="2"/>
        <v>2.6419179819057066E-2</v>
      </c>
      <c r="J30" s="76">
        <f>分析係数表!G33</f>
        <v>0.50645624103299858</v>
      </c>
      <c r="K30" s="78">
        <f t="shared" si="3"/>
        <v>1.3380158502334497E-2</v>
      </c>
      <c r="L30" s="79"/>
      <c r="M30" s="80"/>
      <c r="N30" s="81">
        <f>分析係数表!H33</f>
        <v>9.552821797416492E-4</v>
      </c>
      <c r="O30" s="82">
        <f t="shared" si="4"/>
        <v>1.7431348598342285E-2</v>
      </c>
      <c r="P30" s="76">
        <f>分析係数表!C33</f>
        <v>1</v>
      </c>
      <c r="Q30" s="82">
        <f t="shared" si="5"/>
        <v>1.7431348598342285E-2</v>
      </c>
      <c r="R30" s="83">
        <v>5.2767138777202509E-2</v>
      </c>
      <c r="S30" s="84">
        <f t="shared" si="6"/>
        <v>7.9186318596259575E-2</v>
      </c>
      <c r="T30" s="85">
        <f>分析係数表!F33</f>
        <v>0.6449067431850789</v>
      </c>
      <c r="U30" s="86">
        <f t="shared" si="7"/>
        <v>5.1067790830729813E-2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投入係数表!D31</f>
        <v>2.6755852842809364E-2</v>
      </c>
      <c r="E31" s="77">
        <f t="shared" si="0"/>
        <v>2.6755852842809364</v>
      </c>
      <c r="F31" s="76">
        <f>分析係数表!C34</f>
        <v>0.24772063858157056</v>
      </c>
      <c r="G31" s="77">
        <f t="shared" si="1"/>
        <v>0.66279769520152654</v>
      </c>
      <c r="H31" s="77">
        <v>0.77804468138732485</v>
      </c>
      <c r="I31" s="77">
        <f t="shared" si="2"/>
        <v>0.77804468138732485</v>
      </c>
      <c r="J31" s="76">
        <f>分析係数表!G34</f>
        <v>0.4248649605950589</v>
      </c>
      <c r="K31" s="78">
        <f t="shared" si="3"/>
        <v>0.33056392289882092</v>
      </c>
      <c r="L31" s="79"/>
      <c r="M31" s="80"/>
      <c r="N31" s="81">
        <f>分析係数表!H34</f>
        <v>0.15963826648127116</v>
      </c>
      <c r="O31" s="82">
        <f t="shared" si="4"/>
        <v>2.9129720324340886</v>
      </c>
      <c r="P31" s="76">
        <f>分析係数表!C34</f>
        <v>0.24772063858157056</v>
      </c>
      <c r="Q31" s="82">
        <f t="shared" si="5"/>
        <v>0.72160329204482787</v>
      </c>
      <c r="R31" s="83">
        <v>0.77499207691296756</v>
      </c>
      <c r="S31" s="84">
        <f t="shared" si="6"/>
        <v>1.5530367583002924</v>
      </c>
      <c r="T31" s="85">
        <f>分析係数表!F34</f>
        <v>0.69972549366864434</v>
      </c>
      <c r="U31" s="86">
        <f t="shared" si="7"/>
        <v>1.0866994123872231</v>
      </c>
      <c r="V31" s="87">
        <f>分析係数表!D34</f>
        <v>0.30222261577968651</v>
      </c>
      <c r="W31" s="167">
        <f t="shared" si="8"/>
        <v>0</v>
      </c>
      <c r="X31" s="76">
        <f>分析係数表!E34</f>
        <v>0.2069423536704153</v>
      </c>
      <c r="Y31" s="166">
        <f t="shared" si="9"/>
        <v>0</v>
      </c>
    </row>
    <row r="32" spans="1:25" x14ac:dyDescent="0.2">
      <c r="A32" s="6" t="s">
        <v>20</v>
      </c>
      <c r="B32" s="5" t="s">
        <v>37</v>
      </c>
      <c r="C32" s="90"/>
      <c r="D32" s="76">
        <f>投入係数表!D32</f>
        <v>1.0033444816053512E-2</v>
      </c>
      <c r="E32" s="77">
        <f t="shared" si="0"/>
        <v>1.0033444816053512</v>
      </c>
      <c r="F32" s="76">
        <f>分析係数表!C35</f>
        <v>0.40037672666387614</v>
      </c>
      <c r="G32" s="77">
        <f t="shared" si="1"/>
        <v>0.40171577926141416</v>
      </c>
      <c r="H32" s="77">
        <v>0.48657109062580589</v>
      </c>
      <c r="I32" s="77">
        <f t="shared" si="2"/>
        <v>0.48657109062580589</v>
      </c>
      <c r="J32" s="76">
        <f>分析係数表!G35</f>
        <v>0.31413869149718204</v>
      </c>
      <c r="K32" s="78">
        <f t="shared" si="3"/>
        <v>0.15285080572954743</v>
      </c>
      <c r="L32" s="79"/>
      <c r="M32" s="80"/>
      <c r="N32" s="81">
        <f>分析係数表!H35</f>
        <v>6.0278305541698066E-2</v>
      </c>
      <c r="O32" s="82">
        <f t="shared" si="4"/>
        <v>1.0999180965553983</v>
      </c>
      <c r="P32" s="76">
        <f>分析係数表!C35</f>
        <v>0.40037672666387614</v>
      </c>
      <c r="Q32" s="82">
        <f t="shared" si="5"/>
        <v>0.44038160709721164</v>
      </c>
      <c r="R32" s="83">
        <v>0.56491354043684117</v>
      </c>
      <c r="S32" s="84">
        <f t="shared" si="6"/>
        <v>1.0514846310626471</v>
      </c>
      <c r="T32" s="85">
        <f>分析係数表!F35</f>
        <v>0.64444988973290862</v>
      </c>
      <c r="U32" s="86">
        <f t="shared" si="7"/>
        <v>0.67762915454417105</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投入係数表!D33</f>
        <v>0</v>
      </c>
      <c r="E33" s="77">
        <f t="shared" si="0"/>
        <v>0</v>
      </c>
      <c r="F33" s="76">
        <f>分析係数表!C36</f>
        <v>0.81884274474653918</v>
      </c>
      <c r="G33" s="77">
        <f t="shared" si="1"/>
        <v>0</v>
      </c>
      <c r="H33" s="77">
        <v>4.3003479160435218E-2</v>
      </c>
      <c r="I33" s="77">
        <f t="shared" si="2"/>
        <v>4.3003479160435218E-2</v>
      </c>
      <c r="J33" s="76">
        <f>分析係数表!G36</f>
        <v>1.667576253714147E-2</v>
      </c>
      <c r="K33" s="78">
        <f t="shared" si="3"/>
        <v>7.1711580675032957E-4</v>
      </c>
      <c r="L33" s="79"/>
      <c r="M33" s="80"/>
      <c r="N33" s="81">
        <f>分析係数表!H36</f>
        <v>0.19381614002313904</v>
      </c>
      <c r="O33" s="82">
        <f t="shared" si="4"/>
        <v>3.536626948952557</v>
      </c>
      <c r="P33" s="76">
        <f>分析係数表!C36</f>
        <v>0.81884274474653918</v>
      </c>
      <c r="Q33" s="82">
        <f t="shared" si="5"/>
        <v>2.8959413180248901</v>
      </c>
      <c r="R33" s="83">
        <v>2.9819368569082165</v>
      </c>
      <c r="S33" s="84">
        <f t="shared" si="6"/>
        <v>3.0249403360686515</v>
      </c>
      <c r="T33" s="85">
        <f>分析係数表!F36</f>
        <v>0.88527075374446673</v>
      </c>
      <c r="U33" s="86">
        <f t="shared" si="7"/>
        <v>2.6778912113435358</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投入係数表!D34</f>
        <v>3.0100334448160536E-2</v>
      </c>
      <c r="E34" s="77">
        <f t="shared" si="0"/>
        <v>3.0100334448160537</v>
      </c>
      <c r="F34" s="76">
        <f>分析係数表!C37</f>
        <v>0.43300400097983183</v>
      </c>
      <c r="G34" s="77">
        <f t="shared" si="1"/>
        <v>1.3033565246884571</v>
      </c>
      <c r="H34" s="77">
        <v>1.5276570176136426</v>
      </c>
      <c r="I34" s="77">
        <f t="shared" si="2"/>
        <v>1.5276570176136426</v>
      </c>
      <c r="J34" s="76">
        <f>分析係数表!G37</f>
        <v>0.37467899332306109</v>
      </c>
      <c r="K34" s="78">
        <f t="shared" si="3"/>
        <v>0.57238099350238947</v>
      </c>
      <c r="L34" s="79"/>
      <c r="M34" s="80"/>
      <c r="N34" s="81">
        <f>分析係数表!H37</f>
        <v>4.7689809261991442E-2</v>
      </c>
      <c r="O34" s="82">
        <f t="shared" si="4"/>
        <v>0.87021165835946546</v>
      </c>
      <c r="P34" s="76">
        <f>分析係数表!C37</f>
        <v>0.43300400097983183</v>
      </c>
      <c r="Q34" s="82">
        <f t="shared" si="5"/>
        <v>0.37680512976894304</v>
      </c>
      <c r="R34" s="83">
        <v>0.43837874611192246</v>
      </c>
      <c r="S34" s="84">
        <f t="shared" si="6"/>
        <v>1.966035763725565</v>
      </c>
      <c r="T34" s="85">
        <f>分析係数表!F37</f>
        <v>0.6925184043828112</v>
      </c>
      <c r="U34" s="86">
        <f t="shared" si="7"/>
        <v>1.3615159500547698</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投入係数表!D35</f>
        <v>0</v>
      </c>
      <c r="E35" s="77">
        <f t="shared" si="0"/>
        <v>0</v>
      </c>
      <c r="F35" s="76">
        <f>分析係数表!C38</f>
        <v>7.9651941097724221E-2</v>
      </c>
      <c r="G35" s="77">
        <f t="shared" si="1"/>
        <v>0</v>
      </c>
      <c r="H35" s="77">
        <v>8.8249412000187336E-3</v>
      </c>
      <c r="I35" s="77">
        <f t="shared" si="2"/>
        <v>8.8249412000187336E-3</v>
      </c>
      <c r="J35" s="76">
        <f>分析係数表!G38</f>
        <v>0.16009852216748768</v>
      </c>
      <c r="K35" s="78">
        <f t="shared" si="3"/>
        <v>1.4128600443379746E-3</v>
      </c>
      <c r="L35" s="79"/>
      <c r="M35" s="80"/>
      <c r="N35" s="81">
        <f>分析係数表!H38</f>
        <v>4.2106715633723583E-2</v>
      </c>
      <c r="O35" s="82">
        <f t="shared" si="4"/>
        <v>0.76833510988470943</v>
      </c>
      <c r="P35" s="76">
        <f>分析係数表!C38</f>
        <v>7.9651941097724221E-2</v>
      </c>
      <c r="Q35" s="82">
        <f t="shared" si="5"/>
        <v>6.1199382915850344E-2</v>
      </c>
      <c r="R35" s="83">
        <v>7.3128802959282049E-2</v>
      </c>
      <c r="S35" s="84">
        <f t="shared" si="6"/>
        <v>8.195374415930079E-2</v>
      </c>
      <c r="T35" s="85">
        <f>分析係数表!F38</f>
        <v>0.48891625615763545</v>
      </c>
      <c r="U35" s="86">
        <f t="shared" si="7"/>
        <v>4.0068517772466027E-2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投入係数表!D36</f>
        <v>0</v>
      </c>
      <c r="E36" s="77">
        <f t="shared" si="0"/>
        <v>0</v>
      </c>
      <c r="F36" s="76">
        <f>分析係数表!C39</f>
        <v>1</v>
      </c>
      <c r="G36" s="77">
        <f t="shared" si="1"/>
        <v>0</v>
      </c>
      <c r="H36" s="77">
        <v>3.0233328996687545E-2</v>
      </c>
      <c r="I36" s="77">
        <f t="shared" si="2"/>
        <v>3.0233328996687545E-2</v>
      </c>
      <c r="J36" s="76">
        <f>分析係数表!G39</f>
        <v>0.35152969406118778</v>
      </c>
      <c r="K36" s="78">
        <f t="shared" si="3"/>
        <v>1.0627912892656809E-2</v>
      </c>
      <c r="L36" s="79"/>
      <c r="M36" s="80"/>
      <c r="N36" s="81">
        <f>分析係数表!H39</f>
        <v>3.7892859796418753E-3</v>
      </c>
      <c r="O36" s="82">
        <f t="shared" si="4"/>
        <v>6.9144349440091069E-2</v>
      </c>
      <c r="P36" s="76">
        <f>分析係数表!C39</f>
        <v>1</v>
      </c>
      <c r="Q36" s="82">
        <f t="shared" si="5"/>
        <v>6.9144349440091069E-2</v>
      </c>
      <c r="R36" s="83">
        <v>8.6413377998051308E-2</v>
      </c>
      <c r="S36" s="84">
        <f t="shared" si="6"/>
        <v>0.11664670699473885</v>
      </c>
      <c r="T36" s="85">
        <f>分析係数表!F39</f>
        <v>0.70235952809438107</v>
      </c>
      <c r="U36" s="86">
        <f t="shared" si="7"/>
        <v>8.1927926078588315E-2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投入係数表!D37</f>
        <v>0</v>
      </c>
      <c r="E37" s="77">
        <f t="shared" si="0"/>
        <v>0</v>
      </c>
      <c r="F37" s="76">
        <f>分析係数表!C40</f>
        <v>0.95328673803415021</v>
      </c>
      <c r="G37" s="77">
        <f t="shared" si="1"/>
        <v>0</v>
      </c>
      <c r="H37" s="77">
        <v>5.8327670053897208E-3</v>
      </c>
      <c r="I37" s="77">
        <f t="shared" si="2"/>
        <v>5.8327670053897208E-3</v>
      </c>
      <c r="J37" s="76">
        <f>分析係数表!G40</f>
        <v>0.53898804366660891</v>
      </c>
      <c r="K37" s="78">
        <f t="shared" si="3"/>
        <v>3.1437916773981505E-3</v>
      </c>
      <c r="L37" s="79"/>
      <c r="M37" s="80"/>
      <c r="N37" s="81">
        <f>分析係数表!H40</f>
        <v>2.9093649496354006E-2</v>
      </c>
      <c r="O37" s="82">
        <f t="shared" si="4"/>
        <v>0.53088140564506892</v>
      </c>
      <c r="P37" s="76">
        <f>分析係数表!C40</f>
        <v>0.95328673803415021</v>
      </c>
      <c r="Q37" s="82">
        <f t="shared" si="5"/>
        <v>0.50608220347037225</v>
      </c>
      <c r="R37" s="83">
        <v>0.5087104377562196</v>
      </c>
      <c r="S37" s="84">
        <f t="shared" si="6"/>
        <v>0.51454320476160931</v>
      </c>
      <c r="T37" s="85">
        <f>分析係数表!F40</f>
        <v>0.73566106394039166</v>
      </c>
      <c r="U37" s="86">
        <f t="shared" si="7"/>
        <v>0.37852940145822428</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投入係数表!D38</f>
        <v>0</v>
      </c>
      <c r="E38" s="77">
        <f t="shared" si="0"/>
        <v>0</v>
      </c>
      <c r="F38" s="76">
        <f>分析係数表!C41</f>
        <v>0.71785008836677411</v>
      </c>
      <c r="G38" s="77">
        <f t="shared" si="1"/>
        <v>0</v>
      </c>
      <c r="H38" s="77">
        <v>4.5959665148145033E-4</v>
      </c>
      <c r="I38" s="77">
        <f t="shared" si="2"/>
        <v>4.5959665148145033E-4</v>
      </c>
      <c r="J38" s="76">
        <f>分析係数表!G41</f>
        <v>0.45415256068573073</v>
      </c>
      <c r="K38" s="78">
        <f t="shared" si="3"/>
        <v>2.0872699615288799E-4</v>
      </c>
      <c r="L38" s="79"/>
      <c r="M38" s="80"/>
      <c r="N38" s="81">
        <f>分析係数表!H41</f>
        <v>4.9982486493371406E-2</v>
      </c>
      <c r="O38" s="82">
        <f t="shared" si="4"/>
        <v>0.91204689499548708</v>
      </c>
      <c r="P38" s="76">
        <f>分析係数表!C41</f>
        <v>0.71785008836677411</v>
      </c>
      <c r="Q38" s="82">
        <f t="shared" si="5"/>
        <v>0.65471294416715231</v>
      </c>
      <c r="R38" s="83">
        <v>0.66474614694731793</v>
      </c>
      <c r="S38" s="84">
        <f t="shared" si="6"/>
        <v>0.66520574359879936</v>
      </c>
      <c r="T38" s="85">
        <f>分析係数表!F41</f>
        <v>0.55751638694806593</v>
      </c>
      <c r="U38" s="86">
        <f t="shared" si="7"/>
        <v>0.37086310274830414</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投入係数表!D39</f>
        <v>0</v>
      </c>
      <c r="E39" s="77">
        <f>$C$6*D39</f>
        <v>0</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0.2446199253300701</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195</v>
      </c>
      <c r="B40" s="5" t="s">
        <v>41</v>
      </c>
      <c r="C40" s="90"/>
      <c r="D40" s="76">
        <f>投入係数表!D40</f>
        <v>2.0066889632107024E-2</v>
      </c>
      <c r="E40" s="77">
        <f>$C$6*D40</f>
        <v>2.0066889632107023</v>
      </c>
      <c r="F40" s="76">
        <f>分析係数表!C43</f>
        <v>0.24416011268928273</v>
      </c>
      <c r="G40" s="77">
        <f>E40*F40</f>
        <v>0.48995340338986498</v>
      </c>
      <c r="H40" s="77">
        <v>0.62756064773997933</v>
      </c>
      <c r="I40" s="77">
        <f>C40+H40</f>
        <v>0.62756064773997933</v>
      </c>
      <c r="J40" s="76">
        <f>分析係数表!G43</f>
        <v>0.34972426470588236</v>
      </c>
      <c r="K40" s="78">
        <f>I40*J40</f>
        <v>0.21947318608921151</v>
      </c>
      <c r="L40" s="79"/>
      <c r="M40" s="80"/>
      <c r="N40" s="81">
        <f>分析係数表!H43</f>
        <v>3.6258265844416375E-2</v>
      </c>
      <c r="O40" s="82">
        <f t="shared" si="4"/>
        <v>0.66161652013263617</v>
      </c>
      <c r="P40" s="76">
        <f>分析係数表!C43</f>
        <v>0.24416011268928273</v>
      </c>
      <c r="Q40" s="82">
        <f>O40*P40</f>
        <v>0.16154036411267553</v>
      </c>
      <c r="R40" s="83">
        <v>0.25427407497443039</v>
      </c>
      <c r="S40" s="84">
        <f>I40+R40</f>
        <v>0.88183472271440966</v>
      </c>
      <c r="T40" s="85">
        <f>分析係数表!F43</f>
        <v>0.55514705882352944</v>
      </c>
      <c r="U40" s="86">
        <f t="shared" si="7"/>
        <v>0.48954795268336715</v>
      </c>
      <c r="V40" s="87">
        <f>分析係数表!D43</f>
        <v>0.23460477941176472</v>
      </c>
      <c r="W40" s="167">
        <f t="shared" si="8"/>
        <v>0</v>
      </c>
      <c r="X40" s="76">
        <f>分析係数表!E43</f>
        <v>0.17325367647058823</v>
      </c>
      <c r="Y40" s="166">
        <f t="shared" si="9"/>
        <v>0</v>
      </c>
    </row>
    <row r="41" spans="1:25" x14ac:dyDescent="0.2">
      <c r="A41" s="6" t="s">
        <v>341</v>
      </c>
      <c r="B41" s="5" t="s">
        <v>42</v>
      </c>
      <c r="C41" s="90"/>
      <c r="D41" s="76">
        <f>投入係数表!D41</f>
        <v>0</v>
      </c>
      <c r="E41" s="77">
        <f>$C$6*D41</f>
        <v>0</v>
      </c>
      <c r="F41" s="76">
        <f>分析係数表!C44</f>
        <v>0.44352059925093634</v>
      </c>
      <c r="G41" s="77">
        <f>E41*F41</f>
        <v>0</v>
      </c>
      <c r="H41" s="77">
        <v>1.9896722511119577E-3</v>
      </c>
      <c r="I41" s="77">
        <f>C41+H41</f>
        <v>1.9896722511119577E-3</v>
      </c>
      <c r="J41" s="76">
        <f>分析係数表!G44</f>
        <v>0.26743054804885957</v>
      </c>
      <c r="K41" s="78">
        <f>I41*J41</f>
        <v>5.3209914055247901E-4</v>
      </c>
      <c r="L41" s="79"/>
      <c r="M41" s="80"/>
      <c r="N41" s="81">
        <f>分析係数表!H44</f>
        <v>0.11044123422457623</v>
      </c>
      <c r="O41" s="82">
        <f t="shared" si="4"/>
        <v>2.0152575796194609</v>
      </c>
      <c r="P41" s="76">
        <f>分析係数表!C44</f>
        <v>0.44352059925093634</v>
      </c>
      <c r="Q41" s="82">
        <f>O41*P41</f>
        <v>0.89380824935781489</v>
      </c>
      <c r="R41" s="83">
        <v>0.90646109492715476</v>
      </c>
      <c r="S41" s="84">
        <f>I41+R41</f>
        <v>0.90845076717826667</v>
      </c>
      <c r="T41" s="85">
        <f>分析係数表!F44</f>
        <v>0.49983785536698733</v>
      </c>
      <c r="U41" s="86">
        <f t="shared" si="7"/>
        <v>0.45407808317287912</v>
      </c>
      <c r="V41" s="87">
        <f>分析係数表!D44</f>
        <v>0.31423629877851045</v>
      </c>
      <c r="W41" s="167">
        <f t="shared" si="8"/>
        <v>0</v>
      </c>
      <c r="X41" s="76">
        <f>分析係数表!E44</f>
        <v>0.23370446438222894</v>
      </c>
      <c r="Y41" s="166">
        <f t="shared" si="9"/>
        <v>0</v>
      </c>
    </row>
    <row r="42" spans="1:25" x14ac:dyDescent="0.2">
      <c r="A42" s="6" t="s">
        <v>342</v>
      </c>
      <c r="B42" s="5" t="s">
        <v>279</v>
      </c>
      <c r="C42" s="90"/>
      <c r="D42" s="76">
        <f>投入係数表!D42</f>
        <v>0</v>
      </c>
      <c r="E42" s="77">
        <f>$C$6*D42</f>
        <v>0</v>
      </c>
      <c r="F42" s="76">
        <f>分析係数表!C45</f>
        <v>1</v>
      </c>
      <c r="G42" s="77">
        <f>E42*F42</f>
        <v>0</v>
      </c>
      <c r="H42" s="77">
        <v>1.3946839424064061E-2</v>
      </c>
      <c r="I42" s="77">
        <f>C42+H42</f>
        <v>1.3946839424064061E-2</v>
      </c>
      <c r="J42" s="76">
        <f>分析係数表!G45</f>
        <v>0</v>
      </c>
      <c r="K42" s="78">
        <f>I42*J42</f>
        <v>0</v>
      </c>
      <c r="L42" s="79"/>
      <c r="M42" s="80"/>
      <c r="N42" s="81">
        <f>分析係数表!H45</f>
        <v>0</v>
      </c>
      <c r="O42" s="82">
        <f t="shared" si="4"/>
        <v>0</v>
      </c>
      <c r="P42" s="76">
        <f>分析係数表!C45</f>
        <v>1</v>
      </c>
      <c r="Q42" s="82">
        <f>O42*P42</f>
        <v>0</v>
      </c>
      <c r="R42" s="83">
        <v>1.7875707975340542E-2</v>
      </c>
      <c r="S42" s="84">
        <f>I42+R42</f>
        <v>3.1822547399404599E-2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投入係数表!D43</f>
        <v>6.688963210702341E-3</v>
      </c>
      <c r="E43" s="77">
        <f>$C$6*D43</f>
        <v>0.66889632107023411</v>
      </c>
      <c r="F43" s="76">
        <f>分析係数表!C46</f>
        <v>0.20394173093401891</v>
      </c>
      <c r="G43" s="77">
        <f>E43*F43</f>
        <v>0.1364158735344608</v>
      </c>
      <c r="H43" s="77">
        <v>0.15916958501197268</v>
      </c>
      <c r="I43" s="77">
        <f>C43+H43</f>
        <v>0.15916958501197268</v>
      </c>
      <c r="J43" s="76">
        <f>分析係数表!G46</f>
        <v>9.7765363128491621E-3</v>
      </c>
      <c r="K43" s="78">
        <f>I43*J43</f>
        <v>1.5561272277706826E-3</v>
      </c>
      <c r="L43" s="79"/>
      <c r="M43" s="80"/>
      <c r="N43" s="81">
        <f>分析係数表!H46</f>
        <v>2.207763259847367E-2</v>
      </c>
      <c r="O43" s="82">
        <f t="shared" si="4"/>
        <v>0.40285783427279948</v>
      </c>
      <c r="P43" s="76">
        <f>分析係数表!C46</f>
        <v>0.20394173093401891</v>
      </c>
      <c r="Q43" s="82">
        <f>O43*P43</f>
        <v>8.215952404192485E-2</v>
      </c>
      <c r="R43" s="83">
        <v>9.091635623161412E-2</v>
      </c>
      <c r="S43" s="84">
        <f>I43+R43</f>
        <v>0.2500859412435868</v>
      </c>
      <c r="T43" s="85">
        <f>分析係数表!F46</f>
        <v>0.31424581005586594</v>
      </c>
      <c r="U43" s="86">
        <f t="shared" si="7"/>
        <v>7.8588459189674623E-2</v>
      </c>
      <c r="V43" s="87">
        <f>分析係数表!D46</f>
        <v>6.9832402234636867E-3</v>
      </c>
      <c r="W43" s="167">
        <f t="shared" si="8"/>
        <v>0</v>
      </c>
      <c r="X43" s="76">
        <f>分析係数表!E46</f>
        <v>1.9553072625698324E-2</v>
      </c>
      <c r="Y43" s="166">
        <f t="shared" si="9"/>
        <v>0</v>
      </c>
    </row>
    <row r="44" spans="1:25" x14ac:dyDescent="0.2">
      <c r="A44" s="192">
        <v>40</v>
      </c>
      <c r="B44" s="14" t="s">
        <v>151</v>
      </c>
      <c r="C44" s="197">
        <f>SUM(C5:C43)</f>
        <v>100</v>
      </c>
      <c r="D44" s="92">
        <f>投入係数表!D44</f>
        <v>0.31103678929765888</v>
      </c>
      <c r="E44" s="91">
        <f>SUM(E5:E43)</f>
        <v>31.103678929765884</v>
      </c>
      <c r="F44" s="92">
        <f>分析係数表!C47</f>
        <v>0.3565882023489878</v>
      </c>
      <c r="G44" s="91">
        <f>SUM(G5:G43)</f>
        <v>14.272183692208607</v>
      </c>
      <c r="H44" s="91">
        <f>SUM(H5:H43)</f>
        <v>16.492157526991225</v>
      </c>
      <c r="I44" s="91">
        <f>SUM(I5:I43)</f>
        <v>116.49215752699122</v>
      </c>
      <c r="J44" s="92">
        <f>分析係数表!G47</f>
        <v>0.20702938758024061</v>
      </c>
      <c r="K44" s="93">
        <f>SUM(K5:K43)</f>
        <v>29.087135060142078</v>
      </c>
      <c r="L44" s="94">
        <f>最終需要_まとめ!$L$33</f>
        <v>0.62733333333333341</v>
      </c>
      <c r="M44" s="91">
        <f>K44*L44</f>
        <v>18.247329394395798</v>
      </c>
      <c r="N44" s="95">
        <f>分析係数表!H47</f>
        <v>1</v>
      </c>
      <c r="O44" s="96">
        <f>SUM(O5:O43)</f>
        <v>18.247329394395802</v>
      </c>
      <c r="P44" s="92">
        <f>分析係数表!C47</f>
        <v>0.3565882023489878</v>
      </c>
      <c r="Q44" s="96">
        <f>SUM(Q5:Q43)</f>
        <v>7.6604529627630464</v>
      </c>
      <c r="R44" s="91">
        <f>SUM(R5:R43)</f>
        <v>8.4712322391009724</v>
      </c>
      <c r="S44" s="97">
        <f>SUM(S5:S43)</f>
        <v>124.96338976609222</v>
      </c>
      <c r="T44" s="98">
        <f>分析係数表!F47</f>
        <v>0.44699801687384694</v>
      </c>
      <c r="U44" s="99">
        <f>SUM(U5:U43)</f>
        <v>84.082957708627504</v>
      </c>
      <c r="V44" s="100">
        <f>分析係数表!D47</f>
        <v>7.3973369448801493E-2</v>
      </c>
      <c r="W44" s="164">
        <f>SUM(W5:W43)</f>
        <v>17</v>
      </c>
      <c r="X44" s="92">
        <f>分析係数表!E47</f>
        <v>5.841930334920295E-2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250</v>
      </c>
      <c r="S2" s="3" t="s">
        <v>153</v>
      </c>
      <c r="U2" s="64" t="s">
        <v>210</v>
      </c>
      <c r="W2" s="3" t="s">
        <v>130</v>
      </c>
      <c r="Y2" s="3" t="s">
        <v>154</v>
      </c>
    </row>
    <row r="3" spans="1:25" ht="44" x14ac:dyDescent="0.2">
      <c r="B3" s="65"/>
      <c r="C3" s="66" t="s">
        <v>228</v>
      </c>
      <c r="D3" s="66" t="s">
        <v>251</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0.65037929495760816</v>
      </c>
      <c r="G5" s="77">
        <f t="shared" ref="G5:G38" si="1">E5*F5</f>
        <v>0</v>
      </c>
      <c r="H5" s="77">
        <f t="array" ref="H5:H43">MMULT(逆行列係数!C5:AO43,'3'!G5:G43)</f>
        <v>0.12805924572093966</v>
      </c>
      <c r="I5" s="77">
        <f t="shared" ref="I5:I38" si="2">C5+H5</f>
        <v>0.12805924572093966</v>
      </c>
      <c r="J5" s="76">
        <f>分析係数表!G8</f>
        <v>0.11973575557390587</v>
      </c>
      <c r="K5" s="78">
        <f t="shared" ref="K5:K38" si="3">I5*J5</f>
        <v>1.5333270544621181E-2</v>
      </c>
      <c r="L5" s="79" t="s">
        <v>182</v>
      </c>
      <c r="M5" s="80" t="s">
        <v>182</v>
      </c>
      <c r="N5" s="81">
        <f>分析係数表!H8</f>
        <v>1.170751382505599E-2</v>
      </c>
      <c r="O5" s="82">
        <f t="shared" ref="O5:O44" si="4">$M$44*N5</f>
        <v>0.22314074914419699</v>
      </c>
      <c r="P5" s="76">
        <f>分析係数表!C8</f>
        <v>0.65037929495760816</v>
      </c>
      <c r="Q5" s="82">
        <f t="shared" ref="Q5:Q38" si="5">O5*P5</f>
        <v>0.14512612310471534</v>
      </c>
      <c r="R5" s="83">
        <f t="array" ref="R5:R43">MMULT(逆行列係数!C5:AO43,'3'!Q5:Q43)</f>
        <v>0.19143350860468528</v>
      </c>
      <c r="S5" s="84">
        <f t="shared" ref="S5:S38" si="6">I5+R5</f>
        <v>0.31949275432562496</v>
      </c>
      <c r="T5" s="85">
        <f>分析係数表!F8</f>
        <v>0.45169281585466559</v>
      </c>
      <c r="U5" s="86">
        <f t="shared" ref="U5:U38" si="7">S5*T5</f>
        <v>0.14431258184650442</v>
      </c>
      <c r="V5" s="87">
        <f>分析係数表!D8</f>
        <v>0.495458298926507</v>
      </c>
      <c r="W5" s="167">
        <f t="shared" ref="W5:W43" si="8">ROUND(S5*V5,0)</f>
        <v>0</v>
      </c>
      <c r="X5" s="76">
        <f>分析係数表!E8</f>
        <v>0.32782824112303882</v>
      </c>
      <c r="Y5" s="166">
        <f t="shared" ref="Y5:Y43" si="9">ROUND(S5*X5,0)</f>
        <v>0</v>
      </c>
    </row>
    <row r="6" spans="1:25" x14ac:dyDescent="0.2">
      <c r="A6" s="6" t="s">
        <v>220</v>
      </c>
      <c r="B6" s="5" t="s">
        <v>266</v>
      </c>
      <c r="C6" s="90"/>
      <c r="D6" s="76">
        <f>投入係数表!E6</f>
        <v>0</v>
      </c>
      <c r="E6" s="77">
        <f t="shared" si="0"/>
        <v>0</v>
      </c>
      <c r="F6" s="76">
        <f>分析係数表!C9</f>
        <v>0.72894736842105257</v>
      </c>
      <c r="G6" s="77">
        <f t="shared" si="1"/>
        <v>0</v>
      </c>
      <c r="H6" s="77">
        <v>6.0979942218045103E-4</v>
      </c>
      <c r="I6" s="77">
        <f t="shared" si="2"/>
        <v>6.0979942218045103E-4</v>
      </c>
      <c r="J6" s="76">
        <f>分析係数表!G9</f>
        <v>0.24749163879598662</v>
      </c>
      <c r="K6" s="78">
        <f t="shared" si="3"/>
        <v>1.5092025833228555E-4</v>
      </c>
      <c r="L6" s="79"/>
      <c r="M6" s="80"/>
      <c r="N6" s="81">
        <f>分析係数表!H9</f>
        <v>6.0501204716971121E-4</v>
      </c>
      <c r="O6" s="82">
        <f t="shared" si="4"/>
        <v>1.15312989131634E-2</v>
      </c>
      <c r="P6" s="76">
        <f>分析係数表!C9</f>
        <v>0.72894736842105257</v>
      </c>
      <c r="Q6" s="82">
        <f t="shared" si="5"/>
        <v>8.4057099972270032E-3</v>
      </c>
      <c r="R6" s="83">
        <v>1.072956726870225E-2</v>
      </c>
      <c r="S6" s="84">
        <f t="shared" si="6"/>
        <v>1.1339366690882702E-2</v>
      </c>
      <c r="T6" s="85">
        <f>分析係数表!F9</f>
        <v>0.67892976588628762</v>
      </c>
      <c r="U6" s="86">
        <f t="shared" si="7"/>
        <v>7.6986335727397609E-3</v>
      </c>
      <c r="V6" s="87">
        <f>分析係数表!D9</f>
        <v>0.15384615384615385</v>
      </c>
      <c r="W6" s="167">
        <f t="shared" si="8"/>
        <v>0</v>
      </c>
      <c r="X6" s="76">
        <f>分析係数表!E9</f>
        <v>1.6722408026755852E-2</v>
      </c>
      <c r="Y6" s="166">
        <f t="shared" si="9"/>
        <v>0</v>
      </c>
    </row>
    <row r="7" spans="1:25" x14ac:dyDescent="0.2">
      <c r="A7" s="6" t="s">
        <v>221</v>
      </c>
      <c r="B7" s="5" t="s">
        <v>267</v>
      </c>
      <c r="C7" s="75">
        <f>最終需要_まとめ!$C$8</f>
        <v>100</v>
      </c>
      <c r="D7" s="76">
        <f>投入係数表!E7</f>
        <v>0</v>
      </c>
      <c r="E7" s="77">
        <f t="shared" si="0"/>
        <v>0</v>
      </c>
      <c r="F7" s="76">
        <f>分析係数表!C10</f>
        <v>1.0504201680672232E-2</v>
      </c>
      <c r="G7" s="77">
        <f t="shared" si="1"/>
        <v>0</v>
      </c>
      <c r="H7" s="77">
        <v>2.6984016096984296E-4</v>
      </c>
      <c r="I7" s="77">
        <f t="shared" si="2"/>
        <v>100.00026984016097</v>
      </c>
      <c r="J7" s="76">
        <f>分析係数表!G10</f>
        <v>0.2857142857142857</v>
      </c>
      <c r="K7" s="78">
        <f t="shared" si="3"/>
        <v>28.571505668617419</v>
      </c>
      <c r="L7" s="79"/>
      <c r="M7" s="80"/>
      <c r="N7" s="81">
        <f>分析係数表!H10</f>
        <v>1.1887956014562746E-3</v>
      </c>
      <c r="O7" s="82">
        <f t="shared" si="4"/>
        <v>2.2657990846917556E-2</v>
      </c>
      <c r="P7" s="76">
        <f>分析係数表!C10</f>
        <v>1.0504201680672232E-2</v>
      </c>
      <c r="Q7" s="82">
        <f t="shared" si="5"/>
        <v>2.3800410553484743E-4</v>
      </c>
      <c r="R7" s="83">
        <v>3.1945921954652486E-4</v>
      </c>
      <c r="S7" s="84">
        <f t="shared" si="6"/>
        <v>100.00058929938051</v>
      </c>
      <c r="T7" s="85">
        <f>分析係数表!F10</f>
        <v>0.5714285714285714</v>
      </c>
      <c r="U7" s="86">
        <f t="shared" si="7"/>
        <v>57.14319388536029</v>
      </c>
      <c r="V7" s="87">
        <f>分析係数表!D10</f>
        <v>0</v>
      </c>
      <c r="W7" s="167">
        <f t="shared" si="8"/>
        <v>0</v>
      </c>
      <c r="X7" s="76">
        <f>分析係数表!E10</f>
        <v>0</v>
      </c>
      <c r="Y7" s="166">
        <f t="shared" si="9"/>
        <v>0</v>
      </c>
    </row>
    <row r="8" spans="1:25" x14ac:dyDescent="0.2">
      <c r="A8" s="6" t="s">
        <v>222</v>
      </c>
      <c r="B8" s="5" t="s">
        <v>27</v>
      </c>
      <c r="C8" s="90"/>
      <c r="D8" s="76">
        <f>投入係数表!E8</f>
        <v>0</v>
      </c>
      <c r="E8" s="77">
        <f t="shared" si="0"/>
        <v>0</v>
      </c>
      <c r="F8" s="76">
        <f>分析係数表!C11</f>
        <v>1.4320902789711765E-3</v>
      </c>
      <c r="G8" s="77">
        <f t="shared" si="1"/>
        <v>0</v>
      </c>
      <c r="H8" s="77">
        <v>6.5780317973354585E-4</v>
      </c>
      <c r="I8" s="77">
        <f t="shared" si="2"/>
        <v>6.5780317973354585E-4</v>
      </c>
      <c r="J8" s="76">
        <f>分析係数表!G11</f>
        <v>0.36842105263157893</v>
      </c>
      <c r="K8" s="78">
        <f t="shared" si="3"/>
        <v>2.4234853990183266E-4</v>
      </c>
      <c r="L8" s="79"/>
      <c r="M8" s="80"/>
      <c r="N8" s="81">
        <f>分析係数表!H11</f>
        <v>-2.1228492883147762E-5</v>
      </c>
      <c r="O8" s="82">
        <f t="shared" si="4"/>
        <v>-4.0460697940924208E-4</v>
      </c>
      <c r="P8" s="76">
        <f>分析係数表!C11</f>
        <v>1.4320902789711765E-3</v>
      </c>
      <c r="Q8" s="82">
        <f t="shared" si="5"/>
        <v>-5.7943372201586656E-7</v>
      </c>
      <c r="R8" s="83">
        <v>1.3485702767379796E-4</v>
      </c>
      <c r="S8" s="84">
        <f t="shared" si="6"/>
        <v>7.9266020740734384E-4</v>
      </c>
      <c r="T8" s="85">
        <f>分析係数表!F11</f>
        <v>0.57894736842105265</v>
      </c>
      <c r="U8" s="86">
        <f t="shared" si="7"/>
        <v>4.589085411305675E-4</v>
      </c>
      <c r="V8" s="87">
        <f>分析係数表!D11</f>
        <v>2.6315789473684209E-2</v>
      </c>
      <c r="W8" s="167">
        <f t="shared" si="8"/>
        <v>0</v>
      </c>
      <c r="X8" s="76">
        <f>分析係数表!E11</f>
        <v>0</v>
      </c>
      <c r="Y8" s="166">
        <f t="shared" si="9"/>
        <v>0</v>
      </c>
    </row>
    <row r="9" spans="1:25" x14ac:dyDescent="0.2">
      <c r="A9" s="6" t="s">
        <v>223</v>
      </c>
      <c r="B9" s="5" t="s">
        <v>191</v>
      </c>
      <c r="C9" s="90"/>
      <c r="D9" s="76">
        <f>投入係数表!E9</f>
        <v>0.14285714285714285</v>
      </c>
      <c r="E9" s="77">
        <f t="shared" si="0"/>
        <v>14.285714285714285</v>
      </c>
      <c r="F9" s="76">
        <f>分析係数表!C12</f>
        <v>8.2314002014678422E-2</v>
      </c>
      <c r="G9" s="77">
        <f t="shared" si="1"/>
        <v>1.1759143144954058</v>
      </c>
      <c r="H9" s="77">
        <v>1.1945028077615865</v>
      </c>
      <c r="I9" s="77">
        <f t="shared" si="2"/>
        <v>1.1945028077615865</v>
      </c>
      <c r="J9" s="76">
        <f>分析係数表!G12</f>
        <v>0.12801312223648553</v>
      </c>
      <c r="K9" s="78">
        <f t="shared" si="3"/>
        <v>0.15291203394180913</v>
      </c>
      <c r="L9" s="79"/>
      <c r="M9" s="80"/>
      <c r="N9" s="81">
        <f>分析係数表!H12</f>
        <v>9.0942863511405014E-2</v>
      </c>
      <c r="O9" s="82">
        <f t="shared" si="4"/>
        <v>1.7333362997891932</v>
      </c>
      <c r="P9" s="76">
        <f>分析係数表!C12</f>
        <v>8.2314002014678422E-2</v>
      </c>
      <c r="Q9" s="82">
        <f t="shared" si="5"/>
        <v>0.1426778476729629</v>
      </c>
      <c r="R9" s="83">
        <v>0.15896125609806838</v>
      </c>
      <c r="S9" s="84">
        <f t="shared" si="6"/>
        <v>1.3534640638596549</v>
      </c>
      <c r="T9" s="85">
        <f>分析係数表!F12</f>
        <v>0.39723291969761804</v>
      </c>
      <c r="U9" s="86">
        <f t="shared" si="7"/>
        <v>0.53764048179277402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投入係数表!E10</f>
        <v>0</v>
      </c>
      <c r="E10" s="77">
        <f t="shared" si="0"/>
        <v>0</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0.26481526802334893</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投入係数表!E11</f>
        <v>0</v>
      </c>
      <c r="E11" s="77">
        <f t="shared" si="0"/>
        <v>0</v>
      </c>
      <c r="F11" s="76">
        <f>分析係数表!C14</f>
        <v>0.20214395099540583</v>
      </c>
      <c r="G11" s="77">
        <f t="shared" si="1"/>
        <v>0</v>
      </c>
      <c r="H11" s="77">
        <v>1.4540435293366058E-2</v>
      </c>
      <c r="I11" s="77">
        <f t="shared" si="2"/>
        <v>1.4540435293366058E-2</v>
      </c>
      <c r="J11" s="76">
        <f>分析係数表!G14</f>
        <v>0.19479400103430444</v>
      </c>
      <c r="K11" s="78">
        <f t="shared" si="3"/>
        <v>2.8323895675751846E-3</v>
      </c>
      <c r="L11" s="79"/>
      <c r="M11" s="80"/>
      <c r="N11" s="81">
        <f>分析係数表!H14</f>
        <v>1.146338615689979E-3</v>
      </c>
      <c r="O11" s="82">
        <f t="shared" si="4"/>
        <v>2.184877688809907E-2</v>
      </c>
      <c r="P11" s="76">
        <f>分析係数表!C14</f>
        <v>0.20214395099540583</v>
      </c>
      <c r="Q11" s="82">
        <f t="shared" si="5"/>
        <v>4.4165980845774543E-3</v>
      </c>
      <c r="R11" s="83">
        <v>1.8732507047724826E-2</v>
      </c>
      <c r="S11" s="84">
        <f t="shared" si="6"/>
        <v>3.3272942341090884E-2</v>
      </c>
      <c r="T11" s="85">
        <f>分析係数表!F14</f>
        <v>0.33787278055507669</v>
      </c>
      <c r="U11" s="86">
        <f t="shared" si="7"/>
        <v>1.1242021546033119E-2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投入係数表!E12</f>
        <v>0</v>
      </c>
      <c r="E12" s="77">
        <f t="shared" si="0"/>
        <v>0</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0.16022436384605987</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投入係数表!E13</f>
        <v>0.14285714285714285</v>
      </c>
      <c r="E13" s="77">
        <f t="shared" si="0"/>
        <v>14.285714285714285</v>
      </c>
      <c r="F13" s="76">
        <f>分析係数表!C16</f>
        <v>5.244101845363236E-2</v>
      </c>
      <c r="G13" s="77">
        <f t="shared" si="1"/>
        <v>0.74915740648046225</v>
      </c>
      <c r="H13" s="77">
        <v>0.75238430733905826</v>
      </c>
      <c r="I13" s="77">
        <f t="shared" si="2"/>
        <v>0.75238430733905826</v>
      </c>
      <c r="J13" s="76">
        <f>分析係数表!G16</f>
        <v>3.3400809716599193E-2</v>
      </c>
      <c r="K13" s="78">
        <f t="shared" si="3"/>
        <v>2.5130245083187171E-2</v>
      </c>
      <c r="L13" s="79"/>
      <c r="M13" s="80"/>
      <c r="N13" s="81">
        <f>分析係数表!H16</f>
        <v>1.6473310477322662E-2</v>
      </c>
      <c r="O13" s="82">
        <f t="shared" si="4"/>
        <v>0.31397501602157185</v>
      </c>
      <c r="P13" s="76">
        <f>分析係数表!C16</f>
        <v>5.244101845363236E-2</v>
      </c>
      <c r="Q13" s="82">
        <f t="shared" si="5"/>
        <v>1.6465169609166764E-2</v>
      </c>
      <c r="R13" s="83">
        <v>1.8512574404537463E-2</v>
      </c>
      <c r="S13" s="84">
        <f t="shared" si="6"/>
        <v>0.77089688174359572</v>
      </c>
      <c r="T13" s="85">
        <f>分析係数表!F16</f>
        <v>0.2874493927125506</v>
      </c>
      <c r="U13" s="86">
        <f t="shared" si="7"/>
        <v>0.22159384050119552</v>
      </c>
      <c r="V13" s="87">
        <f>分析係数表!D16</f>
        <v>0</v>
      </c>
      <c r="W13" s="167">
        <f t="shared" si="8"/>
        <v>0</v>
      </c>
      <c r="X13" s="76">
        <f>分析係数表!E16</f>
        <v>0</v>
      </c>
      <c r="Y13" s="166">
        <f t="shared" si="9"/>
        <v>0</v>
      </c>
    </row>
    <row r="14" spans="1:25" x14ac:dyDescent="0.2">
      <c r="A14" s="6" t="s">
        <v>2</v>
      </c>
      <c r="B14" s="5" t="s">
        <v>365</v>
      </c>
      <c r="C14" s="90"/>
      <c r="D14" s="76">
        <f>投入係数表!E14</f>
        <v>0</v>
      </c>
      <c r="E14" s="77">
        <f t="shared" si="0"/>
        <v>0</v>
      </c>
      <c r="F14" s="76">
        <f>分析係数表!C17</f>
        <v>0.30047739399045215</v>
      </c>
      <c r="G14" s="77">
        <f t="shared" si="1"/>
        <v>0</v>
      </c>
      <c r="H14" s="77">
        <v>1.6951912090434718E-2</v>
      </c>
      <c r="I14" s="77">
        <f t="shared" si="2"/>
        <v>1.6951912090434718E-2</v>
      </c>
      <c r="J14" s="76">
        <f>分析係数表!G17</f>
        <v>0.21582733812949639</v>
      </c>
      <c r="K14" s="78">
        <f t="shared" si="3"/>
        <v>3.6586860626837518E-3</v>
      </c>
      <c r="L14" s="79"/>
      <c r="M14" s="80"/>
      <c r="N14" s="81">
        <f>分析係数表!H17</f>
        <v>2.8021610605755043E-3</v>
      </c>
      <c r="O14" s="82">
        <f t="shared" si="4"/>
        <v>5.3408121282019952E-2</v>
      </c>
      <c r="P14" s="76">
        <f>分析係数表!C17</f>
        <v>0.30047739399045215</v>
      </c>
      <c r="Q14" s="82">
        <f t="shared" si="5"/>
        <v>1.6047933100747362E-2</v>
      </c>
      <c r="R14" s="83">
        <v>3.3508349030914451E-2</v>
      </c>
      <c r="S14" s="84">
        <f t="shared" si="6"/>
        <v>5.0460261121349173E-2</v>
      </c>
      <c r="T14" s="85">
        <f>分析係数表!F17</f>
        <v>0.33413269384492406</v>
      </c>
      <c r="U14" s="86">
        <f t="shared" si="7"/>
        <v>1.6860422980594689E-2</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投入係数表!E15</f>
        <v>0</v>
      </c>
      <c r="E15" s="77">
        <f t="shared" si="0"/>
        <v>0</v>
      </c>
      <c r="F15" s="76">
        <f>分析係数表!C18</f>
        <v>0.17062500000000003</v>
      </c>
      <c r="G15" s="77">
        <f t="shared" si="1"/>
        <v>0</v>
      </c>
      <c r="H15" s="77">
        <v>1.4633489755455586E-3</v>
      </c>
      <c r="I15" s="77">
        <f t="shared" si="2"/>
        <v>1.4633489755455586E-3</v>
      </c>
      <c r="J15" s="76">
        <f>分析係数表!G18</f>
        <v>0.21515892420537897</v>
      </c>
      <c r="K15" s="78">
        <f t="shared" si="3"/>
        <v>3.1485259131542578E-4</v>
      </c>
      <c r="L15" s="79"/>
      <c r="M15" s="80"/>
      <c r="N15" s="81">
        <f>分析係数表!H18</f>
        <v>4.4579835054610296E-4</v>
      </c>
      <c r="O15" s="82">
        <f t="shared" si="4"/>
        <v>8.4967465675940823E-3</v>
      </c>
      <c r="P15" s="76">
        <f>分析係数表!C18</f>
        <v>0.17062500000000003</v>
      </c>
      <c r="Q15" s="82">
        <f t="shared" si="5"/>
        <v>1.4497573830957405E-3</v>
      </c>
      <c r="R15" s="83">
        <v>3.5012288242450558E-3</v>
      </c>
      <c r="S15" s="84">
        <f t="shared" si="6"/>
        <v>4.9645777997906143E-3</v>
      </c>
      <c r="T15" s="85">
        <f>分析係数表!F18</f>
        <v>0.45904645476772615</v>
      </c>
      <c r="U15" s="86">
        <f t="shared" si="7"/>
        <v>2.2789718384124396E-3</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投入係数表!E16</f>
        <v>0</v>
      </c>
      <c r="E16" s="77">
        <f t="shared" si="0"/>
        <v>0</v>
      </c>
      <c r="F16" s="76">
        <f>分析係数表!C19</f>
        <v>0.1185035016586804</v>
      </c>
      <c r="G16" s="77">
        <f t="shared" si="1"/>
        <v>0</v>
      </c>
      <c r="H16" s="77">
        <v>4.452608811310949E-4</v>
      </c>
      <c r="I16" s="77">
        <f t="shared" si="2"/>
        <v>4.452608811310949E-4</v>
      </c>
      <c r="J16" s="76">
        <f>分析係数表!G19</f>
        <v>5.7564057564057566E-2</v>
      </c>
      <c r="K16" s="78">
        <f t="shared" si="3"/>
        <v>2.5631022992453342E-5</v>
      </c>
      <c r="L16" s="79"/>
      <c r="M16" s="80"/>
      <c r="N16" s="81">
        <f>分析係数表!H19</f>
        <v>-1.1675671085731269E-4</v>
      </c>
      <c r="O16" s="82">
        <f t="shared" si="4"/>
        <v>-2.2253383867508313E-3</v>
      </c>
      <c r="P16" s="76">
        <f>分析係数表!C19</f>
        <v>0.1185035016586804</v>
      </c>
      <c r="Q16" s="82">
        <f t="shared" si="5"/>
        <v>-2.6371039120545232E-4</v>
      </c>
      <c r="R16" s="83">
        <v>1.5598483983046076E-3</v>
      </c>
      <c r="S16" s="84">
        <f t="shared" si="6"/>
        <v>2.0051092794357026E-3</v>
      </c>
      <c r="T16" s="85">
        <f>分析係数表!F19</f>
        <v>0.24008424008424009</v>
      </c>
      <c r="U16" s="86">
        <f t="shared" si="7"/>
        <v>4.8139513763917888E-4</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投入係数表!E17</f>
        <v>0</v>
      </c>
      <c r="E17" s="77">
        <f t="shared" si="0"/>
        <v>0</v>
      </c>
      <c r="F17" s="76">
        <f>分析係数表!C20</f>
        <v>0.1515527950310559</v>
      </c>
      <c r="G17" s="77">
        <f t="shared" si="1"/>
        <v>0</v>
      </c>
      <c r="H17" s="77">
        <v>5.1823779608985198E-4</v>
      </c>
      <c r="I17" s="77">
        <f t="shared" si="2"/>
        <v>5.1823779608985198E-4</v>
      </c>
      <c r="J17" s="76">
        <f>分析係数表!G20</f>
        <v>0.10025273799494525</v>
      </c>
      <c r="K17" s="78">
        <f t="shared" si="3"/>
        <v>5.1954757990473791E-5</v>
      </c>
      <c r="L17" s="79"/>
      <c r="M17" s="80"/>
      <c r="N17" s="81">
        <f>分析係数表!H20</f>
        <v>5.5194081496184183E-4</v>
      </c>
      <c r="O17" s="82">
        <f t="shared" si="4"/>
        <v>1.0519781464640294E-2</v>
      </c>
      <c r="P17" s="76">
        <f>分析係数表!C20</f>
        <v>0.1515527950310559</v>
      </c>
      <c r="Q17" s="82">
        <f t="shared" si="5"/>
        <v>1.5943022840821314E-3</v>
      </c>
      <c r="R17" s="83">
        <v>4.0639201945517995E-3</v>
      </c>
      <c r="S17" s="84">
        <f t="shared" si="6"/>
        <v>4.5821579906416519E-3</v>
      </c>
      <c r="T17" s="85">
        <f>分析係数表!F20</f>
        <v>0.22325189553496208</v>
      </c>
      <c r="U17" s="86">
        <f t="shared" si="7"/>
        <v>1.0229754570514219E-3</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投入係数表!E18</f>
        <v>0</v>
      </c>
      <c r="E18" s="77">
        <f t="shared" si="0"/>
        <v>0</v>
      </c>
      <c r="F18" s="76">
        <f>分析係数表!C21</f>
        <v>0.26288951841359776</v>
      </c>
      <c r="G18" s="77">
        <f t="shared" si="1"/>
        <v>0</v>
      </c>
      <c r="H18" s="77">
        <v>1.0003315993644322E-2</v>
      </c>
      <c r="I18" s="77">
        <f t="shared" si="2"/>
        <v>1.0003315993644322E-2</v>
      </c>
      <c r="J18" s="76">
        <f>分析係数表!G21</f>
        <v>0.28500292911540714</v>
      </c>
      <c r="K18" s="78">
        <f t="shared" si="3"/>
        <v>2.8509743590556312E-3</v>
      </c>
      <c r="L18" s="79"/>
      <c r="M18" s="80"/>
      <c r="N18" s="81">
        <f>分析係数表!H21</f>
        <v>9.1282519397535371E-4</v>
      </c>
      <c r="O18" s="82">
        <f t="shared" si="4"/>
        <v>1.7398100114597408E-2</v>
      </c>
      <c r="P18" s="76">
        <f>分析係数表!C21</f>
        <v>0.26288951841359776</v>
      </c>
      <c r="Q18" s="82">
        <f t="shared" si="5"/>
        <v>4.5737781604380722E-3</v>
      </c>
      <c r="R18" s="83">
        <v>1.0889870282851774E-2</v>
      </c>
      <c r="S18" s="84">
        <f t="shared" si="6"/>
        <v>2.0893186276496098E-2</v>
      </c>
      <c r="T18" s="85">
        <f>分析係数表!F21</f>
        <v>0.4257469244288225</v>
      </c>
      <c r="U18" s="86">
        <f t="shared" si="7"/>
        <v>8.895209798736696E-3</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投入係数表!E19</f>
        <v>0</v>
      </c>
      <c r="E19" s="77">
        <f t="shared" si="0"/>
        <v>0</v>
      </c>
      <c r="F19" s="76">
        <f>分析係数表!C22</f>
        <v>7.7430972388955577E-2</v>
      </c>
      <c r="G19" s="77">
        <f t="shared" si="1"/>
        <v>0</v>
      </c>
      <c r="H19" s="77">
        <v>1.6566550928803168E-4</v>
      </c>
      <c r="I19" s="77">
        <f t="shared" si="2"/>
        <v>1.6566550928803168E-4</v>
      </c>
      <c r="J19" s="76">
        <f>分析係数表!G22</f>
        <v>0.1947935368043088</v>
      </c>
      <c r="K19" s="78">
        <f t="shared" si="3"/>
        <v>3.2270570480702758E-5</v>
      </c>
      <c r="L19" s="79"/>
      <c r="M19" s="80"/>
      <c r="N19" s="81">
        <f>分析係数表!H22</f>
        <v>4.2456985766295524E-5</v>
      </c>
      <c r="O19" s="82">
        <f t="shared" si="4"/>
        <v>8.0921395881848417E-4</v>
      </c>
      <c r="P19" s="76">
        <f>分析係数表!C22</f>
        <v>7.7430972388955577E-2</v>
      </c>
      <c r="Q19" s="82">
        <f t="shared" si="5"/>
        <v>6.2658223702031476E-5</v>
      </c>
      <c r="R19" s="83">
        <v>7.9177660203697854E-4</v>
      </c>
      <c r="S19" s="84">
        <f t="shared" si="6"/>
        <v>9.5744211132501016E-4</v>
      </c>
      <c r="T19" s="85">
        <f>分析係数表!F22</f>
        <v>0.41382405745062839</v>
      </c>
      <c r="U19" s="86">
        <f t="shared" si="7"/>
        <v>3.9621257928261196E-4</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4.0460697940924208E-4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投入係数表!E21</f>
        <v>0</v>
      </c>
      <c r="E21" s="77">
        <f t="shared" si="0"/>
        <v>0</v>
      </c>
      <c r="F21" s="76">
        <f>分析係数表!C24</f>
        <v>0.63487099296325256</v>
      </c>
      <c r="G21" s="77">
        <f t="shared" si="1"/>
        <v>0</v>
      </c>
      <c r="H21" s="77">
        <v>3.7926810586052786E-3</v>
      </c>
      <c r="I21" s="77">
        <f t="shared" si="2"/>
        <v>3.7926810586052786E-3</v>
      </c>
      <c r="J21" s="76">
        <f>分析係数表!G24</f>
        <v>0.20715350223546944</v>
      </c>
      <c r="K21" s="78">
        <f t="shared" si="3"/>
        <v>7.8566716415221123E-4</v>
      </c>
      <c r="L21" s="79"/>
      <c r="M21" s="80"/>
      <c r="N21" s="81">
        <f>分析係数表!H24</f>
        <v>3.5027013257193804E-4</v>
      </c>
      <c r="O21" s="82">
        <f t="shared" si="4"/>
        <v>6.676015160252494E-3</v>
      </c>
      <c r="P21" s="76">
        <f>分析係数表!C24</f>
        <v>0.63487099296325256</v>
      </c>
      <c r="Q21" s="82">
        <f t="shared" si="5"/>
        <v>4.2384083738272287E-3</v>
      </c>
      <c r="R21" s="83">
        <v>1.4318941386118011E-2</v>
      </c>
      <c r="S21" s="84">
        <f t="shared" si="6"/>
        <v>1.811162244472329E-2</v>
      </c>
      <c r="T21" s="85">
        <f>分析係数表!F24</f>
        <v>0.39046199701937406</v>
      </c>
      <c r="U21" s="86">
        <f t="shared" si="7"/>
        <v>7.0719002690275735E-3</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投入係数表!E22</f>
        <v>0</v>
      </c>
      <c r="E22" s="77">
        <f t="shared" si="0"/>
        <v>0</v>
      </c>
      <c r="F22" s="76">
        <f>分析係数表!C25</f>
        <v>2.5195482189400487E-2</v>
      </c>
      <c r="G22" s="77">
        <f t="shared" si="1"/>
        <v>0</v>
      </c>
      <c r="H22" s="77">
        <v>9.3165036315225654E-5</v>
      </c>
      <c r="I22" s="77">
        <f t="shared" si="2"/>
        <v>9.3165036315225654E-5</v>
      </c>
      <c r="J22" s="76">
        <f>分析係数表!G25</f>
        <v>0.19667590027700832</v>
      </c>
      <c r="K22" s="78">
        <f t="shared" si="3"/>
        <v>1.832331739163718E-5</v>
      </c>
      <c r="L22" s="79"/>
      <c r="M22" s="80"/>
      <c r="N22" s="81">
        <f>分析係数表!H25</f>
        <v>5.0948382919554624E-4</v>
      </c>
      <c r="O22" s="82">
        <f t="shared" si="4"/>
        <v>9.7105675058218096E-3</v>
      </c>
      <c r="P22" s="76">
        <f>分析係数表!C25</f>
        <v>2.5195482189400487E-2</v>
      </c>
      <c r="Q22" s="82">
        <f t="shared" si="5"/>
        <v>2.446624306419045E-4</v>
      </c>
      <c r="R22" s="83">
        <v>1.0321962529683971E-3</v>
      </c>
      <c r="S22" s="84">
        <f t="shared" si="6"/>
        <v>1.1253612892836227E-3</v>
      </c>
      <c r="T22" s="85">
        <f>分析係数表!F25</f>
        <v>0.34903047091412742</v>
      </c>
      <c r="U22" s="86">
        <f t="shared" si="7"/>
        <v>3.9278538074719244E-4</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投入係数表!E23</f>
        <v>0</v>
      </c>
      <c r="E23" s="77">
        <f t="shared" si="0"/>
        <v>0</v>
      </c>
      <c r="F23" s="76">
        <f>分析係数表!C26</f>
        <v>0.4930888575458392</v>
      </c>
      <c r="G23" s="77">
        <f t="shared" si="1"/>
        <v>0</v>
      </c>
      <c r="H23" s="77">
        <v>1.2558414706768382E-3</v>
      </c>
      <c r="I23" s="77">
        <f t="shared" si="2"/>
        <v>1.2558414706768382E-3</v>
      </c>
      <c r="J23" s="76">
        <f>分析係数表!G26</f>
        <v>0.19639217284957194</v>
      </c>
      <c r="K23" s="78">
        <f t="shared" si="3"/>
        <v>2.4663743518082623E-4</v>
      </c>
      <c r="L23" s="79"/>
      <c r="M23" s="80"/>
      <c r="N23" s="81">
        <f>分析係数表!H26</f>
        <v>1.0815917123963785E-2</v>
      </c>
      <c r="O23" s="82">
        <f t="shared" si="4"/>
        <v>0.20614725600900885</v>
      </c>
      <c r="P23" s="76">
        <f>分析係数表!C26</f>
        <v>0.4930888575458392</v>
      </c>
      <c r="Q23" s="82">
        <f t="shared" si="5"/>
        <v>0.10164891495169182</v>
      </c>
      <c r="R23" s="83">
        <v>0.11234793303620594</v>
      </c>
      <c r="S23" s="84">
        <f t="shared" si="6"/>
        <v>0.11360377450688278</v>
      </c>
      <c r="T23" s="85">
        <f>分析係数表!F26</f>
        <v>0.33499796167957602</v>
      </c>
      <c r="U23" s="86">
        <f t="shared" si="7"/>
        <v>3.8057032898911908E-2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投入係数表!E24</f>
        <v>0</v>
      </c>
      <c r="E24" s="77">
        <f t="shared" si="0"/>
        <v>0</v>
      </c>
      <c r="F24" s="76">
        <f>分析係数表!C27</f>
        <v>2.3319615912208547E-2</v>
      </c>
      <c r="G24" s="77">
        <f t="shared" si="1"/>
        <v>0</v>
      </c>
      <c r="H24" s="77">
        <v>2.6253055392485054E-5</v>
      </c>
      <c r="I24" s="77">
        <f t="shared" si="2"/>
        <v>2.6253055392485054E-5</v>
      </c>
      <c r="J24" s="76">
        <f>分析係数表!G27</f>
        <v>0.17692307692307693</v>
      </c>
      <c r="K24" s="78">
        <f t="shared" si="3"/>
        <v>4.6447713386704325E-6</v>
      </c>
      <c r="L24" s="79"/>
      <c r="M24" s="80"/>
      <c r="N24" s="81">
        <f>分析係数表!H27</f>
        <v>1.0773460138197489E-2</v>
      </c>
      <c r="O24" s="82">
        <f t="shared" si="4"/>
        <v>0.20533804205019035</v>
      </c>
      <c r="P24" s="76">
        <f>分析係数表!C27</f>
        <v>2.3319615912208547E-2</v>
      </c>
      <c r="Q24" s="82">
        <f t="shared" si="5"/>
        <v>4.788404272775367E-3</v>
      </c>
      <c r="R24" s="83">
        <v>4.8257627998808334E-3</v>
      </c>
      <c r="S24" s="84">
        <f t="shared" si="6"/>
        <v>4.8520158552733186E-3</v>
      </c>
      <c r="T24" s="85">
        <f>分析係数表!F27</f>
        <v>0.33076923076923076</v>
      </c>
      <c r="U24" s="86">
        <f t="shared" si="7"/>
        <v>1.6048975521288668E-3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投入係数表!E25</f>
        <v>0</v>
      </c>
      <c r="E25" s="77">
        <f t="shared" si="0"/>
        <v>0</v>
      </c>
      <c r="F25" s="76">
        <f>分析係数表!C28</f>
        <v>0.14672910458351074</v>
      </c>
      <c r="G25" s="77">
        <f t="shared" si="1"/>
        <v>0</v>
      </c>
      <c r="H25" s="77">
        <v>1.2407253409591624E-3</v>
      </c>
      <c r="I25" s="77">
        <f t="shared" si="2"/>
        <v>1.2407253409591624E-3</v>
      </c>
      <c r="J25" s="76">
        <f>分析係数表!G28</f>
        <v>0.12492997198879552</v>
      </c>
      <c r="K25" s="78">
        <f t="shared" si="3"/>
        <v>1.5500378209181692E-4</v>
      </c>
      <c r="L25" s="79"/>
      <c r="M25" s="80"/>
      <c r="N25" s="81">
        <f>分析係数表!H28</f>
        <v>2.0262596456964536E-2</v>
      </c>
      <c r="O25" s="82">
        <f t="shared" si="4"/>
        <v>0.38619736184612152</v>
      </c>
      <c r="P25" s="76">
        <f>分析係数表!C28</f>
        <v>0.14672910458351074</v>
      </c>
      <c r="Q25" s="82">
        <f t="shared" si="5"/>
        <v>5.6666393096195505E-2</v>
      </c>
      <c r="R25" s="83">
        <v>6.5704240317010568E-2</v>
      </c>
      <c r="S25" s="84">
        <f t="shared" si="6"/>
        <v>6.6944965657969729E-2</v>
      </c>
      <c r="T25" s="85">
        <f>分析係数表!F28</f>
        <v>0.21372549019607842</v>
      </c>
      <c r="U25" s="86">
        <f t="shared" si="7"/>
        <v>1.4307845601409215E-2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投入係数表!E26</f>
        <v>0</v>
      </c>
      <c r="E26" s="77">
        <f t="shared" si="0"/>
        <v>0</v>
      </c>
      <c r="F26" s="76">
        <f>分析係数表!C29</f>
        <v>0.36751332706177486</v>
      </c>
      <c r="G26" s="77">
        <f t="shared" si="1"/>
        <v>0</v>
      </c>
      <c r="H26" s="77">
        <v>1.3431317939919359E-2</v>
      </c>
      <c r="I26" s="77">
        <f t="shared" si="2"/>
        <v>1.3431317939919359E-2</v>
      </c>
      <c r="J26" s="76">
        <f>分析係数表!G29</f>
        <v>0.26226333907056798</v>
      </c>
      <c r="K26" s="78">
        <f t="shared" si="3"/>
        <v>3.5225422910416734E-3</v>
      </c>
      <c r="L26" s="79"/>
      <c r="M26" s="80"/>
      <c r="N26" s="81">
        <f>分析係数表!H29</f>
        <v>9.6908070011569522E-3</v>
      </c>
      <c r="O26" s="82">
        <f t="shared" si="4"/>
        <v>0.18470308610031899</v>
      </c>
      <c r="P26" s="76">
        <f>分析係数表!C29</f>
        <v>0.36751332706177486</v>
      </c>
      <c r="Q26" s="82">
        <f t="shared" si="5"/>
        <v>6.7880845691305702E-2</v>
      </c>
      <c r="R26" s="83">
        <v>8.6079764148994209E-2</v>
      </c>
      <c r="S26" s="84">
        <f t="shared" si="6"/>
        <v>9.9511082088913572E-2</v>
      </c>
      <c r="T26" s="85">
        <f>分析係数表!F29</f>
        <v>0.47117039586919107</v>
      </c>
      <c r="U26" s="86">
        <f t="shared" si="7"/>
        <v>4.6886675941204978E-2</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投入係数表!E27</f>
        <v>0</v>
      </c>
      <c r="E27" s="77">
        <f t="shared" si="0"/>
        <v>0</v>
      </c>
      <c r="F27" s="76">
        <f>分析係数表!C30</f>
        <v>1</v>
      </c>
      <c r="G27" s="77">
        <f t="shared" si="1"/>
        <v>0</v>
      </c>
      <c r="H27" s="77">
        <v>1.5734056610971728E-2</v>
      </c>
      <c r="I27" s="77">
        <f t="shared" si="2"/>
        <v>1.5734056610971728E-2</v>
      </c>
      <c r="J27" s="76">
        <f>分析係数表!G30</f>
        <v>0.34487899988530796</v>
      </c>
      <c r="K27" s="78">
        <f t="shared" si="3"/>
        <v>5.4263457081307476E-3</v>
      </c>
      <c r="L27" s="79"/>
      <c r="M27" s="80"/>
      <c r="N27" s="81">
        <f>分析係数表!H30</f>
        <v>0</v>
      </c>
      <c r="O27" s="82">
        <f t="shared" si="4"/>
        <v>0</v>
      </c>
      <c r="P27" s="76">
        <f>分析係数表!C30</f>
        <v>1</v>
      </c>
      <c r="Q27" s="82">
        <f t="shared" si="5"/>
        <v>0</v>
      </c>
      <c r="R27" s="83">
        <v>5.5826207838679941E-2</v>
      </c>
      <c r="S27" s="84">
        <f t="shared" si="6"/>
        <v>7.1560264449651662E-2</v>
      </c>
      <c r="T27" s="85">
        <f>分析係数表!F30</f>
        <v>0.44087624727606378</v>
      </c>
      <c r="U27" s="86">
        <f t="shared" si="7"/>
        <v>3.1549220844645141E-2</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投入係数表!E28</f>
        <v>0</v>
      </c>
      <c r="E28" s="77">
        <f t="shared" si="0"/>
        <v>0</v>
      </c>
      <c r="F28" s="76">
        <f>分析係数表!C31</f>
        <v>0.30951028292239513</v>
      </c>
      <c r="G28" s="77">
        <f t="shared" si="1"/>
        <v>0</v>
      </c>
      <c r="H28" s="77">
        <v>3.538201852290912E-2</v>
      </c>
      <c r="I28" s="77">
        <f t="shared" si="2"/>
        <v>3.538201852290912E-2</v>
      </c>
      <c r="J28" s="76">
        <f>分析係数表!G31</f>
        <v>7.0092194960809637E-2</v>
      </c>
      <c r="K28" s="78">
        <f t="shared" si="3"/>
        <v>2.4800033404147239E-3</v>
      </c>
      <c r="L28" s="79"/>
      <c r="M28" s="80"/>
      <c r="N28" s="81">
        <f>分析係数表!H31</f>
        <v>2.261895916699394E-2</v>
      </c>
      <c r="O28" s="82">
        <f t="shared" si="4"/>
        <v>0.43110873656054743</v>
      </c>
      <c r="P28" s="76">
        <f>分析係数表!C31</f>
        <v>0.30951028292239513</v>
      </c>
      <c r="Q28" s="82">
        <f t="shared" si="5"/>
        <v>0.13343258702317135</v>
      </c>
      <c r="R28" s="83">
        <v>0.17258851676930356</v>
      </c>
      <c r="S28" s="84">
        <f t="shared" si="6"/>
        <v>0.20797053529221268</v>
      </c>
      <c r="T28" s="85">
        <f>分析係数表!F31</f>
        <v>0.24334064086008589</v>
      </c>
      <c r="U28" s="86">
        <f t="shared" si="7"/>
        <v>5.0607683338022146E-2</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投入係数表!E29</f>
        <v>0</v>
      </c>
      <c r="E29" s="77">
        <f t="shared" si="0"/>
        <v>0</v>
      </c>
      <c r="F29" s="76">
        <f>分析係数表!C32</f>
        <v>0.85225718194254441</v>
      </c>
      <c r="G29" s="77">
        <f t="shared" si="1"/>
        <v>0</v>
      </c>
      <c r="H29" s="77">
        <v>1.1062696854131134E-2</v>
      </c>
      <c r="I29" s="77">
        <f t="shared" si="2"/>
        <v>1.1062696854131134E-2</v>
      </c>
      <c r="J29" s="76">
        <f>分析係数表!G32</f>
        <v>0.14035087719298245</v>
      </c>
      <c r="K29" s="78">
        <f t="shared" si="3"/>
        <v>1.5526592075973521E-3</v>
      </c>
      <c r="L29" s="79"/>
      <c r="M29" s="80"/>
      <c r="N29" s="81">
        <f>分析係数表!H32</f>
        <v>6.442847590035345E-3</v>
      </c>
      <c r="O29" s="82">
        <f t="shared" si="4"/>
        <v>0.12279821825070496</v>
      </c>
      <c r="P29" s="76">
        <f>分析係数表!C32</f>
        <v>0.85225718194254441</v>
      </c>
      <c r="Q29" s="82">
        <f t="shared" si="5"/>
        <v>0.10465566343391133</v>
      </c>
      <c r="R29" s="83">
        <v>0.13685142067546327</v>
      </c>
      <c r="S29" s="84">
        <f t="shared" si="6"/>
        <v>0.14791411752959441</v>
      </c>
      <c r="T29" s="85">
        <f>分析係数表!F32</f>
        <v>0.48405103668261562</v>
      </c>
      <c r="U29" s="86">
        <f t="shared" si="7"/>
        <v>7.1597981930194426E-2</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投入係数表!E30</f>
        <v>0</v>
      </c>
      <c r="E30" s="77">
        <f t="shared" si="0"/>
        <v>0</v>
      </c>
      <c r="F30" s="76">
        <f>分析係数表!C33</f>
        <v>1</v>
      </c>
      <c r="G30" s="77">
        <f t="shared" si="1"/>
        <v>0</v>
      </c>
      <c r="H30" s="77">
        <v>7.1997350544343646E-3</v>
      </c>
      <c r="I30" s="77">
        <f t="shared" si="2"/>
        <v>7.1997350544343646E-3</v>
      </c>
      <c r="J30" s="76">
        <f>分析係数表!G33</f>
        <v>0.50645624103299858</v>
      </c>
      <c r="K30" s="78">
        <f t="shared" si="3"/>
        <v>3.6463507521023396E-3</v>
      </c>
      <c r="L30" s="79"/>
      <c r="M30" s="80"/>
      <c r="N30" s="81">
        <f>分析係数表!H33</f>
        <v>9.552821797416492E-4</v>
      </c>
      <c r="O30" s="82">
        <f t="shared" si="4"/>
        <v>1.8207314073415894E-2</v>
      </c>
      <c r="P30" s="76">
        <f>分析係数表!C33</f>
        <v>1</v>
      </c>
      <c r="Q30" s="82">
        <f t="shared" si="5"/>
        <v>1.8207314073415894E-2</v>
      </c>
      <c r="R30" s="83">
        <v>5.5116095180576877E-2</v>
      </c>
      <c r="S30" s="84">
        <f t="shared" si="6"/>
        <v>6.2315830235011242E-2</v>
      </c>
      <c r="T30" s="85">
        <f>分析係数表!F33</f>
        <v>0.6449067431850789</v>
      </c>
      <c r="U30" s="86">
        <f t="shared" si="7"/>
        <v>4.0187899125735373E-2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投入係数表!E31</f>
        <v>0.14285714285714285</v>
      </c>
      <c r="E31" s="77">
        <f t="shared" si="0"/>
        <v>14.285714285714285</v>
      </c>
      <c r="F31" s="76">
        <f>分析係数表!C34</f>
        <v>0.24772063858157056</v>
      </c>
      <c r="G31" s="77">
        <f t="shared" si="1"/>
        <v>3.5388662654510079</v>
      </c>
      <c r="H31" s="77">
        <v>3.5766414342874193</v>
      </c>
      <c r="I31" s="77">
        <f t="shared" si="2"/>
        <v>3.5766414342874193</v>
      </c>
      <c r="J31" s="76">
        <f>分析係数表!G34</f>
        <v>0.4248649605950589</v>
      </c>
      <c r="K31" s="78">
        <f t="shared" si="3"/>
        <v>1.5195896220411793</v>
      </c>
      <c r="L31" s="79"/>
      <c r="M31" s="80"/>
      <c r="N31" s="81">
        <f>分析係数表!H34</f>
        <v>0.15963826648127116</v>
      </c>
      <c r="O31" s="82">
        <f t="shared" si="4"/>
        <v>3.0426444851575005</v>
      </c>
      <c r="P31" s="76">
        <f>分析係数表!C34</f>
        <v>0.24772063858157056</v>
      </c>
      <c r="Q31" s="82">
        <f t="shared" si="5"/>
        <v>0.75372583483991007</v>
      </c>
      <c r="R31" s="83">
        <v>0.80949124900784752</v>
      </c>
      <c r="S31" s="84">
        <f t="shared" si="6"/>
        <v>4.3861326832952665</v>
      </c>
      <c r="T31" s="85">
        <f>分析係数表!F34</f>
        <v>0.69972549366864434</v>
      </c>
      <c r="U31" s="86">
        <f t="shared" si="7"/>
        <v>3.0690888571149562</v>
      </c>
      <c r="V31" s="87">
        <f>分析係数表!D34</f>
        <v>0.30222261577968651</v>
      </c>
      <c r="W31" s="167">
        <f t="shared" si="8"/>
        <v>1</v>
      </c>
      <c r="X31" s="76">
        <f>分析係数表!E34</f>
        <v>0.2069423536704153</v>
      </c>
      <c r="Y31" s="166">
        <f t="shared" si="9"/>
        <v>1</v>
      </c>
    </row>
    <row r="32" spans="1:25" x14ac:dyDescent="0.2">
      <c r="A32" s="6" t="s">
        <v>20</v>
      </c>
      <c r="B32" s="5" t="s">
        <v>37</v>
      </c>
      <c r="C32" s="90"/>
      <c r="D32" s="76">
        <f>投入係数表!E32</f>
        <v>0</v>
      </c>
      <c r="E32" s="77">
        <f t="shared" si="0"/>
        <v>0</v>
      </c>
      <c r="F32" s="76">
        <f>分析係数表!C35</f>
        <v>0.40037672666387614</v>
      </c>
      <c r="G32" s="77">
        <f t="shared" si="1"/>
        <v>0</v>
      </c>
      <c r="H32" s="77">
        <v>3.4490337306574942E-2</v>
      </c>
      <c r="I32" s="77">
        <f t="shared" si="2"/>
        <v>3.4490337306574942E-2</v>
      </c>
      <c r="J32" s="76">
        <f>分析係数表!G35</f>
        <v>0.31413869149718204</v>
      </c>
      <c r="K32" s="78">
        <f t="shared" si="3"/>
        <v>1.0834749430783894E-2</v>
      </c>
      <c r="L32" s="79"/>
      <c r="M32" s="80"/>
      <c r="N32" s="81">
        <f>分析係数表!H35</f>
        <v>6.0278305541698066E-2</v>
      </c>
      <c r="O32" s="82">
        <f t="shared" si="4"/>
        <v>1.1488815180325429</v>
      </c>
      <c r="P32" s="76">
        <f>分析係数表!C35</f>
        <v>0.40037672666387614</v>
      </c>
      <c r="Q32" s="82">
        <f t="shared" si="5"/>
        <v>0.45998542151449451</v>
      </c>
      <c r="R32" s="83">
        <v>0.59006095810837311</v>
      </c>
      <c r="S32" s="84">
        <f t="shared" si="6"/>
        <v>0.62455129541494803</v>
      </c>
      <c r="T32" s="85">
        <f>分析係数表!F35</f>
        <v>0.64444988973290862</v>
      </c>
      <c r="U32" s="86">
        <f t="shared" si="7"/>
        <v>0.40249201346270852</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投入係数表!E33</f>
        <v>0</v>
      </c>
      <c r="E33" s="77">
        <f t="shared" si="0"/>
        <v>0</v>
      </c>
      <c r="F33" s="76">
        <f>分析係数表!C36</f>
        <v>0.81884274474653918</v>
      </c>
      <c r="G33" s="77">
        <f t="shared" si="1"/>
        <v>0</v>
      </c>
      <c r="H33" s="77">
        <v>8.451994675894757E-2</v>
      </c>
      <c r="I33" s="77">
        <f t="shared" si="2"/>
        <v>8.451994675894757E-2</v>
      </c>
      <c r="J33" s="76">
        <f>分析係数表!G36</f>
        <v>1.667576253714147E-2</v>
      </c>
      <c r="K33" s="78">
        <f t="shared" si="3"/>
        <v>1.4094345618040495E-3</v>
      </c>
      <c r="L33" s="79"/>
      <c r="M33" s="80"/>
      <c r="N33" s="81">
        <f>分析係数表!H36</f>
        <v>0.19381614002313904</v>
      </c>
      <c r="O33" s="82">
        <f t="shared" si="4"/>
        <v>3.6940617220063796</v>
      </c>
      <c r="P33" s="76">
        <f>分析係数表!C36</f>
        <v>0.81884274474653918</v>
      </c>
      <c r="Q33" s="82">
        <f t="shared" si="5"/>
        <v>3.024855639710831</v>
      </c>
      <c r="R33" s="83">
        <v>3.1146793143696168</v>
      </c>
      <c r="S33" s="84">
        <f t="shared" si="6"/>
        <v>3.1991992611285642</v>
      </c>
      <c r="T33" s="85">
        <f>分析係数表!F36</f>
        <v>0.88527075374446673</v>
      </c>
      <c r="U33" s="86">
        <f t="shared" si="7"/>
        <v>2.8321575412780251</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投入係数表!E34</f>
        <v>0</v>
      </c>
      <c r="E34" s="77">
        <f t="shared" si="0"/>
        <v>0</v>
      </c>
      <c r="F34" s="76">
        <f>分析係数表!C37</f>
        <v>0.43300400097983183</v>
      </c>
      <c r="G34" s="77">
        <f t="shared" si="1"/>
        <v>0</v>
      </c>
      <c r="H34" s="77">
        <v>5.8060260213822948E-2</v>
      </c>
      <c r="I34" s="77">
        <f t="shared" si="2"/>
        <v>5.8060260213822948E-2</v>
      </c>
      <c r="J34" s="76">
        <f>分析係数表!G37</f>
        <v>0.37467899332306109</v>
      </c>
      <c r="K34" s="78">
        <f t="shared" si="3"/>
        <v>2.1753959848990159E-2</v>
      </c>
      <c r="L34" s="79"/>
      <c r="M34" s="80"/>
      <c r="N34" s="81">
        <f>分析係数表!H37</f>
        <v>4.7689809261991442E-2</v>
      </c>
      <c r="O34" s="82">
        <f t="shared" si="4"/>
        <v>0.90894957924286224</v>
      </c>
      <c r="P34" s="76">
        <f>分析係数表!C37</f>
        <v>0.43300400097983183</v>
      </c>
      <c r="Q34" s="82">
        <f t="shared" si="5"/>
        <v>0.39357880450109406</v>
      </c>
      <c r="R34" s="83">
        <v>0.45789340213923985</v>
      </c>
      <c r="S34" s="84">
        <f t="shared" si="6"/>
        <v>0.51595366235306284</v>
      </c>
      <c r="T34" s="85">
        <f>分析係数表!F37</f>
        <v>0.6925184043828112</v>
      </c>
      <c r="U34" s="86">
        <f t="shared" si="7"/>
        <v>0.35730740698821079</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投入係数表!E35</f>
        <v>0</v>
      </c>
      <c r="E35" s="77">
        <f t="shared" si="0"/>
        <v>0</v>
      </c>
      <c r="F35" s="76">
        <f>分析係数表!C38</f>
        <v>7.9651941097724221E-2</v>
      </c>
      <c r="G35" s="77">
        <f t="shared" si="1"/>
        <v>0</v>
      </c>
      <c r="H35" s="77">
        <v>1.2123270302459447E-2</v>
      </c>
      <c r="I35" s="77">
        <f t="shared" si="2"/>
        <v>1.2123270302459447E-2</v>
      </c>
      <c r="J35" s="76">
        <f>分析係数表!G38</f>
        <v>0.16009852216748768</v>
      </c>
      <c r="K35" s="78">
        <f t="shared" si="3"/>
        <v>1.9409176592607488E-3</v>
      </c>
      <c r="L35" s="79"/>
      <c r="M35" s="80"/>
      <c r="N35" s="81">
        <f>分析係数表!H38</f>
        <v>4.2106715633723583E-2</v>
      </c>
      <c r="O35" s="82">
        <f t="shared" si="4"/>
        <v>0.80253794365823161</v>
      </c>
      <c r="P35" s="76">
        <f>分析係数表!C38</f>
        <v>7.9651941097724221E-2</v>
      </c>
      <c r="Q35" s="82">
        <f t="shared" si="5"/>
        <v>6.3923705016954185E-2</v>
      </c>
      <c r="R35" s="83">
        <v>7.63841693475866E-2</v>
      </c>
      <c r="S35" s="84">
        <f t="shared" si="6"/>
        <v>8.8507439650046052E-2</v>
      </c>
      <c r="T35" s="85">
        <f>分析係数表!F38</f>
        <v>0.48891625615763545</v>
      </c>
      <c r="U35" s="86">
        <f t="shared" si="7"/>
        <v>4.3272726035798376E-2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投入係数表!E36</f>
        <v>0</v>
      </c>
      <c r="E36" s="77">
        <f t="shared" si="0"/>
        <v>0</v>
      </c>
      <c r="F36" s="76">
        <f>分析係数表!C39</f>
        <v>1</v>
      </c>
      <c r="G36" s="77">
        <f t="shared" si="1"/>
        <v>0</v>
      </c>
      <c r="H36" s="77">
        <v>1.7666363299243522E-3</v>
      </c>
      <c r="I36" s="77">
        <f t="shared" si="2"/>
        <v>1.7666363299243522E-3</v>
      </c>
      <c r="J36" s="76">
        <f>分析係数表!G39</f>
        <v>0.35152969406118778</v>
      </c>
      <c r="K36" s="78">
        <f t="shared" si="3"/>
        <v>6.2102512857568708E-4</v>
      </c>
      <c r="L36" s="79"/>
      <c r="M36" s="80"/>
      <c r="N36" s="81">
        <f>分析係数表!H39</f>
        <v>3.7892859796418753E-3</v>
      </c>
      <c r="O36" s="82">
        <f t="shared" si="4"/>
        <v>7.2222345824549714E-2</v>
      </c>
      <c r="P36" s="76">
        <f>分析係数表!C39</f>
        <v>1</v>
      </c>
      <c r="Q36" s="82">
        <f t="shared" si="5"/>
        <v>7.2222345824549714E-2</v>
      </c>
      <c r="R36" s="83">
        <v>9.0260114097250765E-2</v>
      </c>
      <c r="S36" s="84">
        <f t="shared" si="6"/>
        <v>9.2026750427175119E-2</v>
      </c>
      <c r="T36" s="85">
        <f>分析係数表!F39</f>
        <v>0.70235952809438107</v>
      </c>
      <c r="U36" s="86">
        <f t="shared" si="7"/>
        <v>6.4635865002090093E-2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投入係数表!E37</f>
        <v>0</v>
      </c>
      <c r="E37" s="77">
        <f t="shared" si="0"/>
        <v>0</v>
      </c>
      <c r="F37" s="76">
        <f>分析係数表!C40</f>
        <v>0.95328673803415021</v>
      </c>
      <c r="G37" s="77">
        <f t="shared" si="1"/>
        <v>0</v>
      </c>
      <c r="H37" s="77">
        <v>5.1115820899728958E-4</v>
      </c>
      <c r="I37" s="77">
        <f t="shared" si="2"/>
        <v>5.1115820899728958E-4</v>
      </c>
      <c r="J37" s="76">
        <f>分析係数表!G40</f>
        <v>0.53898804366660891</v>
      </c>
      <c r="K37" s="78">
        <f t="shared" si="3"/>
        <v>2.7550816307157674E-4</v>
      </c>
      <c r="L37" s="79"/>
      <c r="M37" s="80"/>
      <c r="N37" s="81">
        <f>分析係数表!H40</f>
        <v>2.9093649496354006E-2</v>
      </c>
      <c r="O37" s="82">
        <f t="shared" si="4"/>
        <v>0.55451386528036628</v>
      </c>
      <c r="P37" s="76">
        <f>分析係数表!C40</f>
        <v>0.95328673803415021</v>
      </c>
      <c r="Q37" s="82">
        <f t="shared" si="5"/>
        <v>0.52861071382782854</v>
      </c>
      <c r="R37" s="83">
        <v>0.53135594531872388</v>
      </c>
      <c r="S37" s="84">
        <f t="shared" si="6"/>
        <v>0.53186710352772115</v>
      </c>
      <c r="T37" s="85">
        <f>分析係数表!F40</f>
        <v>0.73566106394039166</v>
      </c>
      <c r="U37" s="86">
        <f t="shared" si="7"/>
        <v>0.39127391925609778</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投入係数表!E38</f>
        <v>0</v>
      </c>
      <c r="E38" s="77">
        <f t="shared" si="0"/>
        <v>0</v>
      </c>
      <c r="F38" s="76">
        <f>分析係数表!C41</f>
        <v>0.71785008836677411</v>
      </c>
      <c r="G38" s="77">
        <f t="shared" si="1"/>
        <v>0</v>
      </c>
      <c r="H38" s="77">
        <v>6.65550859499653E-5</v>
      </c>
      <c r="I38" s="77">
        <f t="shared" si="2"/>
        <v>6.65550859499653E-5</v>
      </c>
      <c r="J38" s="76">
        <f>分析係数表!G41</f>
        <v>0.45415256068573073</v>
      </c>
      <c r="K38" s="78">
        <f t="shared" si="3"/>
        <v>3.0226162710835641E-5</v>
      </c>
      <c r="L38" s="79"/>
      <c r="M38" s="80"/>
      <c r="N38" s="81">
        <f>分析係数表!H41</f>
        <v>4.9982486493371406E-2</v>
      </c>
      <c r="O38" s="82">
        <f t="shared" si="4"/>
        <v>0.95264713301906045</v>
      </c>
      <c r="P38" s="76">
        <f>分析係数表!C41</f>
        <v>0.71785008836677411</v>
      </c>
      <c r="Q38" s="82">
        <f t="shared" si="5"/>
        <v>0.68385782862008659</v>
      </c>
      <c r="R38" s="83">
        <v>0.69433766459778701</v>
      </c>
      <c r="S38" s="84">
        <f t="shared" si="6"/>
        <v>0.694404219683737</v>
      </c>
      <c r="T38" s="85">
        <f>分析係数表!F41</f>
        <v>0.55751638694806593</v>
      </c>
      <c r="U38" s="86">
        <f t="shared" si="7"/>
        <v>0.38714173163956811</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投入係数表!E39</f>
        <v>0</v>
      </c>
      <c r="E39" s="77">
        <f>$C$7*D39</f>
        <v>0</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0.2555093074969364</v>
      </c>
      <c r="P39" s="76">
        <f>分析係数表!C42</f>
        <v>0</v>
      </c>
      <c r="Q39" s="82">
        <f>O39*P39</f>
        <v>0</v>
      </c>
      <c r="R39" s="83">
        <v>0</v>
      </c>
      <c r="S39" s="84">
        <f>I39+R39</f>
        <v>0</v>
      </c>
      <c r="T39" s="85">
        <f>分析係数表!F42</f>
        <v>0</v>
      </c>
      <c r="U39" s="86">
        <f>S39*T39</f>
        <v>0</v>
      </c>
      <c r="V39" s="87">
        <f>分析係数表!D42</f>
        <v>0</v>
      </c>
      <c r="W39" s="167">
        <f t="shared" si="8"/>
        <v>0</v>
      </c>
      <c r="X39" s="76">
        <f>分析係数表!E42</f>
        <v>0</v>
      </c>
      <c r="Y39" s="166">
        <f t="shared" si="9"/>
        <v>0</v>
      </c>
    </row>
    <row r="40" spans="1:25" x14ac:dyDescent="0.2">
      <c r="A40" s="6" t="s">
        <v>195</v>
      </c>
      <c r="B40" s="5" t="s">
        <v>41</v>
      </c>
      <c r="C40" s="90"/>
      <c r="D40" s="76">
        <f>投入係数表!E40</f>
        <v>0</v>
      </c>
      <c r="E40" s="77">
        <f>$C$7*D40</f>
        <v>0</v>
      </c>
      <c r="F40" s="76">
        <f>分析係数表!C43</f>
        <v>0.24416011268928273</v>
      </c>
      <c r="G40" s="77">
        <f>E40*F40</f>
        <v>0</v>
      </c>
      <c r="H40" s="77">
        <v>9.175009291703029E-2</v>
      </c>
      <c r="I40" s="77">
        <f>C40+H40</f>
        <v>9.175009291703029E-2</v>
      </c>
      <c r="J40" s="76">
        <f>分析係数表!G43</f>
        <v>0.34972426470588236</v>
      </c>
      <c r="K40" s="78">
        <f>I40*J40</f>
        <v>3.2087233782104804E-2</v>
      </c>
      <c r="L40" s="79"/>
      <c r="M40" s="80"/>
      <c r="N40" s="81">
        <f>分析係数表!H43</f>
        <v>3.6258265844416375E-2</v>
      </c>
      <c r="O40" s="82">
        <f t="shared" si="4"/>
        <v>0.69106872083098547</v>
      </c>
      <c r="P40" s="76">
        <f>分析係数表!C43</f>
        <v>0.24416011268928273</v>
      </c>
      <c r="Q40" s="82">
        <f>O40*P40</f>
        <v>0.16873141675413189</v>
      </c>
      <c r="R40" s="83">
        <v>0.26559321659295093</v>
      </c>
      <c r="S40" s="84">
        <f>I40+R40</f>
        <v>0.35734330950998122</v>
      </c>
      <c r="T40" s="85">
        <f>分析係数表!F43</f>
        <v>0.55514705882352944</v>
      </c>
      <c r="U40" s="86">
        <f>S40*T40</f>
        <v>0.19837808726473224</v>
      </c>
      <c r="V40" s="87">
        <f>分析係数表!D43</f>
        <v>0.23460477941176472</v>
      </c>
      <c r="W40" s="167">
        <f t="shared" si="8"/>
        <v>0</v>
      </c>
      <c r="X40" s="76">
        <f>分析係数表!E43</f>
        <v>0.17325367647058823</v>
      </c>
      <c r="Y40" s="166">
        <f t="shared" si="9"/>
        <v>0</v>
      </c>
    </row>
    <row r="41" spans="1:25" x14ac:dyDescent="0.2">
      <c r="A41" s="6" t="s">
        <v>341</v>
      </c>
      <c r="B41" s="5" t="s">
        <v>42</v>
      </c>
      <c r="C41" s="90"/>
      <c r="D41" s="76">
        <f>投入係数表!E41</f>
        <v>0</v>
      </c>
      <c r="E41" s="77">
        <f>$C$7*D41</f>
        <v>0</v>
      </c>
      <c r="F41" s="76">
        <f>分析係数表!C44</f>
        <v>0.44352059925093634</v>
      </c>
      <c r="G41" s="77">
        <f>E41*F41</f>
        <v>0</v>
      </c>
      <c r="H41" s="77">
        <v>1.6858661025989899E-3</v>
      </c>
      <c r="I41" s="77">
        <f>C41+H41</f>
        <v>1.6858661025989899E-3</v>
      </c>
      <c r="J41" s="76">
        <f>分析係数表!G44</f>
        <v>0.26743054804885957</v>
      </c>
      <c r="K41" s="78">
        <f>I41*J41</f>
        <v>4.508520957550428E-4</v>
      </c>
      <c r="L41" s="79"/>
      <c r="M41" s="80"/>
      <c r="N41" s="81">
        <f>分析係数表!H44</f>
        <v>0.11044123422457623</v>
      </c>
      <c r="O41" s="82">
        <f t="shared" si="4"/>
        <v>2.1049678103765821</v>
      </c>
      <c r="P41" s="76">
        <f>分析係数表!C44</f>
        <v>0.44352059925093634</v>
      </c>
      <c r="Q41" s="82">
        <f>O41*P41</f>
        <v>0.93359658466215301</v>
      </c>
      <c r="R41" s="83">
        <v>0.94681267817916914</v>
      </c>
      <c r="S41" s="84">
        <f>I41+R41</f>
        <v>0.94849854428176816</v>
      </c>
      <c r="T41" s="85">
        <f>分析係数表!F44</f>
        <v>0.49983785536698733</v>
      </c>
      <c r="U41" s="86">
        <f>S41*T41</f>
        <v>0.47409547819250847</v>
      </c>
      <c r="V41" s="87">
        <f>分析係数表!D44</f>
        <v>0.31423629877851045</v>
      </c>
      <c r="W41" s="167">
        <f t="shared" si="8"/>
        <v>0</v>
      </c>
      <c r="X41" s="76">
        <f>分析係数表!E44</f>
        <v>0.23370446438222894</v>
      </c>
      <c r="Y41" s="166">
        <f t="shared" si="9"/>
        <v>0</v>
      </c>
    </row>
    <row r="42" spans="1:25" x14ac:dyDescent="0.2">
      <c r="A42" s="6" t="s">
        <v>342</v>
      </c>
      <c r="B42" s="5" t="s">
        <v>279</v>
      </c>
      <c r="C42" s="90"/>
      <c r="D42" s="76">
        <f>投入係数表!E42</f>
        <v>0</v>
      </c>
      <c r="E42" s="77">
        <f>$C$7*D42</f>
        <v>0</v>
      </c>
      <c r="F42" s="76">
        <f>分析係数表!C45</f>
        <v>1</v>
      </c>
      <c r="G42" s="77">
        <f>E42*F42</f>
        <v>0</v>
      </c>
      <c r="H42" s="77">
        <v>1.5230221534572267E-2</v>
      </c>
      <c r="I42" s="77">
        <f>C42+H42</f>
        <v>1.5230221534572267E-2</v>
      </c>
      <c r="J42" s="76">
        <f>分析係数表!G45</f>
        <v>0</v>
      </c>
      <c r="K42" s="78">
        <f>I42*J42</f>
        <v>0</v>
      </c>
      <c r="L42" s="79"/>
      <c r="M42" s="80"/>
      <c r="N42" s="81">
        <f>分析係数表!H45</f>
        <v>0</v>
      </c>
      <c r="O42" s="82">
        <f t="shared" si="4"/>
        <v>0</v>
      </c>
      <c r="P42" s="76">
        <f>分析係数表!C45</f>
        <v>1</v>
      </c>
      <c r="Q42" s="82">
        <f>O42*P42</f>
        <v>0</v>
      </c>
      <c r="R42" s="83">
        <v>1.8671454337310572E-2</v>
      </c>
      <c r="S42" s="84">
        <f>I42+R42</f>
        <v>3.3901675871882836E-2</v>
      </c>
      <c r="T42" s="85">
        <f>分析係数表!F45</f>
        <v>0</v>
      </c>
      <c r="U42" s="86">
        <f>S42*T42</f>
        <v>0</v>
      </c>
      <c r="V42" s="87">
        <f>分析係数表!D45</f>
        <v>0</v>
      </c>
      <c r="W42" s="167">
        <f t="shared" si="8"/>
        <v>0</v>
      </c>
      <c r="X42" s="76">
        <f>分析係数表!E45</f>
        <v>0</v>
      </c>
      <c r="Y42" s="166">
        <f t="shared" si="9"/>
        <v>0</v>
      </c>
    </row>
    <row r="43" spans="1:25" x14ac:dyDescent="0.2">
      <c r="A43" s="6" t="s">
        <v>343</v>
      </c>
      <c r="B43" s="5" t="s">
        <v>280</v>
      </c>
      <c r="C43" s="90"/>
      <c r="D43" s="76">
        <f>投入係数表!E43</f>
        <v>0</v>
      </c>
      <c r="E43" s="77">
        <f>$C$7*D43</f>
        <v>0</v>
      </c>
      <c r="F43" s="76">
        <f>分析係数表!C46</f>
        <v>0.20394173093401891</v>
      </c>
      <c r="G43" s="77">
        <f>E43*F43</f>
        <v>0</v>
      </c>
      <c r="H43" s="77">
        <v>9.300820678131148E-3</v>
      </c>
      <c r="I43" s="77">
        <f>C43+H43</f>
        <v>9.300820678131148E-3</v>
      </c>
      <c r="J43" s="76">
        <f>分析係数表!G46</f>
        <v>9.7765363128491621E-3</v>
      </c>
      <c r="K43" s="78">
        <f>I43*J43</f>
        <v>9.0929811099047542E-5</v>
      </c>
      <c r="L43" s="79"/>
      <c r="M43" s="80"/>
      <c r="N43" s="81">
        <f>分析係数表!H46</f>
        <v>2.207763259847367E-2</v>
      </c>
      <c r="O43" s="82">
        <f t="shared" si="4"/>
        <v>0.42079125858561173</v>
      </c>
      <c r="P43" s="76">
        <f>分析係数表!C46</f>
        <v>0.20394173093401891</v>
      </c>
      <c r="Q43" s="82">
        <f>O43*P43</f>
        <v>8.5816897637853995E-2</v>
      </c>
      <c r="R43" s="83">
        <v>9.4963544729808391E-2</v>
      </c>
      <c r="S43" s="84">
        <f>I43+R43</f>
        <v>0.10426436540793954</v>
      </c>
      <c r="T43" s="85">
        <f>分析係数表!F46</f>
        <v>0.31424581005586594</v>
      </c>
      <c r="U43" s="86">
        <f>S43*T43</f>
        <v>3.2764639967578765E-2</v>
      </c>
      <c r="V43" s="87">
        <f>分析係数表!D46</f>
        <v>6.9832402234636867E-3</v>
      </c>
      <c r="W43" s="167">
        <f t="shared" si="8"/>
        <v>0</v>
      </c>
      <c r="X43" s="76">
        <f>分析係数表!E46</f>
        <v>1.9553072625698324E-2</v>
      </c>
      <c r="Y43" s="166">
        <f t="shared" si="9"/>
        <v>0</v>
      </c>
    </row>
    <row r="44" spans="1:25" x14ac:dyDescent="0.2">
      <c r="A44" s="192">
        <v>40</v>
      </c>
      <c r="B44" s="14" t="s">
        <v>151</v>
      </c>
      <c r="C44" s="197">
        <f>SUM(C5:C43)</f>
        <v>100</v>
      </c>
      <c r="D44" s="92">
        <f>投入係数表!E44</f>
        <v>0.42857142857142855</v>
      </c>
      <c r="E44" s="91">
        <f>SUM(E5:E43)</f>
        <v>42.857142857142854</v>
      </c>
      <c r="F44" s="92">
        <f>分析係数表!C47</f>
        <v>0.3565882023489878</v>
      </c>
      <c r="G44" s="91">
        <f>SUM(G5:G43)</f>
        <v>5.4639379864268758</v>
      </c>
      <c r="H44" s="91">
        <f>SUM(H5:H43)</f>
        <v>6.0959370707947116</v>
      </c>
      <c r="I44" s="91">
        <f>SUM(I5:I43)</f>
        <v>106.09593707079469</v>
      </c>
      <c r="J44" s="92">
        <f>分析係数表!G47</f>
        <v>0.20702938758024061</v>
      </c>
      <c r="K44" s="93">
        <f>SUM(K5:K43)</f>
        <v>30.381963882372144</v>
      </c>
      <c r="L44" s="94">
        <f>最終需要_まとめ!$L$33</f>
        <v>0.62733333333333341</v>
      </c>
      <c r="M44" s="91">
        <f>K44*L44</f>
        <v>19.059618675541461</v>
      </c>
      <c r="N44" s="95">
        <f>分析係数表!H47</f>
        <v>1</v>
      </c>
      <c r="O44" s="109">
        <f t="shared" si="4"/>
        <v>19.059618675541461</v>
      </c>
      <c r="P44" s="92">
        <f>分析係数表!C47</f>
        <v>0.3565882023489878</v>
      </c>
      <c r="Q44" s="96">
        <f>SUM(Q5:Q43)</f>
        <v>8.0014619781581455</v>
      </c>
      <c r="R44" s="91">
        <f>SUM(R5:R43)</f>
        <v>8.8483335122347082</v>
      </c>
      <c r="S44" s="97">
        <f>SUM(S5:S43)</f>
        <v>114.94427058302945</v>
      </c>
      <c r="T44" s="98">
        <f>分析係数表!F47</f>
        <v>0.44699801687384694</v>
      </c>
      <c r="U44" s="99">
        <f>SUM(U5:U43)</f>
        <v>66.650947730036677</v>
      </c>
      <c r="V44" s="100">
        <f>分析係数表!D47</f>
        <v>7.3973369448801493E-2</v>
      </c>
      <c r="W44" s="164">
        <f>SUM(W5:W43)</f>
        <v>1</v>
      </c>
      <c r="X44" s="92">
        <f>分析係数表!E47</f>
        <v>5.841930334920295E-2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305</v>
      </c>
      <c r="S2" s="3" t="s">
        <v>153</v>
      </c>
      <c r="U2" s="64" t="s">
        <v>210</v>
      </c>
      <c r="W2" s="3" t="s">
        <v>130</v>
      </c>
      <c r="Y2" s="3" t="s">
        <v>154</v>
      </c>
    </row>
    <row r="3" spans="1:25" ht="44" x14ac:dyDescent="0.2">
      <c r="B3" s="65"/>
      <c r="C3" s="66" t="s">
        <v>228</v>
      </c>
      <c r="D3" s="66" t="s">
        <v>249</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0.65037929495760816</v>
      </c>
      <c r="G5" s="77">
        <f t="shared" ref="G5:G38" si="1">E5*F5</f>
        <v>0</v>
      </c>
      <c r="H5" s="77">
        <f t="array" ref="H5:H43">MMULT(逆行列係数!C5:AO43,'4'!G5:G43)</f>
        <v>2.6851860976951801E-4</v>
      </c>
      <c r="I5" s="77">
        <f t="shared" ref="I5:I38" si="2">C5+H5</f>
        <v>2.6851860976951801E-4</v>
      </c>
      <c r="J5" s="76">
        <f>分析係数表!G8</f>
        <v>0.11973575557390587</v>
      </c>
      <c r="K5" s="78">
        <f t="shared" ref="K5:K38" si="3">I5*J5</f>
        <v>3.2151278626408022E-5</v>
      </c>
      <c r="L5" s="79" t="s">
        <v>181</v>
      </c>
      <c r="M5" s="80" t="s">
        <v>181</v>
      </c>
      <c r="N5" s="81">
        <f>分析係数表!H8</f>
        <v>1.170751382505599E-2</v>
      </c>
      <c r="O5" s="82">
        <f t="shared" ref="O5:O43" si="4">$M$44*N5</f>
        <v>0.2882642738043944</v>
      </c>
      <c r="P5" s="76">
        <f>分析係数表!C8</f>
        <v>0.65037929495760816</v>
      </c>
      <c r="Q5" s="82">
        <f t="shared" ref="Q5:Q38" si="5">O5*P5</f>
        <v>0.18748111515836893</v>
      </c>
      <c r="R5" s="83">
        <f t="array" ref="R5:R43">MMULT(逆行列係数!C5:AO43,'4'!Q5:Q43)</f>
        <v>0.24730328974604499</v>
      </c>
      <c r="S5" s="84">
        <f t="shared" ref="S5:S38" si="6">I5+R5</f>
        <v>0.24757180835581449</v>
      </c>
      <c r="T5" s="85">
        <f>分析係数表!F8</f>
        <v>0.45169281585466559</v>
      </c>
      <c r="U5" s="86">
        <f t="shared" ref="U5:U43" si="7">S5*T5</f>
        <v>0.11182640724246948</v>
      </c>
      <c r="V5" s="87">
        <f>分析係数表!D8</f>
        <v>0.495458298926507</v>
      </c>
      <c r="W5" s="167">
        <f t="shared" ref="W5:W43" si="8">ROUND(S5*V5,0)</f>
        <v>0</v>
      </c>
      <c r="X5" s="76">
        <f>分析係数表!E8</f>
        <v>0.32782824112303882</v>
      </c>
      <c r="Y5" s="166">
        <f t="shared" ref="Y5:Y43" si="9">ROUND(S5*X5,0)</f>
        <v>0</v>
      </c>
    </row>
    <row r="6" spans="1:25" x14ac:dyDescent="0.2">
      <c r="A6" s="6" t="s">
        <v>220</v>
      </c>
      <c r="B6" s="5" t="s">
        <v>266</v>
      </c>
      <c r="C6" s="90"/>
      <c r="D6" s="76">
        <f>投入係数表!F6</f>
        <v>0</v>
      </c>
      <c r="E6" s="77">
        <f t="shared" si="0"/>
        <v>0</v>
      </c>
      <c r="F6" s="76">
        <f>分析係数表!C9</f>
        <v>0.72894736842105257</v>
      </c>
      <c r="G6" s="77">
        <f t="shared" si="1"/>
        <v>0</v>
      </c>
      <c r="H6" s="77">
        <v>5.1606504324045713E-4</v>
      </c>
      <c r="I6" s="77">
        <f t="shared" si="2"/>
        <v>5.1606504324045713E-4</v>
      </c>
      <c r="J6" s="76">
        <f>分析係数表!G9</f>
        <v>0.24749163879598662</v>
      </c>
      <c r="K6" s="78">
        <f t="shared" si="3"/>
        <v>1.2772178327690242E-4</v>
      </c>
      <c r="L6" s="79"/>
      <c r="M6" s="80"/>
      <c r="N6" s="81">
        <f>分析係数表!H9</f>
        <v>6.0501204716971121E-4</v>
      </c>
      <c r="O6" s="82">
        <f t="shared" si="4"/>
        <v>1.489670317937487E-2</v>
      </c>
      <c r="P6" s="76">
        <f>分析係数表!C9</f>
        <v>0.72894736842105257</v>
      </c>
      <c r="Q6" s="82">
        <f t="shared" si="5"/>
        <v>1.0858912580754838E-2</v>
      </c>
      <c r="R6" s="83">
        <v>1.3860986524470003E-2</v>
      </c>
      <c r="S6" s="84">
        <f t="shared" si="6"/>
        <v>1.437705156771046E-2</v>
      </c>
      <c r="T6" s="85">
        <f>分析係数表!F9</f>
        <v>0.67892976588628762</v>
      </c>
      <c r="U6" s="86">
        <f t="shared" si="7"/>
        <v>9.7610082550007478E-3</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投入係数表!F7</f>
        <v>0</v>
      </c>
      <c r="E7" s="77">
        <f t="shared" si="0"/>
        <v>0</v>
      </c>
      <c r="F7" s="76">
        <f>分析係数表!C10</f>
        <v>1.0504201680672232E-2</v>
      </c>
      <c r="G7" s="77">
        <f t="shared" si="1"/>
        <v>0</v>
      </c>
      <c r="H7" s="77">
        <v>1.5884354628023001E-6</v>
      </c>
      <c r="I7" s="77">
        <f t="shared" si="2"/>
        <v>1.5884354628023001E-6</v>
      </c>
      <c r="J7" s="76">
        <f>分析係数表!G10</f>
        <v>0.2857142857142857</v>
      </c>
      <c r="K7" s="78">
        <f t="shared" si="3"/>
        <v>4.5383870365780002E-7</v>
      </c>
      <c r="L7" s="79"/>
      <c r="M7" s="80"/>
      <c r="N7" s="81">
        <f>分析係数表!H10</f>
        <v>1.1887956014562746E-3</v>
      </c>
      <c r="O7" s="82">
        <f t="shared" si="4"/>
        <v>2.927071501912255E-2</v>
      </c>
      <c r="P7" s="76">
        <f>分析係数表!C10</f>
        <v>1.0504201680672232E-2</v>
      </c>
      <c r="Q7" s="82">
        <f t="shared" si="5"/>
        <v>3.07465493898345E-4</v>
      </c>
      <c r="R7" s="83">
        <v>4.1269324534349595E-4</v>
      </c>
      <c r="S7" s="84">
        <f t="shared" si="6"/>
        <v>4.1428168080629823E-4</v>
      </c>
      <c r="T7" s="85">
        <f>分析係数表!F10</f>
        <v>0.5714285714285714</v>
      </c>
      <c r="U7" s="86">
        <f t="shared" si="7"/>
        <v>2.3673238903217041E-4</v>
      </c>
      <c r="V7" s="87">
        <f>分析係数表!D10</f>
        <v>0</v>
      </c>
      <c r="W7" s="167">
        <f t="shared" si="8"/>
        <v>0</v>
      </c>
      <c r="X7" s="76">
        <f>分析係数表!E10</f>
        <v>0</v>
      </c>
      <c r="Y7" s="166">
        <f t="shared" si="9"/>
        <v>0</v>
      </c>
    </row>
    <row r="8" spans="1:25" x14ac:dyDescent="0.2">
      <c r="A8" s="6" t="s">
        <v>222</v>
      </c>
      <c r="B8" s="5" t="s">
        <v>27</v>
      </c>
      <c r="C8" s="75">
        <f>最終需要_まとめ!C9</f>
        <v>100</v>
      </c>
      <c r="D8" s="76">
        <f>投入係数表!F8</f>
        <v>0</v>
      </c>
      <c r="E8" s="77">
        <f t="shared" si="0"/>
        <v>0</v>
      </c>
      <c r="F8" s="76">
        <f>分析係数表!C11</f>
        <v>1.4320902789711765E-3</v>
      </c>
      <c r="G8" s="77">
        <f t="shared" si="1"/>
        <v>0</v>
      </c>
      <c r="H8" s="77">
        <v>1.8284271875652538E-3</v>
      </c>
      <c r="I8" s="77">
        <f t="shared" si="2"/>
        <v>100.00182842718756</v>
      </c>
      <c r="J8" s="76">
        <f>分析係数表!G11</f>
        <v>0.36842105263157893</v>
      </c>
      <c r="K8" s="78">
        <f t="shared" si="3"/>
        <v>36.842778894226996</v>
      </c>
      <c r="L8" s="79"/>
      <c r="M8" s="80"/>
      <c r="N8" s="81">
        <f>分析係数表!H11</f>
        <v>-2.1228492883147762E-5</v>
      </c>
      <c r="O8" s="82">
        <f t="shared" si="4"/>
        <v>-5.2269133962718839E-4</v>
      </c>
      <c r="P8" s="76">
        <f>分析係数表!C11</f>
        <v>1.4320902789711765E-3</v>
      </c>
      <c r="Q8" s="82">
        <f t="shared" si="5"/>
        <v>-7.4854118638251819E-7</v>
      </c>
      <c r="R8" s="83">
        <v>1.7421498896503753E-4</v>
      </c>
      <c r="S8" s="84">
        <f t="shared" si="6"/>
        <v>100.00200264217652</v>
      </c>
      <c r="T8" s="85">
        <f>分析係数表!F11</f>
        <v>0.57894736842105265</v>
      </c>
      <c r="U8" s="86">
        <f t="shared" si="7"/>
        <v>57.895896266523252</v>
      </c>
      <c r="V8" s="87">
        <f>分析係数表!D11</f>
        <v>2.6315789473684209E-2</v>
      </c>
      <c r="W8" s="167">
        <f t="shared" si="8"/>
        <v>3</v>
      </c>
      <c r="X8" s="76">
        <f>分析係数表!E11</f>
        <v>0</v>
      </c>
      <c r="Y8" s="166">
        <f t="shared" si="9"/>
        <v>0</v>
      </c>
    </row>
    <row r="9" spans="1:25" x14ac:dyDescent="0.2">
      <c r="A9" s="6" t="s">
        <v>223</v>
      </c>
      <c r="B9" s="5" t="s">
        <v>191</v>
      </c>
      <c r="C9" s="90"/>
      <c r="D9" s="76">
        <f>投入係数表!F9</f>
        <v>0</v>
      </c>
      <c r="E9" s="77">
        <f t="shared" si="0"/>
        <v>0</v>
      </c>
      <c r="F9" s="76">
        <f>分析係数表!C12</f>
        <v>8.2314002014678422E-2</v>
      </c>
      <c r="G9" s="77">
        <f t="shared" si="1"/>
        <v>0</v>
      </c>
      <c r="H9" s="77">
        <v>1.0053433686568908E-4</v>
      </c>
      <c r="I9" s="77">
        <f t="shared" si="2"/>
        <v>1.0053433686568908E-4</v>
      </c>
      <c r="J9" s="76">
        <f>分析係数表!G12</f>
        <v>0.12801312223648553</v>
      </c>
      <c r="K9" s="78">
        <f t="shared" si="3"/>
        <v>1.286971435415147E-5</v>
      </c>
      <c r="L9" s="79"/>
      <c r="M9" s="80"/>
      <c r="N9" s="81">
        <f>分析係数表!H12</f>
        <v>9.0942863511405014E-2</v>
      </c>
      <c r="O9" s="82">
        <f t="shared" si="4"/>
        <v>2.2392096989628754</v>
      </c>
      <c r="P9" s="76">
        <f>分析係数表!C12</f>
        <v>8.2314002014678422E-2</v>
      </c>
      <c r="Q9" s="82">
        <f t="shared" si="5"/>
        <v>0.18431831167171758</v>
      </c>
      <c r="R9" s="83">
        <v>0.20535402533103711</v>
      </c>
      <c r="S9" s="84">
        <f t="shared" si="6"/>
        <v>0.2054545596679028</v>
      </c>
      <c r="T9" s="85">
        <f>分析係数表!F12</f>
        <v>0.39723291969761804</v>
      </c>
      <c r="U9" s="86">
        <f t="shared" si="7"/>
        <v>8.1613314602069512E-2</v>
      </c>
      <c r="V9" s="87">
        <f>分析係数表!D12</f>
        <v>4.0436456996148909E-2</v>
      </c>
      <c r="W9" s="167">
        <f t="shared" si="8"/>
        <v>0</v>
      </c>
      <c r="X9" s="76">
        <f>分析係数表!E12</f>
        <v>4.0507773498787619E-2</v>
      </c>
      <c r="Y9" s="166">
        <f t="shared" si="9"/>
        <v>0</v>
      </c>
    </row>
    <row r="10" spans="1:25" x14ac:dyDescent="0.2">
      <c r="A10" s="6" t="s">
        <v>224</v>
      </c>
      <c r="B10" s="5" t="s">
        <v>28</v>
      </c>
      <c r="C10" s="90"/>
      <c r="D10" s="76">
        <f>投入係数表!F10</f>
        <v>0</v>
      </c>
      <c r="E10" s="77">
        <f t="shared" si="0"/>
        <v>0</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0.34210148178599481</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投入係数表!F11</f>
        <v>0</v>
      </c>
      <c r="E11" s="77">
        <f t="shared" si="0"/>
        <v>0</v>
      </c>
      <c r="F11" s="76">
        <f>分析係数表!C14</f>
        <v>0.20214395099540583</v>
      </c>
      <c r="G11" s="77">
        <f t="shared" si="1"/>
        <v>0</v>
      </c>
      <c r="H11" s="77">
        <v>2.3683449592503708E-2</v>
      </c>
      <c r="I11" s="77">
        <f t="shared" si="2"/>
        <v>2.3683449592503708E-2</v>
      </c>
      <c r="J11" s="76">
        <f>分析係数表!G14</f>
        <v>0.19479400103430444</v>
      </c>
      <c r="K11" s="78">
        <f t="shared" si="3"/>
        <v>4.6133939044180642E-3</v>
      </c>
      <c r="L11" s="79"/>
      <c r="M11" s="80"/>
      <c r="N11" s="81">
        <f>分析係数表!H14</f>
        <v>1.146338615689979E-3</v>
      </c>
      <c r="O11" s="82">
        <f t="shared" si="4"/>
        <v>2.8225332339868174E-2</v>
      </c>
      <c r="P11" s="76">
        <f>分析係数表!C14</f>
        <v>0.20214395099540583</v>
      </c>
      <c r="Q11" s="82">
        <f t="shared" si="5"/>
        <v>5.7055801973393558E-3</v>
      </c>
      <c r="R11" s="83">
        <v>2.4199580584712437E-2</v>
      </c>
      <c r="S11" s="84">
        <f t="shared" si="6"/>
        <v>4.7883030177216145E-2</v>
      </c>
      <c r="T11" s="85">
        <f>分析係数表!F14</f>
        <v>0.33787278055507669</v>
      </c>
      <c r="U11" s="86">
        <f t="shared" si="7"/>
        <v>1.6178372547378667E-2</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投入係数表!F12</f>
        <v>2.6315789473684209E-2</v>
      </c>
      <c r="E12" s="77">
        <f t="shared" si="0"/>
        <v>2.6315789473684208</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0.20698577049236661</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投入係数表!F13</f>
        <v>2.6315789473684209E-2</v>
      </c>
      <c r="E13" s="77">
        <f t="shared" si="0"/>
        <v>2.6315789473684208</v>
      </c>
      <c r="F13" s="76">
        <f>分析係数表!C16</f>
        <v>5.244101845363236E-2</v>
      </c>
      <c r="G13" s="77">
        <f t="shared" si="1"/>
        <v>0.13800268014113778</v>
      </c>
      <c r="H13" s="77">
        <v>0.14412346495362549</v>
      </c>
      <c r="I13" s="77">
        <f t="shared" si="2"/>
        <v>0.14412346495362549</v>
      </c>
      <c r="J13" s="76">
        <f>分析係数表!G16</f>
        <v>3.3400809716599193E-2</v>
      </c>
      <c r="K13" s="78">
        <f t="shared" si="3"/>
        <v>4.8138404286129973E-3</v>
      </c>
      <c r="L13" s="79"/>
      <c r="M13" s="80"/>
      <c r="N13" s="81">
        <f>分析係数表!H16</f>
        <v>1.6473310477322662E-2</v>
      </c>
      <c r="O13" s="82">
        <f t="shared" si="4"/>
        <v>0.40560847955069818</v>
      </c>
      <c r="P13" s="76">
        <f>分析係数表!C16</f>
        <v>5.244101845363236E-2</v>
      </c>
      <c r="Q13" s="82">
        <f t="shared" si="5"/>
        <v>2.1270521761067928E-2</v>
      </c>
      <c r="R13" s="83">
        <v>2.3915460701107859E-2</v>
      </c>
      <c r="S13" s="84">
        <f t="shared" si="6"/>
        <v>0.16803892565473336</v>
      </c>
      <c r="T13" s="85">
        <f>分析係数表!F16</f>
        <v>0.2874493927125506</v>
      </c>
      <c r="U13" s="86">
        <f t="shared" si="7"/>
        <v>4.830268713152254E-2</v>
      </c>
      <c r="V13" s="87">
        <f>分析係数表!D16</f>
        <v>0</v>
      </c>
      <c r="W13" s="167">
        <f t="shared" si="8"/>
        <v>0</v>
      </c>
      <c r="X13" s="76">
        <f>分析係数表!E16</f>
        <v>0</v>
      </c>
      <c r="Y13" s="166">
        <f t="shared" si="9"/>
        <v>0</v>
      </c>
    </row>
    <row r="14" spans="1:25" x14ac:dyDescent="0.2">
      <c r="A14" s="6" t="s">
        <v>2</v>
      </c>
      <c r="B14" s="5" t="s">
        <v>365</v>
      </c>
      <c r="C14" s="90"/>
      <c r="D14" s="76">
        <f>投入係数表!F14</f>
        <v>0</v>
      </c>
      <c r="E14" s="77">
        <f t="shared" si="0"/>
        <v>0</v>
      </c>
      <c r="F14" s="76">
        <f>分析係数表!C17</f>
        <v>0.30047739399045215</v>
      </c>
      <c r="G14" s="77">
        <f t="shared" si="1"/>
        <v>0</v>
      </c>
      <c r="H14" s="77">
        <v>2.277963135585933E-2</v>
      </c>
      <c r="I14" s="77">
        <f t="shared" si="2"/>
        <v>2.277963135585933E-2</v>
      </c>
      <c r="J14" s="76">
        <f>分析係数表!G17</f>
        <v>0.21582733812949639</v>
      </c>
      <c r="K14" s="78">
        <f t="shared" si="3"/>
        <v>4.9164671991063303E-3</v>
      </c>
      <c r="L14" s="79"/>
      <c r="M14" s="80"/>
      <c r="N14" s="81">
        <f>分析係数表!H17</f>
        <v>2.8021610605755043E-3</v>
      </c>
      <c r="O14" s="82">
        <f t="shared" si="4"/>
        <v>6.8995256830788873E-2</v>
      </c>
      <c r="P14" s="76">
        <f>分析係数表!C17</f>
        <v>0.30047739399045215</v>
      </c>
      <c r="Q14" s="82">
        <f t="shared" si="5"/>
        <v>2.0731514970217382E-2</v>
      </c>
      <c r="R14" s="83">
        <v>4.3287745231771958E-2</v>
      </c>
      <c r="S14" s="84">
        <f t="shared" si="6"/>
        <v>6.6067376587631288E-2</v>
      </c>
      <c r="T14" s="85">
        <f>分析係数表!F17</f>
        <v>0.33413269384492406</v>
      </c>
      <c r="U14" s="86">
        <f t="shared" si="7"/>
        <v>2.2075270514492307E-2</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投入係数表!F15</f>
        <v>0</v>
      </c>
      <c r="E15" s="77">
        <f t="shared" si="0"/>
        <v>0</v>
      </c>
      <c r="F15" s="76">
        <f>分析係数表!C18</f>
        <v>0.17062500000000003</v>
      </c>
      <c r="G15" s="77">
        <f t="shared" si="1"/>
        <v>0</v>
      </c>
      <c r="H15" s="77">
        <v>2.4765084722420541E-3</v>
      </c>
      <c r="I15" s="77">
        <f t="shared" si="2"/>
        <v>2.4765084722420541E-3</v>
      </c>
      <c r="J15" s="76">
        <f>分析係数表!G18</f>
        <v>0.21515892420537897</v>
      </c>
      <c r="K15" s="78">
        <f t="shared" si="3"/>
        <v>5.3284289867310702E-4</v>
      </c>
      <c r="L15" s="79"/>
      <c r="M15" s="80"/>
      <c r="N15" s="81">
        <f>分析係数表!H18</f>
        <v>4.4579835054610296E-4</v>
      </c>
      <c r="O15" s="82">
        <f t="shared" si="4"/>
        <v>1.0976518132170956E-2</v>
      </c>
      <c r="P15" s="76">
        <f>分析係数表!C18</f>
        <v>0.17062500000000003</v>
      </c>
      <c r="Q15" s="82">
        <f t="shared" si="5"/>
        <v>1.8728684063016696E-3</v>
      </c>
      <c r="R15" s="83">
        <v>4.5230608408139868E-3</v>
      </c>
      <c r="S15" s="84">
        <f t="shared" si="6"/>
        <v>6.9995693130560409E-3</v>
      </c>
      <c r="T15" s="85">
        <f>分析係数表!F18</f>
        <v>0.45904645476772615</v>
      </c>
      <c r="U15" s="86">
        <f t="shared" si="7"/>
        <v>3.2131274780593439E-3</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投入係数表!F16</f>
        <v>0</v>
      </c>
      <c r="E16" s="77">
        <f t="shared" si="0"/>
        <v>0</v>
      </c>
      <c r="F16" s="76">
        <f>分析係数表!C19</f>
        <v>0.1185035016586804</v>
      </c>
      <c r="G16" s="77">
        <f t="shared" si="1"/>
        <v>0</v>
      </c>
      <c r="H16" s="77">
        <v>2.225858861523097E-2</v>
      </c>
      <c r="I16" s="77">
        <f t="shared" si="2"/>
        <v>2.225858861523097E-2</v>
      </c>
      <c r="J16" s="76">
        <f>分析係数表!G19</f>
        <v>5.7564057564057566E-2</v>
      </c>
      <c r="K16" s="78">
        <f t="shared" si="3"/>
        <v>1.281294676341832E-3</v>
      </c>
      <c r="L16" s="79"/>
      <c r="M16" s="80"/>
      <c r="N16" s="81">
        <f>分析係数表!H19</f>
        <v>-1.1675671085731269E-4</v>
      </c>
      <c r="O16" s="82">
        <f t="shared" si="4"/>
        <v>-2.8748023679495364E-3</v>
      </c>
      <c r="P16" s="76">
        <f>分析係数表!C19</f>
        <v>0.1185035016586804</v>
      </c>
      <c r="Q16" s="82">
        <f t="shared" si="5"/>
        <v>-3.4067414717868624E-4</v>
      </c>
      <c r="R16" s="83">
        <v>2.0150894334931878E-3</v>
      </c>
      <c r="S16" s="84">
        <f t="shared" si="6"/>
        <v>2.4273678048724157E-2</v>
      </c>
      <c r="T16" s="85">
        <f>分析係数表!F19</f>
        <v>0.24008424008424009</v>
      </c>
      <c r="U16" s="86">
        <f t="shared" si="7"/>
        <v>5.8277275483774394E-3</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投入係数表!F17</f>
        <v>0</v>
      </c>
      <c r="E17" s="77">
        <f t="shared" si="0"/>
        <v>0</v>
      </c>
      <c r="F17" s="76">
        <f>分析係数表!C20</f>
        <v>0.1515527950310559</v>
      </c>
      <c r="G17" s="77">
        <f t="shared" si="1"/>
        <v>0</v>
      </c>
      <c r="H17" s="77">
        <v>8.9714387640401107E-3</v>
      </c>
      <c r="I17" s="77">
        <f t="shared" si="2"/>
        <v>8.9714387640401107E-3</v>
      </c>
      <c r="J17" s="76">
        <f>分析係数表!G20</f>
        <v>0.10025273799494525</v>
      </c>
      <c r="K17" s="78">
        <f t="shared" si="3"/>
        <v>8.994112998490086E-4</v>
      </c>
      <c r="L17" s="79"/>
      <c r="M17" s="80"/>
      <c r="N17" s="81">
        <f>分析係数表!H20</f>
        <v>5.5194081496184183E-4</v>
      </c>
      <c r="O17" s="82">
        <f t="shared" si="4"/>
        <v>1.3589974830306899E-2</v>
      </c>
      <c r="P17" s="76">
        <f>分析係数表!C20</f>
        <v>0.1515527950310559</v>
      </c>
      <c r="Q17" s="82">
        <f t="shared" si="5"/>
        <v>2.0595986699347103E-3</v>
      </c>
      <c r="R17" s="83">
        <v>5.2499734278675277E-3</v>
      </c>
      <c r="S17" s="84">
        <f t="shared" si="6"/>
        <v>1.4221412191907638E-2</v>
      </c>
      <c r="T17" s="85">
        <f>分析係数表!F20</f>
        <v>0.22325189553496208</v>
      </c>
      <c r="U17" s="86">
        <f t="shared" si="7"/>
        <v>3.1749572290274003E-3</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投入係数表!F18</f>
        <v>2.6315789473684209E-2</v>
      </c>
      <c r="E18" s="77">
        <f t="shared" si="0"/>
        <v>2.6315789473684208</v>
      </c>
      <c r="F18" s="76">
        <f>分析係数表!C21</f>
        <v>0.26288951841359776</v>
      </c>
      <c r="G18" s="77">
        <f t="shared" si="1"/>
        <v>0.69181452214104666</v>
      </c>
      <c r="H18" s="77">
        <v>0.71166080306694546</v>
      </c>
      <c r="I18" s="77">
        <f t="shared" si="2"/>
        <v>0.71166080306694546</v>
      </c>
      <c r="J18" s="76">
        <f>分析係数表!G21</f>
        <v>0.28500292911540714</v>
      </c>
      <c r="K18" s="78">
        <f t="shared" si="3"/>
        <v>0.20282541341070237</v>
      </c>
      <c r="L18" s="79"/>
      <c r="M18" s="80"/>
      <c r="N18" s="81">
        <f>分析係数表!H21</f>
        <v>9.1282519397535371E-4</v>
      </c>
      <c r="O18" s="82">
        <f t="shared" si="4"/>
        <v>2.2475727603969101E-2</v>
      </c>
      <c r="P18" s="76">
        <f>分析係数表!C21</f>
        <v>0.26288951841359776</v>
      </c>
      <c r="Q18" s="82">
        <f t="shared" si="5"/>
        <v>5.9086332058026422E-3</v>
      </c>
      <c r="R18" s="83">
        <v>1.4068073899320592E-2</v>
      </c>
      <c r="S18" s="84">
        <f t="shared" si="6"/>
        <v>0.72572887696626609</v>
      </c>
      <c r="T18" s="85">
        <f>分析係数表!F21</f>
        <v>0.4257469244288225</v>
      </c>
      <c r="U18" s="86">
        <f t="shared" si="7"/>
        <v>0.30897683733757109</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投入係数表!F19</f>
        <v>0</v>
      </c>
      <c r="E19" s="77">
        <f t="shared" si="0"/>
        <v>0</v>
      </c>
      <c r="F19" s="76">
        <f>分析係数表!C22</f>
        <v>7.7430972388955577E-2</v>
      </c>
      <c r="G19" s="77">
        <f t="shared" si="1"/>
        <v>0</v>
      </c>
      <c r="H19" s="77">
        <v>2.3613836355282436E-3</v>
      </c>
      <c r="I19" s="77">
        <f t="shared" si="2"/>
        <v>2.3613836355282436E-3</v>
      </c>
      <c r="J19" s="76">
        <f>分析係数表!G22</f>
        <v>0.1947935368043088</v>
      </c>
      <c r="K19" s="78">
        <f t="shared" si="3"/>
        <v>4.5998227011636347E-4</v>
      </c>
      <c r="L19" s="79"/>
      <c r="M19" s="80"/>
      <c r="N19" s="81">
        <f>分析係数表!H22</f>
        <v>4.2456985766295524E-5</v>
      </c>
      <c r="O19" s="82">
        <f t="shared" si="4"/>
        <v>1.0453826792543768E-3</v>
      </c>
      <c r="P19" s="76">
        <f>分析係数表!C22</f>
        <v>7.7430972388955577E-2</v>
      </c>
      <c r="Q19" s="82">
        <f t="shared" si="5"/>
        <v>8.0944997373238052E-5</v>
      </c>
      <c r="R19" s="83">
        <v>1.0228562379433789E-3</v>
      </c>
      <c r="S19" s="84">
        <f t="shared" si="6"/>
        <v>3.3842398734716225E-3</v>
      </c>
      <c r="T19" s="85">
        <f>分析係数表!F22</f>
        <v>0.41382405745062839</v>
      </c>
      <c r="U19" s="86">
        <f t="shared" si="7"/>
        <v>1.400479875826228E-3</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投入係数表!F20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5.2269133962718839E-4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投入係数表!F21</f>
        <v>0</v>
      </c>
      <c r="E21" s="77">
        <f t="shared" si="0"/>
        <v>0</v>
      </c>
      <c r="F21" s="76">
        <f>分析係数表!C24</f>
        <v>0.63487099296325256</v>
      </c>
      <c r="G21" s="77">
        <f t="shared" si="1"/>
        <v>0</v>
      </c>
      <c r="H21" s="77">
        <v>1.2368073494467443E-2</v>
      </c>
      <c r="I21" s="77">
        <f t="shared" si="2"/>
        <v>1.2368073494467443E-2</v>
      </c>
      <c r="J21" s="76">
        <f>分析係数表!G24</f>
        <v>0.20715350223546944</v>
      </c>
      <c r="K21" s="78">
        <f t="shared" si="3"/>
        <v>2.5620897402846119E-3</v>
      </c>
      <c r="L21" s="79"/>
      <c r="M21" s="80"/>
      <c r="N21" s="81">
        <f>分析係数表!H24</f>
        <v>3.5027013257193804E-4</v>
      </c>
      <c r="O21" s="82">
        <f t="shared" si="4"/>
        <v>8.6244071038486091E-3</v>
      </c>
      <c r="P21" s="76">
        <f>分析係数表!C24</f>
        <v>0.63487099296325256</v>
      </c>
      <c r="Q21" s="82">
        <f t="shared" si="5"/>
        <v>5.4753859017396961E-3</v>
      </c>
      <c r="R21" s="83">
        <v>1.8497917821588265E-2</v>
      </c>
      <c r="S21" s="84">
        <f t="shared" si="6"/>
        <v>3.0865991316055708E-2</v>
      </c>
      <c r="T21" s="85">
        <f>分析係数表!F24</f>
        <v>0.39046199701937406</v>
      </c>
      <c r="U21" s="86">
        <f t="shared" si="7"/>
        <v>1.2051996609249769E-2</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投入係数表!F22</f>
        <v>0</v>
      </c>
      <c r="E22" s="77">
        <f t="shared" si="0"/>
        <v>0</v>
      </c>
      <c r="F22" s="76">
        <f>分析係数表!C25</f>
        <v>2.5195482189400487E-2</v>
      </c>
      <c r="G22" s="77">
        <f t="shared" si="1"/>
        <v>0</v>
      </c>
      <c r="H22" s="77">
        <v>1.3494879637602865E-3</v>
      </c>
      <c r="I22" s="77">
        <f t="shared" si="2"/>
        <v>1.3494879637602865E-3</v>
      </c>
      <c r="J22" s="76">
        <f>分析係数表!G25</f>
        <v>0.19667590027700832</v>
      </c>
      <c r="K22" s="78">
        <f t="shared" si="3"/>
        <v>2.6541176018554115E-4</v>
      </c>
      <c r="L22" s="79"/>
      <c r="M22" s="80"/>
      <c r="N22" s="81">
        <f>分析係数表!H25</f>
        <v>5.0948382919554624E-4</v>
      </c>
      <c r="O22" s="82">
        <f t="shared" si="4"/>
        <v>1.2544592151052521E-2</v>
      </c>
      <c r="P22" s="76">
        <f>分析係数表!C25</f>
        <v>2.5195482189400487E-2</v>
      </c>
      <c r="Q22" s="82">
        <f t="shared" si="5"/>
        <v>3.1606704811513694E-4</v>
      </c>
      <c r="R22" s="83">
        <v>1.3334422530475308E-3</v>
      </c>
      <c r="S22" s="84">
        <f t="shared" si="6"/>
        <v>2.6829302168078174E-3</v>
      </c>
      <c r="T22" s="85">
        <f>分析係数表!F25</f>
        <v>0.34903047091412742</v>
      </c>
      <c r="U22" s="86">
        <f t="shared" si="7"/>
        <v>9.3642439700217445E-4</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投入係数表!F23</f>
        <v>0</v>
      </c>
      <c r="E23" s="77">
        <f t="shared" si="0"/>
        <v>0</v>
      </c>
      <c r="F23" s="76">
        <f>分析係数表!C26</f>
        <v>0.4930888575458392</v>
      </c>
      <c r="G23" s="77">
        <f t="shared" si="1"/>
        <v>0</v>
      </c>
      <c r="H23" s="77">
        <v>1.4052567522105638E-2</v>
      </c>
      <c r="I23" s="77">
        <f t="shared" si="2"/>
        <v>1.4052567522105638E-2</v>
      </c>
      <c r="J23" s="76">
        <f>分析係数表!G26</f>
        <v>0.19639217284957194</v>
      </c>
      <c r="K23" s="78">
        <f t="shared" si="3"/>
        <v>2.7598142697816516E-3</v>
      </c>
      <c r="L23" s="79"/>
      <c r="M23" s="80"/>
      <c r="N23" s="81">
        <f>分析係数表!H26</f>
        <v>1.0815917123963785E-2</v>
      </c>
      <c r="O23" s="82">
        <f t="shared" si="4"/>
        <v>0.26631123754005254</v>
      </c>
      <c r="P23" s="76">
        <f>分析係数表!C26</f>
        <v>0.4930888575458392</v>
      </c>
      <c r="Q23" s="82">
        <f t="shared" si="5"/>
        <v>0.13131510387024312</v>
      </c>
      <c r="R23" s="83">
        <v>0.14513662544521788</v>
      </c>
      <c r="S23" s="84">
        <f t="shared" si="6"/>
        <v>0.15918919296732353</v>
      </c>
      <c r="T23" s="85">
        <f>分析係数表!F26</f>
        <v>0.33499796167957602</v>
      </c>
      <c r="U23" s="86">
        <f t="shared" si="7"/>
        <v>5.3328055165470081E-2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投入係数表!F24</f>
        <v>0</v>
      </c>
      <c r="E24" s="77">
        <f t="shared" si="0"/>
        <v>0</v>
      </c>
      <c r="F24" s="76">
        <f>分析係数表!C27</f>
        <v>2.3319615912208547E-2</v>
      </c>
      <c r="G24" s="77">
        <f t="shared" si="1"/>
        <v>0</v>
      </c>
      <c r="H24" s="77">
        <v>6.2745426594783054E-5</v>
      </c>
      <c r="I24" s="77">
        <f t="shared" si="2"/>
        <v>6.2745426594783054E-5</v>
      </c>
      <c r="J24" s="76">
        <f>分析係数表!G27</f>
        <v>0.17692307692307693</v>
      </c>
      <c r="K24" s="78">
        <f t="shared" si="3"/>
        <v>1.1101113936000079E-5</v>
      </c>
      <c r="L24" s="79"/>
      <c r="M24" s="80"/>
      <c r="N24" s="81">
        <f>分析係数表!H27</f>
        <v>1.0773460138197489E-2</v>
      </c>
      <c r="O24" s="82">
        <f t="shared" si="4"/>
        <v>0.26526585486079812</v>
      </c>
      <c r="P24" s="76">
        <f>分析係数表!C27</f>
        <v>2.3319615912208547E-2</v>
      </c>
      <c r="Q24" s="82">
        <f t="shared" si="5"/>
        <v>6.1858978499774704E-3</v>
      </c>
      <c r="R24" s="83">
        <v>6.2341594459780283E-3</v>
      </c>
      <c r="S24" s="84">
        <f t="shared" si="6"/>
        <v>6.2969048725728116E-3</v>
      </c>
      <c r="T24" s="85">
        <f>分析係数表!F27</f>
        <v>0.33076923076923076</v>
      </c>
      <c r="U24" s="86">
        <f t="shared" si="7"/>
        <v>2.0828223809279301E-3</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投入係数表!F25</f>
        <v>0</v>
      </c>
      <c r="E25" s="77">
        <f t="shared" si="0"/>
        <v>0</v>
      </c>
      <c r="F25" s="76">
        <f>分析係数表!C28</f>
        <v>0.14672910458351074</v>
      </c>
      <c r="G25" s="77">
        <f t="shared" si="1"/>
        <v>0</v>
      </c>
      <c r="H25" s="77">
        <v>1.6803350243050852E-2</v>
      </c>
      <c r="I25" s="77">
        <f t="shared" si="2"/>
        <v>1.6803350243050852E-2</v>
      </c>
      <c r="J25" s="76">
        <f>分析係数表!G28</f>
        <v>0.12492997198879552</v>
      </c>
      <c r="K25" s="78">
        <f t="shared" si="3"/>
        <v>2.0992420751822635E-3</v>
      </c>
      <c r="L25" s="79"/>
      <c r="M25" s="80"/>
      <c r="N25" s="81">
        <f>分析係数表!H28</f>
        <v>2.0262596456964536E-2</v>
      </c>
      <c r="O25" s="82">
        <f t="shared" si="4"/>
        <v>0.49890888367415132</v>
      </c>
      <c r="P25" s="76">
        <f>分析係数表!C28</f>
        <v>0.14672910458351074</v>
      </c>
      <c r="Q25" s="82">
        <f t="shared" si="5"/>
        <v>7.3204453770267144E-2</v>
      </c>
      <c r="R25" s="83">
        <v>8.4879992531588344E-2</v>
      </c>
      <c r="S25" s="84">
        <f t="shared" si="6"/>
        <v>0.1016833427746392</v>
      </c>
      <c r="T25" s="85">
        <f>分析係数表!F28</f>
        <v>0.21372549019607842</v>
      </c>
      <c r="U25" s="86">
        <f t="shared" si="7"/>
        <v>2.1732322279285631E-2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投入係数表!F26</f>
        <v>0</v>
      </c>
      <c r="E26" s="77">
        <f t="shared" si="0"/>
        <v>0</v>
      </c>
      <c r="F26" s="76">
        <f>分析係数表!C29</f>
        <v>0.36751332706177486</v>
      </c>
      <c r="G26" s="77">
        <f t="shared" si="1"/>
        <v>0</v>
      </c>
      <c r="H26" s="77">
        <v>4.7423826811841464E-2</v>
      </c>
      <c r="I26" s="77">
        <f t="shared" si="2"/>
        <v>4.7423826811841464E-2</v>
      </c>
      <c r="J26" s="76">
        <f>分析係数表!G29</f>
        <v>0.26226333907056798</v>
      </c>
      <c r="K26" s="78">
        <f t="shared" si="3"/>
        <v>1.243753117117787E-2</v>
      </c>
      <c r="L26" s="79"/>
      <c r="M26" s="80"/>
      <c r="N26" s="81">
        <f>分析係数表!H29</f>
        <v>9.6908070011569522E-3</v>
      </c>
      <c r="O26" s="82">
        <f t="shared" si="4"/>
        <v>0.23860859653981148</v>
      </c>
      <c r="P26" s="76">
        <f>分析係数表!C29</f>
        <v>0.36751332706177486</v>
      </c>
      <c r="Q26" s="82">
        <f t="shared" si="5"/>
        <v>8.7691839179886821E-2</v>
      </c>
      <c r="R26" s="83">
        <v>0.11120210359080736</v>
      </c>
      <c r="S26" s="84">
        <f t="shared" si="6"/>
        <v>0.15862593040264883</v>
      </c>
      <c r="T26" s="85">
        <f>分析係数表!F29</f>
        <v>0.47117039586919107</v>
      </c>
      <c r="U26" s="86">
        <f t="shared" si="7"/>
        <v>7.4739842422934799E-2</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投入係数表!F27</f>
        <v>0</v>
      </c>
      <c r="E27" s="77">
        <f t="shared" si="0"/>
        <v>0</v>
      </c>
      <c r="F27" s="76">
        <f>分析係数表!C30</f>
        <v>1</v>
      </c>
      <c r="G27" s="77">
        <f t="shared" si="1"/>
        <v>0</v>
      </c>
      <c r="H27" s="77">
        <v>8.6018578791336356E-2</v>
      </c>
      <c r="I27" s="77">
        <f t="shared" si="2"/>
        <v>8.6018578791336356E-2</v>
      </c>
      <c r="J27" s="76">
        <f>分析係数表!G30</f>
        <v>0.34487899988530796</v>
      </c>
      <c r="K27" s="78">
        <f t="shared" si="3"/>
        <v>2.9666001425111645E-2</v>
      </c>
      <c r="L27" s="79"/>
      <c r="M27" s="80"/>
      <c r="N27" s="81">
        <f>分析係数表!H30</f>
        <v>0</v>
      </c>
      <c r="O27" s="82">
        <f t="shared" si="4"/>
        <v>0</v>
      </c>
      <c r="P27" s="76">
        <f>分析係数表!C30</f>
        <v>1</v>
      </c>
      <c r="Q27" s="82">
        <f t="shared" si="5"/>
        <v>0</v>
      </c>
      <c r="R27" s="83">
        <v>7.211906083308392E-2</v>
      </c>
      <c r="S27" s="84">
        <f t="shared" si="6"/>
        <v>0.15813763962442029</v>
      </c>
      <c r="T27" s="85">
        <f>分析係数表!F30</f>
        <v>0.44087624727606378</v>
      </c>
      <c r="U27" s="86">
        <f t="shared" si="7"/>
        <v>6.9719129110708988E-2</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投入係数表!F28</f>
        <v>7.8947368421052627E-2</v>
      </c>
      <c r="E28" s="77">
        <f t="shared" si="0"/>
        <v>7.8947368421052628</v>
      </c>
      <c r="F28" s="76">
        <f>分析係数表!C31</f>
        <v>0.30951028292239513</v>
      </c>
      <c r="G28" s="77">
        <f t="shared" si="1"/>
        <v>2.4435022335978562</v>
      </c>
      <c r="H28" s="77">
        <v>2.4938752760614182</v>
      </c>
      <c r="I28" s="77">
        <f t="shared" si="2"/>
        <v>2.4938752760614182</v>
      </c>
      <c r="J28" s="76">
        <f>分析係数表!G31</f>
        <v>7.0092194960809637E-2</v>
      </c>
      <c r="K28" s="78">
        <f t="shared" si="3"/>
        <v>0.17480119205763989</v>
      </c>
      <c r="L28" s="79"/>
      <c r="M28" s="80"/>
      <c r="N28" s="81">
        <f>分析係数表!H31</f>
        <v>2.261895916699394E-2</v>
      </c>
      <c r="O28" s="82">
        <f t="shared" si="4"/>
        <v>0.55692762237276927</v>
      </c>
      <c r="P28" s="76">
        <f>分析係数表!C31</f>
        <v>0.30951028292239513</v>
      </c>
      <c r="Q28" s="82">
        <f t="shared" si="5"/>
        <v>0.17237482596789266</v>
      </c>
      <c r="R28" s="83">
        <v>0.22295839574030868</v>
      </c>
      <c r="S28" s="84">
        <f t="shared" si="6"/>
        <v>2.716833671801727</v>
      </c>
      <c r="T28" s="85">
        <f>分析係数表!F31</f>
        <v>0.24334064086008589</v>
      </c>
      <c r="U28" s="86">
        <f t="shared" si="7"/>
        <v>0.6611160468064925</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投入係数表!F29</f>
        <v>0</v>
      </c>
      <c r="E29" s="77">
        <f t="shared" si="0"/>
        <v>0</v>
      </c>
      <c r="F29" s="76">
        <f>分析係数表!C32</f>
        <v>0.85225718194254441</v>
      </c>
      <c r="G29" s="77">
        <f t="shared" si="1"/>
        <v>0</v>
      </c>
      <c r="H29" s="77">
        <v>1.6308953304628355E-2</v>
      </c>
      <c r="I29" s="77">
        <f t="shared" si="2"/>
        <v>1.6308953304628355E-2</v>
      </c>
      <c r="J29" s="76">
        <f>分析係数表!G32</f>
        <v>0.14035087719298245</v>
      </c>
      <c r="K29" s="78">
        <f t="shared" si="3"/>
        <v>2.2889759024039796E-3</v>
      </c>
      <c r="L29" s="79"/>
      <c r="M29" s="80"/>
      <c r="N29" s="81">
        <f>分析係数表!H32</f>
        <v>6.442847590035345E-3</v>
      </c>
      <c r="O29" s="82">
        <f t="shared" si="4"/>
        <v>0.15863682157685166</v>
      </c>
      <c r="P29" s="76">
        <f>分析係数表!C32</f>
        <v>0.85225718194254441</v>
      </c>
      <c r="Q29" s="82">
        <f t="shared" si="5"/>
        <v>0.13519937050940983</v>
      </c>
      <c r="R29" s="83">
        <v>0.17679144464384361</v>
      </c>
      <c r="S29" s="84">
        <f t="shared" si="6"/>
        <v>0.19310039794847197</v>
      </c>
      <c r="T29" s="85">
        <f>分析係数表!F32</f>
        <v>0.48405103668261562</v>
      </c>
      <c r="U29" s="86">
        <f t="shared" si="7"/>
        <v>9.347044781078348E-2</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投入係数表!F30</f>
        <v>0</v>
      </c>
      <c r="E30" s="77">
        <f t="shared" si="0"/>
        <v>0</v>
      </c>
      <c r="F30" s="76">
        <f>分析係数表!C33</f>
        <v>1</v>
      </c>
      <c r="G30" s="77">
        <f t="shared" si="1"/>
        <v>0</v>
      </c>
      <c r="H30" s="77">
        <v>2.792610677161074E-2</v>
      </c>
      <c r="I30" s="77">
        <f t="shared" si="2"/>
        <v>2.792610677161074E-2</v>
      </c>
      <c r="J30" s="76">
        <f>分析係数表!G33</f>
        <v>0.50645624103299858</v>
      </c>
      <c r="K30" s="78">
        <f t="shared" si="3"/>
        <v>1.4143351062236142E-2</v>
      </c>
      <c r="L30" s="79"/>
      <c r="M30" s="80"/>
      <c r="N30" s="81">
        <f>分析係数表!H33</f>
        <v>9.552821797416492E-4</v>
      </c>
      <c r="O30" s="82">
        <f t="shared" si="4"/>
        <v>2.3521110283223477E-2</v>
      </c>
      <c r="P30" s="76">
        <f>分析係数表!C33</f>
        <v>1</v>
      </c>
      <c r="Q30" s="82">
        <f t="shared" si="5"/>
        <v>2.3521110283223477E-2</v>
      </c>
      <c r="R30" s="83">
        <v>7.1201702123424374E-2</v>
      </c>
      <c r="S30" s="84">
        <f t="shared" si="6"/>
        <v>9.9127808895035113E-2</v>
      </c>
      <c r="T30" s="85">
        <f>分析係数表!F33</f>
        <v>0.6449067431850789</v>
      </c>
      <c r="U30" s="86">
        <f t="shared" si="7"/>
        <v>6.3928192393569991E-2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投入係数表!F31</f>
        <v>2.6315789473684209E-2</v>
      </c>
      <c r="E31" s="77">
        <f t="shared" si="0"/>
        <v>2.6315789473684208</v>
      </c>
      <c r="F31" s="76">
        <f>分析係数表!C34</f>
        <v>0.24772063858157056</v>
      </c>
      <c r="G31" s="77">
        <f t="shared" si="1"/>
        <v>0.65189641731992243</v>
      </c>
      <c r="H31" s="77">
        <v>0.71020665566376462</v>
      </c>
      <c r="I31" s="77">
        <f t="shared" si="2"/>
        <v>0.71020665566376462</v>
      </c>
      <c r="J31" s="76">
        <f>分析係数表!G34</f>
        <v>0.4248649605950589</v>
      </c>
      <c r="K31" s="78">
        <f t="shared" si="3"/>
        <v>0.30174192277293393</v>
      </c>
      <c r="L31" s="79"/>
      <c r="M31" s="80"/>
      <c r="N31" s="81">
        <f>分析係数表!H34</f>
        <v>0.15963826648127116</v>
      </c>
      <c r="O31" s="82">
        <f t="shared" si="4"/>
        <v>3.9306388739964566</v>
      </c>
      <c r="P31" s="76">
        <f>分析係数表!C34</f>
        <v>0.24772063858157056</v>
      </c>
      <c r="Q31" s="82">
        <f t="shared" si="5"/>
        <v>0.97370037189994774</v>
      </c>
      <c r="R31" s="83">
        <v>1.045740896457539</v>
      </c>
      <c r="S31" s="84">
        <f t="shared" si="6"/>
        <v>1.7559475521213037</v>
      </c>
      <c r="T31" s="85">
        <f>分析係数表!F34</f>
        <v>0.69972549366864434</v>
      </c>
      <c r="U31" s="86">
        <f t="shared" si="7"/>
        <v>1.2286812677643268</v>
      </c>
      <c r="V31" s="87">
        <f>分析係数表!D34</f>
        <v>0.30222261577968651</v>
      </c>
      <c r="W31" s="167">
        <f t="shared" si="8"/>
        <v>1</v>
      </c>
      <c r="X31" s="76">
        <f>分析係数表!E34</f>
        <v>0.2069423536704153</v>
      </c>
      <c r="Y31" s="166">
        <f t="shared" si="9"/>
        <v>0</v>
      </c>
    </row>
    <row r="32" spans="1:25" x14ac:dyDescent="0.2">
      <c r="A32" s="6" t="s">
        <v>20</v>
      </c>
      <c r="B32" s="5" t="s">
        <v>37</v>
      </c>
      <c r="C32" s="90"/>
      <c r="D32" s="76">
        <f>投入係数表!F32</f>
        <v>7.8947368421052627E-2</v>
      </c>
      <c r="E32" s="77">
        <f t="shared" si="0"/>
        <v>7.8947368421052628</v>
      </c>
      <c r="F32" s="76">
        <f>分析係数表!C35</f>
        <v>0.40037672666387614</v>
      </c>
      <c r="G32" s="77">
        <f t="shared" si="1"/>
        <v>3.1608688947148114</v>
      </c>
      <c r="H32" s="77">
        <v>3.2487352964204192</v>
      </c>
      <c r="I32" s="77">
        <f t="shared" si="2"/>
        <v>3.2487352964204192</v>
      </c>
      <c r="J32" s="76">
        <f>分析係数表!G35</f>
        <v>0.31413869149718204</v>
      </c>
      <c r="K32" s="78">
        <f t="shared" si="3"/>
        <v>1.0205534550382203</v>
      </c>
      <c r="L32" s="79"/>
      <c r="M32" s="80"/>
      <c r="N32" s="81">
        <f>分析係数表!H35</f>
        <v>6.0278305541698066E-2</v>
      </c>
      <c r="O32" s="82">
        <f t="shared" si="4"/>
        <v>1.4841820588714014</v>
      </c>
      <c r="P32" s="76">
        <f>分析係数表!C35</f>
        <v>0.40037672666387614</v>
      </c>
      <c r="Q32" s="82">
        <f t="shared" si="5"/>
        <v>0.59423195450418398</v>
      </c>
      <c r="R32" s="83">
        <v>0.76226997642424477</v>
      </c>
      <c r="S32" s="84">
        <f t="shared" si="6"/>
        <v>4.0110052728446641</v>
      </c>
      <c r="T32" s="85">
        <f>分析係数表!F35</f>
        <v>0.64444988973290862</v>
      </c>
      <c r="U32" s="86">
        <f t="shared" si="7"/>
        <v>2.5848919058028588</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投入係数表!F33</f>
        <v>0</v>
      </c>
      <c r="E33" s="77">
        <f t="shared" si="0"/>
        <v>0</v>
      </c>
      <c r="F33" s="76">
        <f>分析係数表!C36</f>
        <v>0.81884274474653918</v>
      </c>
      <c r="G33" s="77">
        <f t="shared" si="1"/>
        <v>0</v>
      </c>
      <c r="H33" s="77">
        <v>8.9282302005615724E-2</v>
      </c>
      <c r="I33" s="77">
        <f t="shared" si="2"/>
        <v>8.9282302005615724E-2</v>
      </c>
      <c r="J33" s="76">
        <f>分析係数表!G36</f>
        <v>1.667576253714147E-2</v>
      </c>
      <c r="K33" s="78">
        <f t="shared" si="3"/>
        <v>1.4888504670149975E-3</v>
      </c>
      <c r="L33" s="79"/>
      <c r="M33" s="80"/>
      <c r="N33" s="81">
        <f>分析係数表!H36</f>
        <v>0.19381614002313904</v>
      </c>
      <c r="O33" s="82">
        <f t="shared" si="4"/>
        <v>4.7721719307962296</v>
      </c>
      <c r="P33" s="76">
        <f>分析係数表!C36</f>
        <v>0.81884274474653918</v>
      </c>
      <c r="Q33" s="82">
        <f t="shared" si="5"/>
        <v>3.9076583622155758</v>
      </c>
      <c r="R33" s="83">
        <v>4.0236970348706746</v>
      </c>
      <c r="S33" s="84">
        <f t="shared" si="6"/>
        <v>4.1129793368762906</v>
      </c>
      <c r="T33" s="85">
        <f>分析係数表!F36</f>
        <v>0.88527075374446673</v>
      </c>
      <c r="U33" s="86">
        <f t="shared" si="7"/>
        <v>3.6411003176918908</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投入係数表!F34</f>
        <v>0</v>
      </c>
      <c r="E34" s="77">
        <f t="shared" si="0"/>
        <v>0</v>
      </c>
      <c r="F34" s="76">
        <f>分析係数表!C37</f>
        <v>0.43300400097983183</v>
      </c>
      <c r="G34" s="77">
        <f t="shared" si="1"/>
        <v>0</v>
      </c>
      <c r="H34" s="77">
        <v>0.14914090780753944</v>
      </c>
      <c r="I34" s="77">
        <f t="shared" si="2"/>
        <v>0.14914090780753944</v>
      </c>
      <c r="J34" s="76">
        <f>分析係数表!G37</f>
        <v>0.37467899332306109</v>
      </c>
      <c r="K34" s="78">
        <f t="shared" si="3"/>
        <v>5.587996520061634E-2</v>
      </c>
      <c r="L34" s="79"/>
      <c r="M34" s="80"/>
      <c r="N34" s="81">
        <f>分析係数表!H37</f>
        <v>4.7689809261991442E-2</v>
      </c>
      <c r="O34" s="82">
        <f t="shared" si="4"/>
        <v>1.1742260944724787</v>
      </c>
      <c r="P34" s="76">
        <f>分析係数表!C37</f>
        <v>0.43300400097983183</v>
      </c>
      <c r="Q34" s="82">
        <f t="shared" si="5"/>
        <v>0.50844459696150524</v>
      </c>
      <c r="R34" s="83">
        <v>0.59152938023971025</v>
      </c>
      <c r="S34" s="84">
        <f t="shared" si="6"/>
        <v>0.74067028804724966</v>
      </c>
      <c r="T34" s="85">
        <f>分析係数表!F37</f>
        <v>0.6925184043828112</v>
      </c>
      <c r="U34" s="86">
        <f t="shared" si="7"/>
        <v>0.51292780605223853</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投入係数表!F35</f>
        <v>0</v>
      </c>
      <c r="E35" s="77">
        <f t="shared" si="0"/>
        <v>0</v>
      </c>
      <c r="F35" s="76">
        <f>分析係数表!C38</f>
        <v>7.9651941097724221E-2</v>
      </c>
      <c r="G35" s="77">
        <f t="shared" si="1"/>
        <v>0</v>
      </c>
      <c r="H35" s="77">
        <v>2.5765171215015759E-2</v>
      </c>
      <c r="I35" s="77">
        <f t="shared" si="2"/>
        <v>2.5765171215015759E-2</v>
      </c>
      <c r="J35" s="76">
        <f>分析係数表!G38</f>
        <v>0.16009852216748768</v>
      </c>
      <c r="K35" s="78">
        <f t="shared" si="3"/>
        <v>4.1249658349163162E-3</v>
      </c>
      <c r="L35" s="79"/>
      <c r="M35" s="80"/>
      <c r="N35" s="81">
        <f>分析係数表!H38</f>
        <v>4.2106715633723583E-2</v>
      </c>
      <c r="O35" s="82">
        <f t="shared" si="4"/>
        <v>1.0367582721505282</v>
      </c>
      <c r="P35" s="76">
        <f>分析係数表!C38</f>
        <v>7.9651941097724221E-2</v>
      </c>
      <c r="Q35" s="82">
        <f t="shared" si="5"/>
        <v>8.2579808825912204E-2</v>
      </c>
      <c r="R35" s="83">
        <v>9.8676853921042584E-2</v>
      </c>
      <c r="S35" s="84">
        <f t="shared" si="6"/>
        <v>0.12444202513605834</v>
      </c>
      <c r="T35" s="85">
        <f>分析係数表!F38</f>
        <v>0.48891625615763545</v>
      </c>
      <c r="U35" s="86">
        <f t="shared" si="7"/>
        <v>6.0841729038196013E-2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投入係数表!F36</f>
        <v>0</v>
      </c>
      <c r="E36" s="77">
        <f t="shared" si="0"/>
        <v>0</v>
      </c>
      <c r="F36" s="76">
        <f>分析係数表!C39</f>
        <v>1</v>
      </c>
      <c r="G36" s="77">
        <f t="shared" si="1"/>
        <v>0</v>
      </c>
      <c r="H36" s="77">
        <v>0.10405962960225862</v>
      </c>
      <c r="I36" s="77">
        <f t="shared" si="2"/>
        <v>0.10405962960225862</v>
      </c>
      <c r="J36" s="76">
        <f>分析係数表!G39</f>
        <v>0.35152969406118778</v>
      </c>
      <c r="K36" s="78">
        <f t="shared" si="3"/>
        <v>3.658004975820249E-2</v>
      </c>
      <c r="L36" s="79"/>
      <c r="M36" s="80"/>
      <c r="N36" s="81">
        <f>分析係数表!H39</f>
        <v>3.7892859796418753E-3</v>
      </c>
      <c r="O36" s="82">
        <f t="shared" si="4"/>
        <v>9.3300404123453126E-2</v>
      </c>
      <c r="P36" s="76">
        <f>分析係数表!C39</f>
        <v>1</v>
      </c>
      <c r="Q36" s="82">
        <f t="shared" si="5"/>
        <v>9.3300404123453126E-2</v>
      </c>
      <c r="R36" s="83">
        <v>0.11660248674226703</v>
      </c>
      <c r="S36" s="84">
        <f t="shared" si="6"/>
        <v>0.22066211634452565</v>
      </c>
      <c r="T36" s="85">
        <f>分析係数表!F39</f>
        <v>0.70235952809438107</v>
      </c>
      <c r="U36" s="86">
        <f t="shared" si="7"/>
        <v>0.15498413990404844</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投入係数表!F37</f>
        <v>0</v>
      </c>
      <c r="E37" s="77">
        <f t="shared" si="0"/>
        <v>0</v>
      </c>
      <c r="F37" s="76">
        <f>分析係数表!C40</f>
        <v>0.95328673803415021</v>
      </c>
      <c r="G37" s="77">
        <f t="shared" si="1"/>
        <v>0</v>
      </c>
      <c r="H37" s="77">
        <v>2.7624117300070121E-3</v>
      </c>
      <c r="I37" s="77">
        <f t="shared" si="2"/>
        <v>2.7624117300070121E-3</v>
      </c>
      <c r="J37" s="76">
        <f>分析係数表!G40</f>
        <v>0.53898804366660891</v>
      </c>
      <c r="K37" s="78">
        <f t="shared" si="3"/>
        <v>1.4889068941581721E-3</v>
      </c>
      <c r="L37" s="79"/>
      <c r="M37" s="80"/>
      <c r="N37" s="81">
        <f>分析係数表!H40</f>
        <v>2.9093649496354006E-2</v>
      </c>
      <c r="O37" s="82">
        <f t="shared" si="4"/>
        <v>0.71634848095906167</v>
      </c>
      <c r="P37" s="76">
        <f>分析係数表!C40</f>
        <v>0.95328673803415021</v>
      </c>
      <c r="Q37" s="82">
        <f t="shared" si="5"/>
        <v>0.68288550670918247</v>
      </c>
      <c r="R37" s="83">
        <v>0.68643193274379488</v>
      </c>
      <c r="S37" s="84">
        <f t="shared" si="6"/>
        <v>0.6891943444738019</v>
      </c>
      <c r="T37" s="85">
        <f>分析係数表!F40</f>
        <v>0.73566106394039166</v>
      </c>
      <c r="U37" s="86">
        <f t="shared" si="7"/>
        <v>0.50701344471729792</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投入係数表!F38</f>
        <v>0</v>
      </c>
      <c r="E38" s="77">
        <f t="shared" si="0"/>
        <v>0</v>
      </c>
      <c r="F38" s="76">
        <f>分析係数表!C41</f>
        <v>0.71785008836677411</v>
      </c>
      <c r="G38" s="77">
        <f t="shared" si="1"/>
        <v>0</v>
      </c>
      <c r="H38" s="77">
        <v>5.8547610765246033E-4</v>
      </c>
      <c r="I38" s="77">
        <f t="shared" si="2"/>
        <v>5.8547610765246033E-4</v>
      </c>
      <c r="J38" s="76">
        <f>分析係数表!G41</f>
        <v>0.45415256068573073</v>
      </c>
      <c r="K38" s="78">
        <f t="shared" si="3"/>
        <v>2.6589547351067938E-4</v>
      </c>
      <c r="L38" s="79"/>
      <c r="M38" s="80"/>
      <c r="N38" s="81">
        <f>分析係数表!H41</f>
        <v>4.9982486493371406E-2</v>
      </c>
      <c r="O38" s="82">
        <f t="shared" si="4"/>
        <v>1.2306767591522152</v>
      </c>
      <c r="P38" s="76">
        <f>分析係数表!C41</f>
        <v>0.71785008836677411</v>
      </c>
      <c r="Q38" s="82">
        <f t="shared" si="5"/>
        <v>0.88344142030835282</v>
      </c>
      <c r="R38" s="83">
        <v>0.89697979157979102</v>
      </c>
      <c r="S38" s="84">
        <f t="shared" si="6"/>
        <v>0.89756526768744349</v>
      </c>
      <c r="T38" s="85">
        <f>分析係数表!F41</f>
        <v>0.55751638694806593</v>
      </c>
      <c r="U38" s="86">
        <f t="shared" si="7"/>
        <v>0.50040734509117712</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投入係数表!F39</f>
        <v>0</v>
      </c>
      <c r="E39" s="77">
        <f>$C$8*D39</f>
        <v>0</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0.33007958097456952</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195</v>
      </c>
      <c r="B40" s="5" t="s">
        <v>41</v>
      </c>
      <c r="C40" s="90"/>
      <c r="D40" s="76">
        <f>投入係数表!F40</f>
        <v>5.2631578947368418E-2</v>
      </c>
      <c r="E40" s="77">
        <f>$C$8*D40</f>
        <v>5.2631578947368416</v>
      </c>
      <c r="F40" s="76">
        <f>分析係数表!C43</f>
        <v>0.24416011268928273</v>
      </c>
      <c r="G40" s="77">
        <f>E40*F40</f>
        <v>1.2850532246804354</v>
      </c>
      <c r="H40" s="77">
        <v>1.4775379712024941</v>
      </c>
      <c r="I40" s="77">
        <f>C40+H40</f>
        <v>1.4775379712024941</v>
      </c>
      <c r="J40" s="76">
        <f>分析係数表!G43</f>
        <v>0.34972426470588236</v>
      </c>
      <c r="K40" s="78">
        <f>I40*J40</f>
        <v>0.51673088055381344</v>
      </c>
      <c r="L40" s="79"/>
      <c r="M40" s="80"/>
      <c r="N40" s="81">
        <f>分析係数表!H43</f>
        <v>3.6258265844416375E-2</v>
      </c>
      <c r="O40" s="82">
        <f t="shared" si="4"/>
        <v>0.89275680808323776</v>
      </c>
      <c r="P40" s="76">
        <f>分析係数表!C43</f>
        <v>0.24416011268928273</v>
      </c>
      <c r="Q40" s="82">
        <f>O40*P40</f>
        <v>0.21797560286572767</v>
      </c>
      <c r="R40" s="83">
        <v>0.34310647428661845</v>
      </c>
      <c r="S40" s="84">
        <f>I40+R40</f>
        <v>1.8206444454891124</v>
      </c>
      <c r="T40" s="85">
        <f>分析係数表!F43</f>
        <v>0.55514705882352944</v>
      </c>
      <c r="U40" s="86">
        <f t="shared" si="7"/>
        <v>1.0107254090766764</v>
      </c>
      <c r="V40" s="87">
        <f>分析係数表!D43</f>
        <v>0.23460477941176472</v>
      </c>
      <c r="W40" s="167">
        <f t="shared" si="8"/>
        <v>0</v>
      </c>
      <c r="X40" s="76">
        <f>分析係数表!E43</f>
        <v>0.17325367647058823</v>
      </c>
      <c r="Y40" s="166">
        <f t="shared" si="9"/>
        <v>0</v>
      </c>
    </row>
    <row r="41" spans="1:25" x14ac:dyDescent="0.2">
      <c r="A41" s="6" t="s">
        <v>341</v>
      </c>
      <c r="B41" s="5" t="s">
        <v>42</v>
      </c>
      <c r="C41" s="90"/>
      <c r="D41" s="76">
        <f>投入係数表!F41</f>
        <v>0</v>
      </c>
      <c r="E41" s="77">
        <f>$C$8*D41</f>
        <v>0</v>
      </c>
      <c r="F41" s="76">
        <f>分析係数表!C44</f>
        <v>0.44352059925093634</v>
      </c>
      <c r="G41" s="77">
        <f>E41*F41</f>
        <v>0</v>
      </c>
      <c r="H41" s="77">
        <v>1.4421336005810094E-3</v>
      </c>
      <c r="I41" s="77">
        <f>C41+H41</f>
        <v>1.4421336005810094E-3</v>
      </c>
      <c r="J41" s="76">
        <f>分析係数表!G44</f>
        <v>0.26743054804885957</v>
      </c>
      <c r="K41" s="78">
        <f>I41*J41</f>
        <v>3.856705791630545E-4</v>
      </c>
      <c r="L41" s="79"/>
      <c r="M41" s="80"/>
      <c r="N41" s="81">
        <f>分析係数表!H44</f>
        <v>0.11044123422457623</v>
      </c>
      <c r="O41" s="82">
        <f t="shared" si="4"/>
        <v>2.719301694410448</v>
      </c>
      <c r="P41" s="76">
        <f>分析係数表!C44</f>
        <v>0.44352059925093634</v>
      </c>
      <c r="Q41" s="82">
        <f>O41*P41</f>
        <v>1.2060663170490085</v>
      </c>
      <c r="R41" s="83">
        <v>1.2231395213598522</v>
      </c>
      <c r="S41" s="84">
        <f>I41+R41</f>
        <v>1.2245816549604331</v>
      </c>
      <c r="T41" s="85">
        <f>分析係数表!F44</f>
        <v>0.49983785536698733</v>
      </c>
      <c r="U41" s="86">
        <f t="shared" si="7"/>
        <v>0.61209226813717899</v>
      </c>
      <c r="V41" s="87">
        <f>分析係数表!D44</f>
        <v>0.31423629877851045</v>
      </c>
      <c r="W41" s="167">
        <f t="shared" si="8"/>
        <v>0</v>
      </c>
      <c r="X41" s="76">
        <f>分析係数表!E44</f>
        <v>0.23370446438222894</v>
      </c>
      <c r="Y41" s="166">
        <f t="shared" si="9"/>
        <v>0</v>
      </c>
    </row>
    <row r="42" spans="1:25" x14ac:dyDescent="0.2">
      <c r="A42" s="6" t="s">
        <v>342</v>
      </c>
      <c r="B42" s="5" t="s">
        <v>279</v>
      </c>
      <c r="C42" s="90"/>
      <c r="D42" s="76">
        <f>投入係数表!F42</f>
        <v>0</v>
      </c>
      <c r="E42" s="77">
        <f>$C$8*D42</f>
        <v>0</v>
      </c>
      <c r="F42" s="76">
        <f>分析係数表!C45</f>
        <v>1</v>
      </c>
      <c r="G42" s="77">
        <f>E42*F42</f>
        <v>0</v>
      </c>
      <c r="H42" s="77">
        <v>2.8562782135934731E-2</v>
      </c>
      <c r="I42" s="77">
        <f>C42+H42</f>
        <v>2.8562782135934731E-2</v>
      </c>
      <c r="J42" s="76">
        <f>分析係数表!G45</f>
        <v>0</v>
      </c>
      <c r="K42" s="78">
        <f>I42*J42</f>
        <v>0</v>
      </c>
      <c r="L42" s="79"/>
      <c r="M42" s="80"/>
      <c r="N42" s="81">
        <f>分析係数表!H45</f>
        <v>0</v>
      </c>
      <c r="O42" s="82">
        <f t="shared" si="4"/>
        <v>0</v>
      </c>
      <c r="P42" s="76">
        <f>分析係数表!C45</f>
        <v>1</v>
      </c>
      <c r="Q42" s="82">
        <f>O42*P42</f>
        <v>0</v>
      </c>
      <c r="R42" s="83">
        <v>2.4120709668939071E-2</v>
      </c>
      <c r="S42" s="84">
        <f>I42+R42</f>
        <v>5.2683491804873805E-2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投入係数表!F43</f>
        <v>2.6315789473684209E-2</v>
      </c>
      <c r="E43" s="77">
        <f>$C$8*D43</f>
        <v>2.6315789473684208</v>
      </c>
      <c r="F43" s="76">
        <f>分析係数表!C46</f>
        <v>0.20394173093401891</v>
      </c>
      <c r="G43" s="77">
        <f>E43*F43</f>
        <v>0.53668876561583923</v>
      </c>
      <c r="H43" s="77">
        <v>0.54784334408247926</v>
      </c>
      <c r="I43" s="77">
        <f>C43+H43</f>
        <v>0.54784334408247926</v>
      </c>
      <c r="J43" s="76">
        <f>分析係数表!G46</f>
        <v>9.7765363128491621E-3</v>
      </c>
      <c r="K43" s="78">
        <f>I43*J43</f>
        <v>5.3560103471750765E-3</v>
      </c>
      <c r="L43" s="79"/>
      <c r="M43" s="80"/>
      <c r="N43" s="81">
        <f>分析係数表!H46</f>
        <v>2.207763259847367E-2</v>
      </c>
      <c r="O43" s="82">
        <f t="shared" si="4"/>
        <v>0.54359899321227589</v>
      </c>
      <c r="P43" s="76">
        <f>分析係数表!C46</f>
        <v>0.20394173093401891</v>
      </c>
      <c r="Q43" s="82">
        <f>O43*P43</f>
        <v>0.11086251960970155</v>
      </c>
      <c r="R43" s="83">
        <v>0.12267861143434387</v>
      </c>
      <c r="S43" s="84">
        <f>I43+R43</f>
        <v>0.67052195551682314</v>
      </c>
      <c r="T43" s="85">
        <f>分析係数表!F46</f>
        <v>0.31424581005586594</v>
      </c>
      <c r="U43" s="86">
        <f t="shared" si="7"/>
        <v>0.21070871507162739</v>
      </c>
      <c r="V43" s="87">
        <f>分析係数表!D46</f>
        <v>6.9832402234636867E-3</v>
      </c>
      <c r="W43" s="167">
        <f t="shared" si="8"/>
        <v>0</v>
      </c>
      <c r="X43" s="76">
        <f>分析係数表!E46</f>
        <v>1.9553072625698324E-2</v>
      </c>
      <c r="Y43" s="166">
        <f t="shared" si="9"/>
        <v>0</v>
      </c>
    </row>
    <row r="44" spans="1:25" x14ac:dyDescent="0.2">
      <c r="A44" s="192">
        <v>40</v>
      </c>
      <c r="B44" s="14" t="s">
        <v>151</v>
      </c>
      <c r="C44" s="197">
        <f>SUM(C5:C43)</f>
        <v>100</v>
      </c>
      <c r="D44" s="92">
        <f>投入係数表!F44</f>
        <v>0.34210526315789475</v>
      </c>
      <c r="E44" s="91">
        <f>SUM(E5:E43)</f>
        <v>34.210526315789473</v>
      </c>
      <c r="F44" s="92">
        <f>分析係数表!C47</f>
        <v>0.3565882023489878</v>
      </c>
      <c r="G44" s="91">
        <f>SUM(G5:G43)</f>
        <v>8.9078267382110496</v>
      </c>
      <c r="H44" s="91">
        <f>SUM(H5:H43)</f>
        <v>10.043143450033455</v>
      </c>
      <c r="I44" s="91">
        <f>SUM(I5:I43)</f>
        <v>110.04314345003344</v>
      </c>
      <c r="J44" s="92">
        <f>分析係数表!G47</f>
        <v>0.20702938758024061</v>
      </c>
      <c r="K44" s="93">
        <f>SUM(K5:K43)</f>
        <v>39.24892602042744</v>
      </c>
      <c r="L44" s="94">
        <f>最終需要_まとめ!$L$33</f>
        <v>0.62733333333333341</v>
      </c>
      <c r="M44" s="91">
        <f>K44*L44</f>
        <v>24.622159590148151</v>
      </c>
      <c r="N44" s="95">
        <f>分析係数表!H47</f>
        <v>1</v>
      </c>
      <c r="O44" s="96">
        <f>SUM(O5:O43)</f>
        <v>24.622159590148147</v>
      </c>
      <c r="P44" s="92">
        <f>分析係数表!C47</f>
        <v>0.3565882023489878</v>
      </c>
      <c r="Q44" s="96">
        <f>SUM(Q5:Q43)</f>
        <v>10.336684963877719</v>
      </c>
      <c r="R44" s="91">
        <f>SUM(R5:R43)</f>
        <v>11.430715564350596</v>
      </c>
      <c r="S44" s="97">
        <f>SUM(S5:S43)</f>
        <v>121.473859014384</v>
      </c>
      <c r="T44" s="98">
        <f>分析係数表!F47</f>
        <v>0.44699801687384694</v>
      </c>
      <c r="U44" s="99">
        <f>SUM(U5:U43)</f>
        <v>70.585962816398009</v>
      </c>
      <c r="V44" s="100">
        <f>分析係数表!D47</f>
        <v>7.3973369448801493E-2</v>
      </c>
      <c r="W44" s="164">
        <f>SUM(W5:W43)</f>
        <v>4</v>
      </c>
      <c r="X44" s="92">
        <f>分析係数表!E47</f>
        <v>5.841930334920295E-2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401" t="str">
        <f>取引基本表!$E$1</f>
        <v>2015年丹波篠山市産業連関表</v>
      </c>
      <c r="H1" s="404"/>
      <c r="I1" s="404"/>
    </row>
    <row r="2" spans="1:25" x14ac:dyDescent="0.2">
      <c r="B2" s="3" t="s">
        <v>248</v>
      </c>
      <c r="S2" s="3" t="s">
        <v>153</v>
      </c>
      <c r="U2" s="64" t="s">
        <v>210</v>
      </c>
      <c r="W2" s="3" t="s">
        <v>130</v>
      </c>
      <c r="Y2" s="3" t="s">
        <v>154</v>
      </c>
    </row>
    <row r="3" spans="1:25" ht="44" x14ac:dyDescent="0.2">
      <c r="B3" s="65"/>
      <c r="C3" s="66" t="s">
        <v>228</v>
      </c>
      <c r="D3" s="66" t="s">
        <v>309</v>
      </c>
      <c r="E3" s="66" t="s">
        <v>143</v>
      </c>
      <c r="F3" s="66" t="s">
        <v>553</v>
      </c>
      <c r="G3" s="66" t="s">
        <v>356</v>
      </c>
      <c r="H3" s="66" t="s">
        <v>144</v>
      </c>
      <c r="I3" s="66" t="s">
        <v>145</v>
      </c>
      <c r="J3" s="66" t="s">
        <v>146</v>
      </c>
      <c r="K3" s="67" t="s">
        <v>147</v>
      </c>
      <c r="L3" s="66" t="s">
        <v>554</v>
      </c>
      <c r="M3" s="66" t="s">
        <v>148</v>
      </c>
      <c r="N3" s="66" t="s">
        <v>70</v>
      </c>
      <c r="O3" s="66" t="s">
        <v>148</v>
      </c>
      <c r="P3" s="66" t="s">
        <v>553</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0.14933675652546</v>
      </c>
      <c r="E5" s="77">
        <f t="shared" ref="E5:E38" si="0">$C$9*D5</f>
        <v>14.933675652546</v>
      </c>
      <c r="F5" s="76">
        <f>分析係数表!C8</f>
        <v>0.65037929495760816</v>
      </c>
      <c r="G5" s="77">
        <f t="shared" ref="G5:G38" si="1">E5*F5</f>
        <v>9.7125534420284669</v>
      </c>
      <c r="H5" s="77">
        <f t="array" ref="H5:H43">MMULT(逆行列係数!C5:AO43,'5'!G5:G43)</f>
        <v>10.864540607126942</v>
      </c>
      <c r="I5" s="77">
        <f t="shared" ref="I5:I38" si="2">C5+H5</f>
        <v>10.864540607126942</v>
      </c>
      <c r="J5" s="76">
        <f>分析係数表!G8</f>
        <v>0.11973575557390587</v>
      </c>
      <c r="K5" s="78">
        <f t="shared" ref="K5:K38" si="3">I5*J5</f>
        <v>1.3008739785577264</v>
      </c>
      <c r="L5" s="79" t="s">
        <v>181</v>
      </c>
      <c r="M5" s="80" t="s">
        <v>181</v>
      </c>
      <c r="N5" s="81">
        <f>分析係数表!H8</f>
        <v>1.170751382505599E-2</v>
      </c>
      <c r="O5" s="82">
        <f t="shared" ref="O5:O43" si="4">$M$44*N5</f>
        <v>0.1234222936525658</v>
      </c>
      <c r="P5" s="76">
        <f>分析係数表!C8</f>
        <v>0.65037929495760816</v>
      </c>
      <c r="Q5" s="82">
        <f t="shared" ref="Q5:Q38" si="5">O5*P5</f>
        <v>8.0271304327806617E-2</v>
      </c>
      <c r="R5" s="83">
        <f t="array" ref="R5:R43">MMULT(逆行列係数!C5:AO43,'5'!Q5:Q43)</f>
        <v>0.10588457197784261</v>
      </c>
      <c r="S5" s="84">
        <f t="shared" ref="S5:S38" si="6">I5+R5</f>
        <v>10.970425179104785</v>
      </c>
      <c r="T5" s="85">
        <f>分析係数表!F8</f>
        <v>0.45169281585466559</v>
      </c>
      <c r="U5" s="86">
        <f t="shared" ref="U5:U43" si="7">S5*T5</f>
        <v>4.9552622402727646</v>
      </c>
      <c r="V5" s="87">
        <f>分析係数表!D8</f>
        <v>0.495458298926507</v>
      </c>
      <c r="W5" s="167">
        <f t="shared" ref="W5:W43" si="8">ROUND(S5*V5,0)</f>
        <v>5</v>
      </c>
      <c r="X5" s="76">
        <f>分析係数表!E8</f>
        <v>0.32782824112303882</v>
      </c>
      <c r="Y5" s="166">
        <f t="shared" ref="Y5:Y43" si="9">ROUND(S5*X5,0)</f>
        <v>4</v>
      </c>
    </row>
    <row r="6" spans="1:25" x14ac:dyDescent="0.2">
      <c r="A6" s="6" t="s">
        <v>220</v>
      </c>
      <c r="B6" s="5" t="s">
        <v>266</v>
      </c>
      <c r="C6" s="90"/>
      <c r="D6" s="76">
        <f>投入係数表!G6</f>
        <v>2.8526601055484238E-4</v>
      </c>
      <c r="E6" s="77">
        <f t="shared" si="0"/>
        <v>2.8526601055484237E-2</v>
      </c>
      <c r="F6" s="76">
        <f>分析係数表!C9</f>
        <v>0.72894736842105257</v>
      </c>
      <c r="G6" s="77">
        <f t="shared" si="1"/>
        <v>2.0794390769392455E-2</v>
      </c>
      <c r="H6" s="77">
        <v>3.5885660460654764E-2</v>
      </c>
      <c r="I6" s="77">
        <f t="shared" si="2"/>
        <v>3.5885660460654764E-2</v>
      </c>
      <c r="J6" s="76">
        <f>分析係数表!G9</f>
        <v>0.24749163879598662</v>
      </c>
      <c r="K6" s="78">
        <f t="shared" si="3"/>
        <v>8.8814009166837873E-3</v>
      </c>
      <c r="L6" s="79"/>
      <c r="M6" s="80"/>
      <c r="N6" s="81">
        <f>分析係数表!H9</f>
        <v>6.0501204716971121E-4</v>
      </c>
      <c r="O6" s="82">
        <f t="shared" si="4"/>
        <v>6.3781239693529021E-3</v>
      </c>
      <c r="P6" s="76">
        <f>分析係数表!C9</f>
        <v>0.72894736842105257</v>
      </c>
      <c r="Q6" s="82">
        <f t="shared" si="5"/>
        <v>4.6493166829230364E-3</v>
      </c>
      <c r="R6" s="83">
        <v>5.9346748959194628E-3</v>
      </c>
      <c r="S6" s="84">
        <f t="shared" si="6"/>
        <v>4.1820335356574229E-2</v>
      </c>
      <c r="T6" s="85">
        <f>分析係数表!F9</f>
        <v>0.67892976588628762</v>
      </c>
      <c r="U6" s="86">
        <f t="shared" si="7"/>
        <v>2.8393070492924978E-2</v>
      </c>
      <c r="V6" s="87">
        <f>分析係数表!D9</f>
        <v>0.15384615384615385</v>
      </c>
      <c r="W6" s="167">
        <f t="shared" si="8"/>
        <v>0</v>
      </c>
      <c r="X6" s="76">
        <f>分析係数表!E9</f>
        <v>1.6722408026755852E-2</v>
      </c>
      <c r="Y6" s="166">
        <f t="shared" si="9"/>
        <v>0</v>
      </c>
    </row>
    <row r="7" spans="1:25" x14ac:dyDescent="0.2">
      <c r="A7" s="6" t="s">
        <v>221</v>
      </c>
      <c r="B7" s="5" t="s">
        <v>267</v>
      </c>
      <c r="C7" s="90"/>
      <c r="D7" s="76">
        <f>投入係数表!G7</f>
        <v>2.1466267294251891E-2</v>
      </c>
      <c r="E7" s="77">
        <f t="shared" si="0"/>
        <v>2.1466267294251891</v>
      </c>
      <c r="F7" s="76">
        <f>分析係数表!C10</f>
        <v>1.0504201680672232E-2</v>
      </c>
      <c r="G7" s="77">
        <f t="shared" si="1"/>
        <v>2.2548600099004008E-2</v>
      </c>
      <c r="H7" s="77">
        <v>2.2914913686486849E-2</v>
      </c>
      <c r="I7" s="77">
        <f t="shared" si="2"/>
        <v>2.2914913686486849E-2</v>
      </c>
      <c r="J7" s="76">
        <f>分析係数表!G10</f>
        <v>0.2857142857142857</v>
      </c>
      <c r="K7" s="78">
        <f t="shared" si="3"/>
        <v>6.5471181961390991E-3</v>
      </c>
      <c r="L7" s="79"/>
      <c r="M7" s="80"/>
      <c r="N7" s="81">
        <f>分析係数表!H10</f>
        <v>1.1887956014562746E-3</v>
      </c>
      <c r="O7" s="82">
        <f t="shared" si="4"/>
        <v>1.2532454115219737E-2</v>
      </c>
      <c r="P7" s="76">
        <f>分析係数表!C10</f>
        <v>1.0504201680672232E-2</v>
      </c>
      <c r="Q7" s="82">
        <f t="shared" si="5"/>
        <v>1.3164342558003879E-4</v>
      </c>
      <c r="R7" s="83">
        <v>1.7669739729793348E-4</v>
      </c>
      <c r="S7" s="84">
        <f t="shared" si="6"/>
        <v>2.3091611083784783E-2</v>
      </c>
      <c r="T7" s="85">
        <f>分析係数表!F10</f>
        <v>0.5714285714285714</v>
      </c>
      <c r="U7" s="86">
        <f t="shared" si="7"/>
        <v>1.3195206333591303E-2</v>
      </c>
      <c r="V7" s="87">
        <f>分析係数表!D10</f>
        <v>0</v>
      </c>
      <c r="W7" s="167">
        <f t="shared" si="8"/>
        <v>0</v>
      </c>
      <c r="X7" s="76">
        <f>分析係数表!E10</f>
        <v>0</v>
      </c>
      <c r="Y7" s="166">
        <f t="shared" si="9"/>
        <v>0</v>
      </c>
    </row>
    <row r="8" spans="1:25" x14ac:dyDescent="0.2">
      <c r="A8" s="6" t="s">
        <v>222</v>
      </c>
      <c r="B8" s="5" t="s">
        <v>27</v>
      </c>
      <c r="C8" s="90"/>
      <c r="D8" s="76">
        <f>投入係数表!G8</f>
        <v>3.5658251319355301E-4</v>
      </c>
      <c r="E8" s="77">
        <f t="shared" si="0"/>
        <v>3.5658251319355301E-2</v>
      </c>
      <c r="F8" s="76">
        <f>分析係数表!C11</f>
        <v>1.4320902789711765E-3</v>
      </c>
      <c r="G8" s="77">
        <f t="shared" si="1"/>
        <v>5.1065835079559857E-5</v>
      </c>
      <c r="H8" s="77">
        <v>4.3814809460317758E-4</v>
      </c>
      <c r="I8" s="77">
        <f t="shared" si="2"/>
        <v>4.3814809460317758E-4</v>
      </c>
      <c r="J8" s="76">
        <f>分析係数表!G11</f>
        <v>0.36842105263157893</v>
      </c>
      <c r="K8" s="78">
        <f t="shared" si="3"/>
        <v>1.614229822222233E-4</v>
      </c>
      <c r="L8" s="79"/>
      <c r="M8" s="80"/>
      <c r="N8" s="81">
        <f>分析係数表!H11</f>
        <v>-2.1228492883147762E-5</v>
      </c>
      <c r="O8" s="82">
        <f t="shared" si="4"/>
        <v>-2.2379382348606676E-4</v>
      </c>
      <c r="P8" s="76">
        <f>分析係数表!C11</f>
        <v>1.4320902789711765E-3</v>
      </c>
      <c r="Q8" s="82">
        <f t="shared" si="5"/>
        <v>-3.2049295910818757E-7</v>
      </c>
      <c r="R8" s="83">
        <v>7.4591322895989018E-5</v>
      </c>
      <c r="S8" s="84">
        <f t="shared" si="6"/>
        <v>5.1273941749916665E-4</v>
      </c>
      <c r="T8" s="85">
        <f>分析係数表!F11</f>
        <v>0.57894736842105265</v>
      </c>
      <c r="U8" s="86">
        <f t="shared" si="7"/>
        <v>2.9684913644688598E-4</v>
      </c>
      <c r="V8" s="87">
        <f>分析係数表!D11</f>
        <v>2.6315789473684209E-2</v>
      </c>
      <c r="W8" s="167">
        <f t="shared" si="8"/>
        <v>0</v>
      </c>
      <c r="X8" s="76">
        <f>分析係数表!E11</f>
        <v>0</v>
      </c>
      <c r="Y8" s="166">
        <f t="shared" si="9"/>
        <v>0</v>
      </c>
    </row>
    <row r="9" spans="1:25" x14ac:dyDescent="0.2">
      <c r="A9" s="6" t="s">
        <v>223</v>
      </c>
      <c r="B9" s="5" t="s">
        <v>191</v>
      </c>
      <c r="C9" s="75">
        <f>最終需要_まとめ!C10</f>
        <v>100</v>
      </c>
      <c r="D9" s="76">
        <f>投入係数表!G9</f>
        <v>0.17436884895164742</v>
      </c>
      <c r="E9" s="77">
        <f t="shared" si="0"/>
        <v>17.436884895164741</v>
      </c>
      <c r="F9" s="76">
        <f>分析係数表!C12</f>
        <v>8.2314002014678422E-2</v>
      </c>
      <c r="G9" s="77">
        <f t="shared" si="1"/>
        <v>1.4352997783903063</v>
      </c>
      <c r="H9" s="77">
        <v>1.5764655812523458</v>
      </c>
      <c r="I9" s="77">
        <f t="shared" si="2"/>
        <v>101.57646558125235</v>
      </c>
      <c r="J9" s="76">
        <f>分析係数表!G12</f>
        <v>0.12801312223648553</v>
      </c>
      <c r="K9" s="78">
        <f t="shared" si="3"/>
        <v>13.003120504803023</v>
      </c>
      <c r="L9" s="79"/>
      <c r="M9" s="80"/>
      <c r="N9" s="81">
        <f>分析係数表!H12</f>
        <v>9.0942863511405014E-2</v>
      </c>
      <c r="O9" s="82">
        <f t="shared" si="4"/>
        <v>0.95873273981430995</v>
      </c>
      <c r="P9" s="76">
        <f>分析係数表!C12</f>
        <v>8.2314002014678422E-2</v>
      </c>
      <c r="Q9" s="82">
        <f t="shared" si="5"/>
        <v>7.8917128676613268E-2</v>
      </c>
      <c r="R9" s="83">
        <v>8.7923711400817117E-2</v>
      </c>
      <c r="S9" s="84">
        <f t="shared" si="6"/>
        <v>101.66438929265317</v>
      </c>
      <c r="T9" s="85">
        <f>分析係数表!F12</f>
        <v>0.39723291969761804</v>
      </c>
      <c r="U9" s="86">
        <f t="shared" si="7"/>
        <v>40.384442187995873</v>
      </c>
      <c r="V9" s="87">
        <f>分析係数表!D12</f>
        <v>4.0436456996148909E-2</v>
      </c>
      <c r="W9" s="167">
        <f t="shared" si="8"/>
        <v>4</v>
      </c>
      <c r="X9" s="76">
        <f>分析係数表!E12</f>
        <v>4.0507773498787619E-2</v>
      </c>
      <c r="Y9" s="166">
        <f t="shared" si="9"/>
        <v>4</v>
      </c>
    </row>
    <row r="10" spans="1:25" x14ac:dyDescent="0.2">
      <c r="A10" s="6" t="s">
        <v>224</v>
      </c>
      <c r="B10" s="5" t="s">
        <v>28</v>
      </c>
      <c r="C10" s="90"/>
      <c r="D10" s="76">
        <f>投入係数表!G10</f>
        <v>8.5579803166452718E-4</v>
      </c>
      <c r="E10" s="77">
        <f t="shared" si="0"/>
        <v>8.5579803166452723E-2</v>
      </c>
      <c r="F10" s="76">
        <f>分析係数表!C13</f>
        <v>0</v>
      </c>
      <c r="G10" s="77">
        <f t="shared" si="1"/>
        <v>0</v>
      </c>
      <c r="H10" s="77">
        <v>0</v>
      </c>
      <c r="I10" s="77">
        <f t="shared" si="2"/>
        <v>0</v>
      </c>
      <c r="J10" s="76">
        <f>分析係数表!G13</f>
        <v>0.2445</v>
      </c>
      <c r="K10" s="78">
        <f t="shared" si="3"/>
        <v>0</v>
      </c>
      <c r="L10" s="79"/>
      <c r="M10" s="80"/>
      <c r="N10" s="81">
        <f>分析係数表!H13</f>
        <v>1.389404859202021E-2</v>
      </c>
      <c r="O10" s="82">
        <f t="shared" si="4"/>
        <v>0.14647305747163067</v>
      </c>
      <c r="P10" s="76">
        <f>分析係数表!C13</f>
        <v>0</v>
      </c>
      <c r="Q10" s="82">
        <f t="shared" si="5"/>
        <v>0</v>
      </c>
      <c r="R10" s="83">
        <v>0</v>
      </c>
      <c r="S10" s="84">
        <f t="shared" si="6"/>
        <v>0</v>
      </c>
      <c r="T10" s="85">
        <f>分析係数表!F13</f>
        <v>0.38300000000000001</v>
      </c>
      <c r="U10" s="86">
        <f t="shared" si="7"/>
        <v>0</v>
      </c>
      <c r="V10" s="87">
        <f>分析係数表!D13</f>
        <v>4.5499999999999999E-2</v>
      </c>
      <c r="W10" s="167">
        <f t="shared" si="8"/>
        <v>0</v>
      </c>
      <c r="X10" s="76">
        <f>分析係数表!E13</f>
        <v>0.02</v>
      </c>
      <c r="Y10" s="166">
        <f t="shared" si="9"/>
        <v>0</v>
      </c>
    </row>
    <row r="11" spans="1:25" x14ac:dyDescent="0.2">
      <c r="A11" s="6" t="s">
        <v>225</v>
      </c>
      <c r="B11" s="5" t="s">
        <v>268</v>
      </c>
      <c r="C11" s="90"/>
      <c r="D11" s="76">
        <f>投入係数表!G11</f>
        <v>1.8898873199258308E-2</v>
      </c>
      <c r="E11" s="77">
        <f t="shared" si="0"/>
        <v>1.8898873199258308</v>
      </c>
      <c r="F11" s="76">
        <f>分析係数表!C14</f>
        <v>0.20214395099540583</v>
      </c>
      <c r="G11" s="77">
        <f t="shared" si="1"/>
        <v>0.38202928978592599</v>
      </c>
      <c r="H11" s="77">
        <v>0.50710634424694911</v>
      </c>
      <c r="I11" s="77">
        <f t="shared" si="2"/>
        <v>0.50710634424694911</v>
      </c>
      <c r="J11" s="76">
        <f>分析係数表!G14</f>
        <v>0.19479400103430444</v>
      </c>
      <c r="K11" s="78">
        <f t="shared" si="3"/>
        <v>9.8781273745742554E-2</v>
      </c>
      <c r="L11" s="79"/>
      <c r="M11" s="80"/>
      <c r="N11" s="81">
        <f>分析係数表!H14</f>
        <v>1.146338615689979E-3</v>
      </c>
      <c r="O11" s="82">
        <f t="shared" si="4"/>
        <v>1.2084866468247604E-2</v>
      </c>
      <c r="P11" s="76">
        <f>分析係数表!C14</f>
        <v>0.20214395099540583</v>
      </c>
      <c r="Q11" s="82">
        <f t="shared" si="5"/>
        <v>2.4428826551434668E-3</v>
      </c>
      <c r="R11" s="83">
        <v>1.0361213693869048E-2</v>
      </c>
      <c r="S11" s="84">
        <f t="shared" si="6"/>
        <v>0.51746755794081811</v>
      </c>
      <c r="T11" s="85">
        <f>分析係数表!F14</f>
        <v>0.33787278055507669</v>
      </c>
      <c r="U11" s="86">
        <f t="shared" si="7"/>
        <v>0.17483820264850947</v>
      </c>
      <c r="V11" s="87">
        <f>分析係数表!D14</f>
        <v>4.5164626788484742E-2</v>
      </c>
      <c r="W11" s="167">
        <f t="shared" si="8"/>
        <v>0</v>
      </c>
      <c r="X11" s="76">
        <f>分析係数表!E14</f>
        <v>4.2234097569384586E-2</v>
      </c>
      <c r="Y11" s="166">
        <f t="shared" si="9"/>
        <v>0</v>
      </c>
    </row>
    <row r="12" spans="1:25" x14ac:dyDescent="0.2">
      <c r="A12" s="6" t="s">
        <v>226</v>
      </c>
      <c r="B12" s="5" t="s">
        <v>29</v>
      </c>
      <c r="C12" s="90"/>
      <c r="D12" s="76">
        <f>投入係数表!G12</f>
        <v>1.1196690914277564E-2</v>
      </c>
      <c r="E12" s="77">
        <f t="shared" si="0"/>
        <v>1.1196690914277563</v>
      </c>
      <c r="F12" s="76">
        <f>分析係数表!C15</f>
        <v>0</v>
      </c>
      <c r="G12" s="77">
        <f t="shared" si="1"/>
        <v>0</v>
      </c>
      <c r="H12" s="77">
        <v>0</v>
      </c>
      <c r="I12" s="77">
        <f t="shared" si="2"/>
        <v>0</v>
      </c>
      <c r="J12" s="76">
        <f>分析係数表!G15</f>
        <v>9.5608299438809663E-2</v>
      </c>
      <c r="K12" s="78">
        <f t="shared" si="3"/>
        <v>0</v>
      </c>
      <c r="L12" s="79"/>
      <c r="M12" s="80"/>
      <c r="N12" s="81">
        <f>分析係数表!H15</f>
        <v>8.4064831817265134E-3</v>
      </c>
      <c r="O12" s="82">
        <f t="shared" si="4"/>
        <v>8.8622354100482428E-2</v>
      </c>
      <c r="P12" s="76">
        <f>分析係数表!C15</f>
        <v>0</v>
      </c>
      <c r="Q12" s="82">
        <f t="shared" si="5"/>
        <v>0</v>
      </c>
      <c r="R12" s="83">
        <v>0</v>
      </c>
      <c r="S12" s="84">
        <f t="shared" si="6"/>
        <v>0</v>
      </c>
      <c r="T12" s="85">
        <f>分析係数表!F15</f>
        <v>0.30378074104583913</v>
      </c>
      <c r="U12" s="86">
        <f t="shared" si="7"/>
        <v>0</v>
      </c>
      <c r="V12" s="87">
        <f>分析係数表!D15</f>
        <v>8.4435977964269163E-3</v>
      </c>
      <c r="W12" s="167">
        <f t="shared" si="8"/>
        <v>0</v>
      </c>
      <c r="X12" s="76">
        <f>分析係数表!E15</f>
        <v>7.8086117832809896E-3</v>
      </c>
      <c r="Y12" s="166">
        <f t="shared" si="9"/>
        <v>0</v>
      </c>
    </row>
    <row r="13" spans="1:25" x14ac:dyDescent="0.2">
      <c r="A13" s="6" t="s">
        <v>227</v>
      </c>
      <c r="B13" s="5" t="s">
        <v>30</v>
      </c>
      <c r="C13" s="90"/>
      <c r="D13" s="76">
        <f>投入係数表!G13</f>
        <v>3.7797746398516617E-3</v>
      </c>
      <c r="E13" s="77">
        <f t="shared" si="0"/>
        <v>0.37797746398516618</v>
      </c>
      <c r="F13" s="76">
        <f>分析係数表!C16</f>
        <v>5.244101845363236E-2</v>
      </c>
      <c r="G13" s="77">
        <f t="shared" si="1"/>
        <v>1.982152316390326E-2</v>
      </c>
      <c r="H13" s="77">
        <v>2.8485130569026608E-2</v>
      </c>
      <c r="I13" s="77">
        <f t="shared" si="2"/>
        <v>2.8485130569026608E-2</v>
      </c>
      <c r="J13" s="76">
        <f>分析係数表!G16</f>
        <v>3.3400809716599193E-2</v>
      </c>
      <c r="K13" s="78">
        <f t="shared" si="3"/>
        <v>9.5142642588854059E-4</v>
      </c>
      <c r="L13" s="79"/>
      <c r="M13" s="80"/>
      <c r="N13" s="81">
        <f>分析係数表!H16</f>
        <v>1.6473310477322662E-2</v>
      </c>
      <c r="O13" s="82">
        <f t="shared" si="4"/>
        <v>0.17366400702518778</v>
      </c>
      <c r="P13" s="76">
        <f>分析係数表!C16</f>
        <v>5.244101845363236E-2</v>
      </c>
      <c r="Q13" s="82">
        <f t="shared" si="5"/>
        <v>9.1071173971396125E-3</v>
      </c>
      <c r="R13" s="83">
        <v>1.0239565848841357E-2</v>
      </c>
      <c r="S13" s="84">
        <f t="shared" si="6"/>
        <v>3.8724696417867965E-2</v>
      </c>
      <c r="T13" s="85">
        <f>分析係数表!F16</f>
        <v>0.2874493927125506</v>
      </c>
      <c r="U13" s="86">
        <f t="shared" si="7"/>
        <v>1.113139046829403E-2</v>
      </c>
      <c r="V13" s="87">
        <f>分析係数表!D16</f>
        <v>0</v>
      </c>
      <c r="W13" s="167">
        <f t="shared" si="8"/>
        <v>0</v>
      </c>
      <c r="X13" s="76">
        <f>分析係数表!E16</f>
        <v>0</v>
      </c>
      <c r="Y13" s="166">
        <f t="shared" si="9"/>
        <v>0</v>
      </c>
    </row>
    <row r="14" spans="1:25" x14ac:dyDescent="0.2">
      <c r="A14" s="6" t="s">
        <v>2</v>
      </c>
      <c r="B14" s="5" t="s">
        <v>365</v>
      </c>
      <c r="C14" s="90"/>
      <c r="D14" s="76">
        <f>投入係数表!G14</f>
        <v>2.0967051775780916E-2</v>
      </c>
      <c r="E14" s="77">
        <f t="shared" si="0"/>
        <v>2.0967051775780914</v>
      </c>
      <c r="F14" s="76">
        <f>分析係数表!C17</f>
        <v>0.30047739399045215</v>
      </c>
      <c r="G14" s="77">
        <f t="shared" si="1"/>
        <v>0.6300125077249531</v>
      </c>
      <c r="H14" s="77">
        <v>0.75220342711638477</v>
      </c>
      <c r="I14" s="77">
        <f t="shared" si="2"/>
        <v>0.75220342711638477</v>
      </c>
      <c r="J14" s="76">
        <f>分析係数表!G17</f>
        <v>0.21582733812949639</v>
      </c>
      <c r="K14" s="78">
        <f t="shared" si="3"/>
        <v>0.16234606340641397</v>
      </c>
      <c r="L14" s="79"/>
      <c r="M14" s="80"/>
      <c r="N14" s="81">
        <f>分析係数表!H17</f>
        <v>2.8021610605755043E-3</v>
      </c>
      <c r="O14" s="82">
        <f t="shared" si="4"/>
        <v>2.9540784700160808E-2</v>
      </c>
      <c r="P14" s="76">
        <f>分析係数表!C17</f>
        <v>0.30047739399045215</v>
      </c>
      <c r="Q14" s="82">
        <f t="shared" si="5"/>
        <v>8.8763380031373403E-3</v>
      </c>
      <c r="R14" s="83">
        <v>1.8533940169008098E-2</v>
      </c>
      <c r="S14" s="84">
        <f t="shared" si="6"/>
        <v>0.77073736728539288</v>
      </c>
      <c r="T14" s="85">
        <f>分析係数表!F17</f>
        <v>0.33413269384492406</v>
      </c>
      <c r="U14" s="86">
        <f t="shared" si="7"/>
        <v>0.25752855277801295</v>
      </c>
      <c r="V14" s="87">
        <f>分析係数表!D17</f>
        <v>3.6407237846086765E-2</v>
      </c>
      <c r="W14" s="167">
        <f t="shared" si="8"/>
        <v>0</v>
      </c>
      <c r="X14" s="76">
        <f>分析係数表!E17</f>
        <v>3.7279267495094831E-2</v>
      </c>
      <c r="Y14" s="166">
        <f t="shared" si="9"/>
        <v>0</v>
      </c>
    </row>
    <row r="15" spans="1:25" x14ac:dyDescent="0.2">
      <c r="A15" s="6" t="s">
        <v>3</v>
      </c>
      <c r="B15" s="5" t="s">
        <v>31</v>
      </c>
      <c r="C15" s="90"/>
      <c r="D15" s="76">
        <f>投入係数表!G15</f>
        <v>4.2789901583226361E-3</v>
      </c>
      <c r="E15" s="77">
        <f t="shared" si="0"/>
        <v>0.42789901583226364</v>
      </c>
      <c r="F15" s="76">
        <f>分析係数表!C18</f>
        <v>0.17062500000000003</v>
      </c>
      <c r="G15" s="77">
        <f t="shared" si="1"/>
        <v>7.3010269576380002E-2</v>
      </c>
      <c r="H15" s="77">
        <v>8.4261126791783811E-2</v>
      </c>
      <c r="I15" s="77">
        <f t="shared" si="2"/>
        <v>8.4261126791783811E-2</v>
      </c>
      <c r="J15" s="76">
        <f>分析係数表!G18</f>
        <v>0.21515892420537897</v>
      </c>
      <c r="K15" s="78">
        <f t="shared" si="3"/>
        <v>1.8129533392853239E-2</v>
      </c>
      <c r="L15" s="79"/>
      <c r="M15" s="80"/>
      <c r="N15" s="81">
        <f>分析係数表!H18</f>
        <v>4.4579835054610296E-4</v>
      </c>
      <c r="O15" s="82">
        <f t="shared" si="4"/>
        <v>4.6996702932074015E-3</v>
      </c>
      <c r="P15" s="76">
        <f>分析係数表!C18</f>
        <v>0.17062500000000003</v>
      </c>
      <c r="Q15" s="82">
        <f t="shared" si="5"/>
        <v>8.0188124377851295E-4</v>
      </c>
      <c r="R15" s="83">
        <v>1.9365790145821913E-3</v>
      </c>
      <c r="S15" s="84">
        <f t="shared" si="6"/>
        <v>8.6197705806366001E-2</v>
      </c>
      <c r="T15" s="85">
        <f>分析係数表!F18</f>
        <v>0.45904645476772615</v>
      </c>
      <c r="U15" s="86">
        <f t="shared" si="7"/>
        <v>3.9568751259523756E-2</v>
      </c>
      <c r="V15" s="87">
        <f>分析係数表!D18</f>
        <v>0.12530562347188265</v>
      </c>
      <c r="W15" s="167">
        <f t="shared" si="8"/>
        <v>0</v>
      </c>
      <c r="X15" s="76">
        <f>分析係数表!E18</f>
        <v>6.0513447432762837E-2</v>
      </c>
      <c r="Y15" s="166">
        <f t="shared" si="9"/>
        <v>0</v>
      </c>
    </row>
    <row r="16" spans="1:25" x14ac:dyDescent="0.2">
      <c r="A16" s="6" t="s">
        <v>4</v>
      </c>
      <c r="B16" s="5" t="s">
        <v>32</v>
      </c>
      <c r="C16" s="90"/>
      <c r="D16" s="76">
        <f>投入係数表!G16</f>
        <v>0</v>
      </c>
      <c r="E16" s="77">
        <f t="shared" si="0"/>
        <v>0</v>
      </c>
      <c r="F16" s="76">
        <f>分析係数表!C19</f>
        <v>0.1185035016586804</v>
      </c>
      <c r="G16" s="77">
        <f t="shared" si="1"/>
        <v>0</v>
      </c>
      <c r="H16" s="77">
        <v>1.8539693948493457E-2</v>
      </c>
      <c r="I16" s="77">
        <f t="shared" si="2"/>
        <v>1.8539693948493457E-2</v>
      </c>
      <c r="J16" s="76">
        <f>分析係数表!G19</f>
        <v>5.7564057564057566E-2</v>
      </c>
      <c r="K16" s="78">
        <f t="shared" si="3"/>
        <v>1.0672200096710871E-3</v>
      </c>
      <c r="L16" s="79"/>
      <c r="M16" s="80"/>
      <c r="N16" s="81">
        <f>分析係数表!H19</f>
        <v>-1.1675671085731269E-4</v>
      </c>
      <c r="O16" s="82">
        <f t="shared" si="4"/>
        <v>-1.230866029173367E-3</v>
      </c>
      <c r="P16" s="76">
        <f>分析係数表!C19</f>
        <v>0.1185035016586804</v>
      </c>
      <c r="Q16" s="82">
        <f t="shared" si="5"/>
        <v>-1.4586193452975946E-4</v>
      </c>
      <c r="R16" s="83">
        <v>8.6277413608854686E-4</v>
      </c>
      <c r="S16" s="84">
        <f t="shared" si="6"/>
        <v>1.9402468084582004E-2</v>
      </c>
      <c r="T16" s="85">
        <f>分析係数表!F19</f>
        <v>0.24008424008424009</v>
      </c>
      <c r="U16" s="86">
        <f t="shared" si="7"/>
        <v>4.6582268058455913E-3</v>
      </c>
      <c r="V16" s="87">
        <f>分析係数表!D19</f>
        <v>1.9656019656019656E-2</v>
      </c>
      <c r="W16" s="167">
        <f t="shared" si="8"/>
        <v>0</v>
      </c>
      <c r="X16" s="76">
        <f>分析係数表!E19</f>
        <v>2.141102141102141E-2</v>
      </c>
      <c r="Y16" s="166">
        <f t="shared" si="9"/>
        <v>0</v>
      </c>
    </row>
    <row r="17" spans="1:25" x14ac:dyDescent="0.2">
      <c r="A17" s="6" t="s">
        <v>5</v>
      </c>
      <c r="B17" s="5" t="s">
        <v>33</v>
      </c>
      <c r="C17" s="90"/>
      <c r="D17" s="76">
        <f>投入係数表!G17</f>
        <v>1.426330052774212E-3</v>
      </c>
      <c r="E17" s="77">
        <f t="shared" si="0"/>
        <v>0.1426330052774212</v>
      </c>
      <c r="F17" s="76">
        <f>分析係数表!C20</f>
        <v>0.1515527950310559</v>
      </c>
      <c r="G17" s="77">
        <f t="shared" si="1"/>
        <v>2.1616430613472529E-2</v>
      </c>
      <c r="H17" s="77">
        <v>3.1374819842531154E-2</v>
      </c>
      <c r="I17" s="77">
        <f t="shared" si="2"/>
        <v>3.1374819842531154E-2</v>
      </c>
      <c r="J17" s="76">
        <f>分析係数表!G20</f>
        <v>0.10025273799494525</v>
      </c>
      <c r="K17" s="78">
        <f t="shared" si="3"/>
        <v>3.1454115933118852E-3</v>
      </c>
      <c r="L17" s="79"/>
      <c r="M17" s="80"/>
      <c r="N17" s="81">
        <f>分析係数表!H20</f>
        <v>5.5194081496184183E-4</v>
      </c>
      <c r="O17" s="82">
        <f t="shared" si="4"/>
        <v>5.8186394106377352E-3</v>
      </c>
      <c r="P17" s="76">
        <f>分析係数表!C20</f>
        <v>0.1515527950310559</v>
      </c>
      <c r="Q17" s="82">
        <f t="shared" si="5"/>
        <v>8.8183106596000462E-4</v>
      </c>
      <c r="R17" s="83">
        <v>2.2478115429667082E-3</v>
      </c>
      <c r="S17" s="84">
        <f t="shared" si="6"/>
        <v>3.3622631385497863E-2</v>
      </c>
      <c r="T17" s="85">
        <f>分析係数表!F20</f>
        <v>0.22325189553496208</v>
      </c>
      <c r="U17" s="86">
        <f t="shared" si="7"/>
        <v>7.5063161896857062E-3</v>
      </c>
      <c r="V17" s="87">
        <f>分析係数表!D20</f>
        <v>3.7910699241786015E-3</v>
      </c>
      <c r="W17" s="167">
        <f t="shared" si="8"/>
        <v>0</v>
      </c>
      <c r="X17" s="76">
        <f>分析係数表!E20</f>
        <v>3.3698399326032012E-3</v>
      </c>
      <c r="Y17" s="166">
        <f t="shared" si="9"/>
        <v>0</v>
      </c>
    </row>
    <row r="18" spans="1:25" x14ac:dyDescent="0.2">
      <c r="A18" s="6" t="s">
        <v>6</v>
      </c>
      <c r="B18" s="5" t="s">
        <v>34</v>
      </c>
      <c r="C18" s="90"/>
      <c r="D18" s="76">
        <f>投入係数表!G18</f>
        <v>1.8827556696619598E-2</v>
      </c>
      <c r="E18" s="77">
        <f t="shared" si="0"/>
        <v>1.8827556696619598</v>
      </c>
      <c r="F18" s="76">
        <f>分析係数表!C21</f>
        <v>0.26288951841359776</v>
      </c>
      <c r="G18" s="77">
        <f t="shared" si="1"/>
        <v>0.49495673128790335</v>
      </c>
      <c r="H18" s="77">
        <v>0.52855144580151958</v>
      </c>
      <c r="I18" s="77">
        <f t="shared" si="2"/>
        <v>0.52855144580151958</v>
      </c>
      <c r="J18" s="76">
        <f>分析係数表!G21</f>
        <v>0.28500292911540714</v>
      </c>
      <c r="K18" s="78">
        <f t="shared" si="3"/>
        <v>0.15063871024161646</v>
      </c>
      <c r="L18" s="79"/>
      <c r="M18" s="80"/>
      <c r="N18" s="81">
        <f>分析係数表!H21</f>
        <v>9.1282519397535371E-4</v>
      </c>
      <c r="O18" s="82">
        <f t="shared" si="4"/>
        <v>9.6231344099008704E-3</v>
      </c>
      <c r="P18" s="76">
        <f>分析係数表!C21</f>
        <v>0.26288951841359776</v>
      </c>
      <c r="Q18" s="82">
        <f t="shared" si="5"/>
        <v>2.5298211706481612E-3</v>
      </c>
      <c r="R18" s="83">
        <v>6.0233407526114101E-3</v>
      </c>
      <c r="S18" s="84">
        <f t="shared" si="6"/>
        <v>0.53457478655413104</v>
      </c>
      <c r="T18" s="85">
        <f>分析係数表!F21</f>
        <v>0.4257469244288225</v>
      </c>
      <c r="U18" s="86">
        <f t="shared" si="7"/>
        <v>0.22759357125261556</v>
      </c>
      <c r="V18" s="87">
        <f>分析係数表!D21</f>
        <v>5.0673696543643822E-2</v>
      </c>
      <c r="W18" s="167">
        <f t="shared" si="8"/>
        <v>0</v>
      </c>
      <c r="X18" s="76">
        <f>分析係数表!E21</f>
        <v>4.5987111892208554E-2</v>
      </c>
      <c r="Y18" s="166">
        <f t="shared" si="9"/>
        <v>0</v>
      </c>
    </row>
    <row r="19" spans="1:25" x14ac:dyDescent="0.2">
      <c r="A19" s="6" t="s">
        <v>7</v>
      </c>
      <c r="B19" s="5" t="s">
        <v>269</v>
      </c>
      <c r="C19" s="90"/>
      <c r="D19" s="76">
        <f>投入係数表!G19</f>
        <v>0</v>
      </c>
      <c r="E19" s="77">
        <f t="shared" si="0"/>
        <v>0</v>
      </c>
      <c r="F19" s="76">
        <f>分析係数表!C22</f>
        <v>7.7430972388955577E-2</v>
      </c>
      <c r="G19" s="77">
        <f t="shared" si="1"/>
        <v>0</v>
      </c>
      <c r="H19" s="77">
        <v>1.7791568957636057E-3</v>
      </c>
      <c r="I19" s="77">
        <f t="shared" si="2"/>
        <v>1.7791568957636057E-3</v>
      </c>
      <c r="J19" s="76">
        <f>分析係数表!G22</f>
        <v>0.1947935368043088</v>
      </c>
      <c r="K19" s="78">
        <f t="shared" si="3"/>
        <v>3.4656826425556774E-4</v>
      </c>
      <c r="L19" s="79"/>
      <c r="M19" s="80"/>
      <c r="N19" s="81">
        <f>分析係数表!H22</f>
        <v>4.2456985766295524E-5</v>
      </c>
      <c r="O19" s="82">
        <f t="shared" si="4"/>
        <v>4.4758764697213352E-4</v>
      </c>
      <c r="P19" s="76">
        <f>分析係数表!C22</f>
        <v>7.7430972388955577E-2</v>
      </c>
      <c r="Q19" s="82">
        <f t="shared" si="5"/>
        <v>3.465714673433687E-5</v>
      </c>
      <c r="R19" s="83">
        <v>4.379427991464197E-4</v>
      </c>
      <c r="S19" s="84">
        <f t="shared" si="6"/>
        <v>2.2170996949100255E-3</v>
      </c>
      <c r="T19" s="85">
        <f>分析係数表!F22</f>
        <v>0.41382405745062839</v>
      </c>
      <c r="U19" s="86">
        <f t="shared" si="7"/>
        <v>9.1748919152021707E-4</v>
      </c>
      <c r="V19" s="87">
        <f>分析係数表!D22</f>
        <v>5.3261520047875523E-2</v>
      </c>
      <c r="W19" s="167">
        <f t="shared" si="8"/>
        <v>0</v>
      </c>
      <c r="X19" s="76">
        <f>分析係数表!E22</f>
        <v>5.6852184320766011E-2</v>
      </c>
      <c r="Y19" s="166">
        <f t="shared" si="9"/>
        <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0.21568627450980393</v>
      </c>
      <c r="K20" s="78">
        <f t="shared" si="3"/>
        <v>0</v>
      </c>
      <c r="L20" s="79"/>
      <c r="M20" s="80"/>
      <c r="N20" s="81">
        <f>分析係数表!H23</f>
        <v>2.1228492883147762E-5</v>
      </c>
      <c r="O20" s="82">
        <f t="shared" si="4"/>
        <v>2.2379382348606676E-4</v>
      </c>
      <c r="P20" s="76">
        <f>分析係数表!C23</f>
        <v>0</v>
      </c>
      <c r="Q20" s="82">
        <f t="shared" si="5"/>
        <v>0</v>
      </c>
      <c r="R20" s="83">
        <v>0</v>
      </c>
      <c r="S20" s="84">
        <f t="shared" si="6"/>
        <v>0</v>
      </c>
      <c r="T20" s="85">
        <f>分析係数表!F23</f>
        <v>0.44102792632204396</v>
      </c>
      <c r="U20" s="86">
        <f t="shared" si="7"/>
        <v>0</v>
      </c>
      <c r="V20" s="87">
        <f>分析係数表!D23</f>
        <v>2.3469994058229353E-2</v>
      </c>
      <c r="W20" s="167">
        <f t="shared" si="8"/>
        <v>0</v>
      </c>
      <c r="X20" s="76">
        <f>分析係数表!E23</f>
        <v>2.3024361259655377E-2</v>
      </c>
      <c r="Y20" s="166">
        <f t="shared" si="9"/>
        <v>0</v>
      </c>
    </row>
    <row r="21" spans="1:25" x14ac:dyDescent="0.2">
      <c r="A21" s="6" t="s">
        <v>9</v>
      </c>
      <c r="B21" s="5" t="s">
        <v>271</v>
      </c>
      <c r="C21" s="90"/>
      <c r="D21" s="76">
        <f>投入係数表!G21</f>
        <v>0</v>
      </c>
      <c r="E21" s="77">
        <f t="shared" si="0"/>
        <v>0</v>
      </c>
      <c r="F21" s="76">
        <f>分析係数表!C24</f>
        <v>0.63487099296325256</v>
      </c>
      <c r="G21" s="77">
        <f t="shared" si="1"/>
        <v>0</v>
      </c>
      <c r="H21" s="77">
        <v>1.1883935149581346E-2</v>
      </c>
      <c r="I21" s="77">
        <f t="shared" si="2"/>
        <v>1.1883935149581346E-2</v>
      </c>
      <c r="J21" s="76">
        <f>分析係数表!G24</f>
        <v>0.20715350223546944</v>
      </c>
      <c r="K21" s="78">
        <f t="shared" si="3"/>
        <v>2.461798786574973E-3</v>
      </c>
      <c r="L21" s="79"/>
      <c r="M21" s="80"/>
      <c r="N21" s="81">
        <f>分析係数表!H24</f>
        <v>3.5027013257193804E-4</v>
      </c>
      <c r="O21" s="82">
        <f t="shared" si="4"/>
        <v>3.692598087520101E-3</v>
      </c>
      <c r="P21" s="76">
        <f>分析係数表!C24</f>
        <v>0.63487099296325256</v>
      </c>
      <c r="Q21" s="82">
        <f t="shared" si="5"/>
        <v>2.3443234144380938E-3</v>
      </c>
      <c r="R21" s="83">
        <v>7.9200083146144379E-3</v>
      </c>
      <c r="S21" s="84">
        <f t="shared" si="6"/>
        <v>1.9803943464195783E-2</v>
      </c>
      <c r="T21" s="85">
        <f>分析係数表!F24</f>
        <v>0.39046199701937406</v>
      </c>
      <c r="U21" s="86">
        <f t="shared" si="7"/>
        <v>7.7326873138886662E-3</v>
      </c>
      <c r="V21" s="87">
        <f>分析係数表!D24</f>
        <v>8.1222056631892692E-2</v>
      </c>
      <c r="W21" s="167">
        <f t="shared" si="8"/>
        <v>0</v>
      </c>
      <c r="X21" s="76">
        <f>分析係数表!E24</f>
        <v>8.3457526080476907E-2</v>
      </c>
      <c r="Y21" s="166">
        <f t="shared" si="9"/>
        <v>0</v>
      </c>
    </row>
    <row r="22" spans="1:25" x14ac:dyDescent="0.2">
      <c r="A22" s="6" t="s">
        <v>10</v>
      </c>
      <c r="B22" s="5" t="s">
        <v>272</v>
      </c>
      <c r="C22" s="90"/>
      <c r="D22" s="76">
        <f>投入係数表!G22</f>
        <v>0</v>
      </c>
      <c r="E22" s="77">
        <f t="shared" si="0"/>
        <v>0</v>
      </c>
      <c r="F22" s="76">
        <f>分析係数表!C25</f>
        <v>2.5195482189400487E-2</v>
      </c>
      <c r="G22" s="77">
        <f t="shared" si="1"/>
        <v>0</v>
      </c>
      <c r="H22" s="77">
        <v>8.6336828079196291E-4</v>
      </c>
      <c r="I22" s="77">
        <f t="shared" si="2"/>
        <v>8.6336828079196291E-4</v>
      </c>
      <c r="J22" s="76">
        <f>分析係数表!G25</f>
        <v>0.19667590027700832</v>
      </c>
      <c r="K22" s="78">
        <f t="shared" si="3"/>
        <v>1.6980373389537221E-4</v>
      </c>
      <c r="L22" s="79"/>
      <c r="M22" s="80"/>
      <c r="N22" s="81">
        <f>分析係数表!H25</f>
        <v>5.0948382919554624E-4</v>
      </c>
      <c r="O22" s="82">
        <f t="shared" si="4"/>
        <v>5.3710517636656012E-3</v>
      </c>
      <c r="P22" s="76">
        <f>分析係数表!C25</f>
        <v>2.5195482189400487E-2</v>
      </c>
      <c r="Q22" s="82">
        <f t="shared" si="5"/>
        <v>1.3532623904978473E-4</v>
      </c>
      <c r="R22" s="83">
        <v>5.709222969338438E-4</v>
      </c>
      <c r="S22" s="84">
        <f t="shared" si="6"/>
        <v>1.4342905777258068E-3</v>
      </c>
      <c r="T22" s="85">
        <f>分析係数表!F25</f>
        <v>0.34903047091412742</v>
      </c>
      <c r="U22" s="86">
        <f t="shared" si="7"/>
        <v>5.0061111577133423E-4</v>
      </c>
      <c r="V22" s="87">
        <f>分析係数表!D25</f>
        <v>0.22853185595567868</v>
      </c>
      <c r="W22" s="167">
        <f t="shared" si="8"/>
        <v>0</v>
      </c>
      <c r="X22" s="76">
        <f>分析係数表!E25</f>
        <v>0.2146814404432133</v>
      </c>
      <c r="Y22" s="166">
        <f t="shared" si="9"/>
        <v>0</v>
      </c>
    </row>
    <row r="23" spans="1:25" x14ac:dyDescent="0.2">
      <c r="A23" s="6" t="s">
        <v>11</v>
      </c>
      <c r="B23" s="5" t="s">
        <v>35</v>
      </c>
      <c r="C23" s="90"/>
      <c r="D23" s="76">
        <f>投入係数表!G23</f>
        <v>0</v>
      </c>
      <c r="E23" s="77">
        <f t="shared" si="0"/>
        <v>0</v>
      </c>
      <c r="F23" s="76">
        <f>分析係数表!C26</f>
        <v>0.4930888575458392</v>
      </c>
      <c r="G23" s="77">
        <f t="shared" si="1"/>
        <v>0</v>
      </c>
      <c r="H23" s="77">
        <v>9.1983068620227638E-3</v>
      </c>
      <c r="I23" s="77">
        <f t="shared" si="2"/>
        <v>9.1983068620227638E-3</v>
      </c>
      <c r="J23" s="76">
        <f>分析係数表!G26</f>
        <v>0.19639217284957194</v>
      </c>
      <c r="K23" s="78">
        <f t="shared" si="3"/>
        <v>1.8064754711697784E-3</v>
      </c>
      <c r="L23" s="79"/>
      <c r="M23" s="80"/>
      <c r="N23" s="81">
        <f>分析係数表!H26</f>
        <v>1.0815917123963785E-2</v>
      </c>
      <c r="O23" s="82">
        <f t="shared" si="4"/>
        <v>0.11402295306615101</v>
      </c>
      <c r="P23" s="76">
        <f>分析係数表!C26</f>
        <v>0.4930888575458392</v>
      </c>
      <c r="Q23" s="82">
        <f t="shared" si="5"/>
        <v>5.6223447661391243E-2</v>
      </c>
      <c r="R23" s="83">
        <v>6.2141225372927433E-2</v>
      </c>
      <c r="S23" s="84">
        <f t="shared" si="6"/>
        <v>7.1339532234950195E-2</v>
      </c>
      <c r="T23" s="85">
        <f>分析係数表!F26</f>
        <v>0.33499796167957602</v>
      </c>
      <c r="U23" s="86">
        <f t="shared" si="7"/>
        <v>2.3898597885882722E-2</v>
      </c>
      <c r="V23" s="87">
        <f>分析係数表!D26</f>
        <v>2.4561761108846312E-2</v>
      </c>
      <c r="W23" s="167">
        <f t="shared" si="8"/>
        <v>0</v>
      </c>
      <c r="X23" s="76">
        <f>分析係数表!E26</f>
        <v>2.6498165511618425E-2</v>
      </c>
      <c r="Y23" s="166">
        <f t="shared" si="9"/>
        <v>0</v>
      </c>
    </row>
    <row r="24" spans="1:25" x14ac:dyDescent="0.2">
      <c r="A24" s="6" t="s">
        <v>12</v>
      </c>
      <c r="B24" s="5" t="s">
        <v>366</v>
      </c>
      <c r="C24" s="90"/>
      <c r="D24" s="76">
        <f>投入係数表!G24</f>
        <v>0</v>
      </c>
      <c r="E24" s="77">
        <f t="shared" si="0"/>
        <v>0</v>
      </c>
      <c r="F24" s="76">
        <f>分析係数表!C27</f>
        <v>2.3319615912208547E-2</v>
      </c>
      <c r="G24" s="77">
        <f t="shared" si="1"/>
        <v>0</v>
      </c>
      <c r="H24" s="77">
        <v>5.457118919288618E-5</v>
      </c>
      <c r="I24" s="77">
        <f t="shared" si="2"/>
        <v>5.457118919288618E-5</v>
      </c>
      <c r="J24" s="76">
        <f>分析係数表!G27</f>
        <v>0.17692307692307693</v>
      </c>
      <c r="K24" s="78">
        <f t="shared" si="3"/>
        <v>9.6549027033567862E-6</v>
      </c>
      <c r="L24" s="79"/>
      <c r="M24" s="80"/>
      <c r="N24" s="81">
        <f>分析係数表!H27</f>
        <v>1.0773460138197489E-2</v>
      </c>
      <c r="O24" s="82">
        <f t="shared" si="4"/>
        <v>0.11357536541917887</v>
      </c>
      <c r="P24" s="76">
        <f>分析係数表!C27</f>
        <v>2.3319615912208547E-2</v>
      </c>
      <c r="Q24" s="82">
        <f t="shared" si="5"/>
        <v>2.6485338986639837E-3</v>
      </c>
      <c r="R24" s="83">
        <v>2.6691974265965648E-3</v>
      </c>
      <c r="S24" s="84">
        <f t="shared" si="6"/>
        <v>2.7237686157894508E-3</v>
      </c>
      <c r="T24" s="85">
        <f>分析係数表!F27</f>
        <v>0.33076923076923076</v>
      </c>
      <c r="U24" s="86">
        <f t="shared" si="7"/>
        <v>9.0093884983804911E-4</v>
      </c>
      <c r="V24" s="87">
        <f>分析係数表!D27</f>
        <v>1.5384615384615385</v>
      </c>
      <c r="W24" s="167">
        <f t="shared" si="8"/>
        <v>0</v>
      </c>
      <c r="X24" s="76">
        <f>分析係数表!E27</f>
        <v>1.823076923076923</v>
      </c>
      <c r="Y24" s="166">
        <f t="shared" si="9"/>
        <v>0</v>
      </c>
    </row>
    <row r="25" spans="1:25" x14ac:dyDescent="0.2">
      <c r="A25" s="6" t="s">
        <v>13</v>
      </c>
      <c r="B25" s="5" t="s">
        <v>192</v>
      </c>
      <c r="C25" s="90"/>
      <c r="D25" s="76">
        <f>投入係数表!G25</f>
        <v>0</v>
      </c>
      <c r="E25" s="77">
        <f t="shared" si="0"/>
        <v>0</v>
      </c>
      <c r="F25" s="76">
        <f>分析係数表!C28</f>
        <v>0.14672910458351074</v>
      </c>
      <c r="G25" s="77">
        <f t="shared" si="1"/>
        <v>0</v>
      </c>
      <c r="H25" s="77">
        <v>1.5109340838478948E-2</v>
      </c>
      <c r="I25" s="77">
        <f t="shared" si="2"/>
        <v>1.5109340838478948E-2</v>
      </c>
      <c r="J25" s="76">
        <f>分析係数表!G28</f>
        <v>0.12492997198879552</v>
      </c>
      <c r="K25" s="78">
        <f t="shared" si="3"/>
        <v>1.8876095277203392E-3</v>
      </c>
      <c r="L25" s="79"/>
      <c r="M25" s="80"/>
      <c r="N25" s="81">
        <f>分析係数表!H28</f>
        <v>2.0262596456964536E-2</v>
      </c>
      <c r="O25" s="82">
        <f t="shared" si="4"/>
        <v>0.21361120451745069</v>
      </c>
      <c r="P25" s="76">
        <f>分析係数表!C28</f>
        <v>0.14672910458351074</v>
      </c>
      <c r="Q25" s="82">
        <f t="shared" si="5"/>
        <v>3.1342980767850727E-2</v>
      </c>
      <c r="R25" s="83">
        <v>3.6341941459488582E-2</v>
      </c>
      <c r="S25" s="84">
        <f t="shared" si="6"/>
        <v>5.1451282297967527E-2</v>
      </c>
      <c r="T25" s="85">
        <f>分析係数表!F28</f>
        <v>0.21372549019607842</v>
      </c>
      <c r="U25" s="86">
        <f t="shared" si="7"/>
        <v>1.0996450530349922E-2</v>
      </c>
      <c r="V25" s="87">
        <f>分析係数表!D28</f>
        <v>3.4733893557422971E-2</v>
      </c>
      <c r="W25" s="167">
        <f t="shared" si="8"/>
        <v>0</v>
      </c>
      <c r="X25" s="76">
        <f>分析係数表!E28</f>
        <v>3.4173669467787111E-2</v>
      </c>
      <c r="Y25" s="166">
        <f t="shared" si="9"/>
        <v>0</v>
      </c>
    </row>
    <row r="26" spans="1:25" x14ac:dyDescent="0.2">
      <c r="A26" s="6" t="s">
        <v>14</v>
      </c>
      <c r="B26" s="5" t="s">
        <v>50</v>
      </c>
      <c r="C26" s="90"/>
      <c r="D26" s="76">
        <f>投入係数表!G26</f>
        <v>7.7021822849807449E-3</v>
      </c>
      <c r="E26" s="77">
        <f t="shared" si="0"/>
        <v>0.77021822849807453</v>
      </c>
      <c r="F26" s="76">
        <f>分析係数表!C29</f>
        <v>0.36751332706177486</v>
      </c>
      <c r="G26" s="77">
        <f t="shared" si="1"/>
        <v>0.28306546371895369</v>
      </c>
      <c r="H26" s="77">
        <v>0.32007584712349085</v>
      </c>
      <c r="I26" s="77">
        <f t="shared" si="2"/>
        <v>0.32007584712349085</v>
      </c>
      <c r="J26" s="76">
        <f>分析係数表!G29</f>
        <v>0.26226333907056798</v>
      </c>
      <c r="K26" s="78">
        <f t="shared" si="3"/>
        <v>8.3944160422447359E-2</v>
      </c>
      <c r="L26" s="79"/>
      <c r="M26" s="80"/>
      <c r="N26" s="81">
        <f>分析係数表!H29</f>
        <v>9.6908070011569522E-3</v>
      </c>
      <c r="O26" s="82">
        <f t="shared" si="4"/>
        <v>0.10216188042138946</v>
      </c>
      <c r="P26" s="76">
        <f>分析係数表!C29</f>
        <v>0.36751332706177486</v>
      </c>
      <c r="Q26" s="82">
        <f t="shared" si="5"/>
        <v>3.7545852572552038E-2</v>
      </c>
      <c r="R26" s="83">
        <v>4.7611930896025043E-2</v>
      </c>
      <c r="S26" s="84">
        <f t="shared" si="6"/>
        <v>0.36768777801951591</v>
      </c>
      <c r="T26" s="85">
        <f>分析係数表!F29</f>
        <v>0.47117039586919107</v>
      </c>
      <c r="U26" s="86">
        <f t="shared" si="7"/>
        <v>0.17324359592571856</v>
      </c>
      <c r="V26" s="87">
        <f>分析係数表!D29</f>
        <v>9.2943201376936319E-2</v>
      </c>
      <c r="W26" s="167">
        <f t="shared" si="8"/>
        <v>0</v>
      </c>
      <c r="X26" s="76">
        <f>分析係数表!E29</f>
        <v>7.2289156626506021E-2</v>
      </c>
      <c r="Y26" s="166">
        <f t="shared" si="9"/>
        <v>0</v>
      </c>
    </row>
    <row r="27" spans="1:25" x14ac:dyDescent="0.2">
      <c r="A27" s="6" t="s">
        <v>15</v>
      </c>
      <c r="B27" s="5" t="s">
        <v>36</v>
      </c>
      <c r="C27" s="90"/>
      <c r="D27" s="76">
        <f>投入係数表!G27</f>
        <v>4.2789901583226359E-4</v>
      </c>
      <c r="E27" s="77">
        <f t="shared" si="0"/>
        <v>4.2789901583226361E-2</v>
      </c>
      <c r="F27" s="76">
        <f>分析係数表!C30</f>
        <v>1</v>
      </c>
      <c r="G27" s="77">
        <f t="shared" si="1"/>
        <v>4.2789901583226361E-2</v>
      </c>
      <c r="H27" s="77">
        <v>0.12231088746980263</v>
      </c>
      <c r="I27" s="77">
        <f t="shared" si="2"/>
        <v>0.12231088746980263</v>
      </c>
      <c r="J27" s="76">
        <f>分析係数表!G30</f>
        <v>0.34487899988530796</v>
      </c>
      <c r="K27" s="78">
        <f t="shared" si="3"/>
        <v>4.2182456545669975E-2</v>
      </c>
      <c r="L27" s="79"/>
      <c r="M27" s="80"/>
      <c r="N27" s="81">
        <f>分析係数表!H30</f>
        <v>0</v>
      </c>
      <c r="O27" s="82">
        <f t="shared" si="4"/>
        <v>0</v>
      </c>
      <c r="P27" s="76">
        <f>分析係数表!C30</f>
        <v>1</v>
      </c>
      <c r="Q27" s="82">
        <f t="shared" si="5"/>
        <v>0</v>
      </c>
      <c r="R27" s="83">
        <v>3.0878262459010455E-2</v>
      </c>
      <c r="S27" s="84">
        <f t="shared" si="6"/>
        <v>0.15318914992881308</v>
      </c>
      <c r="T27" s="85">
        <f>分析係数表!F30</f>
        <v>0.44087624727606378</v>
      </c>
      <c r="U27" s="86">
        <f t="shared" si="7"/>
        <v>6.7537457544025403E-2</v>
      </c>
      <c r="V27" s="87">
        <f>分析係数表!D30</f>
        <v>0.11905034981075811</v>
      </c>
      <c r="W27" s="167">
        <f t="shared" si="8"/>
        <v>0</v>
      </c>
      <c r="X27" s="76">
        <f>分析係数表!E30</f>
        <v>6.6292005963986697E-2</v>
      </c>
      <c r="Y27" s="166">
        <f t="shared" si="9"/>
        <v>0</v>
      </c>
    </row>
    <row r="28" spans="1:25" x14ac:dyDescent="0.2">
      <c r="A28" s="6" t="s">
        <v>16</v>
      </c>
      <c r="B28" s="5" t="s">
        <v>193</v>
      </c>
      <c r="C28" s="90"/>
      <c r="D28" s="76">
        <f>投入係数表!G28</f>
        <v>1.2908286977606619E-2</v>
      </c>
      <c r="E28" s="77">
        <f t="shared" si="0"/>
        <v>1.2908286977606618</v>
      </c>
      <c r="F28" s="76">
        <f>分析係数表!C31</f>
        <v>0.30951028292239513</v>
      </c>
      <c r="G28" s="77">
        <f t="shared" si="1"/>
        <v>0.39952475544824928</v>
      </c>
      <c r="H28" s="77">
        <v>0.50124676089383158</v>
      </c>
      <c r="I28" s="77">
        <f t="shared" si="2"/>
        <v>0.50124676089383158</v>
      </c>
      <c r="J28" s="76">
        <f>分析係数表!G31</f>
        <v>7.0092194960809637E-2</v>
      </c>
      <c r="K28" s="78">
        <f t="shared" si="3"/>
        <v>3.5133485688044773E-2</v>
      </c>
      <c r="L28" s="79"/>
      <c r="M28" s="80"/>
      <c r="N28" s="81">
        <f>分析係数表!H31</f>
        <v>2.261895916699394E-2</v>
      </c>
      <c r="O28" s="82">
        <f t="shared" si="4"/>
        <v>0.23845231892440413</v>
      </c>
      <c r="P28" s="76">
        <f>分析係数表!C31</f>
        <v>0.30951028292239513</v>
      </c>
      <c r="Q28" s="82">
        <f t="shared" si="5"/>
        <v>7.3803444693793518E-2</v>
      </c>
      <c r="R28" s="83">
        <v>9.5461141362380861E-2</v>
      </c>
      <c r="S28" s="84">
        <f t="shared" si="6"/>
        <v>0.5967079022562124</v>
      </c>
      <c r="T28" s="85">
        <f>分析係数表!F31</f>
        <v>0.24334064086008589</v>
      </c>
      <c r="U28" s="86">
        <f t="shared" si="7"/>
        <v>0.14520328334130422</v>
      </c>
      <c r="V28" s="87">
        <f>分析係数表!D31</f>
        <v>5.1052584161686535E-4</v>
      </c>
      <c r="W28" s="167">
        <f t="shared" si="8"/>
        <v>0</v>
      </c>
      <c r="X28" s="76">
        <f>分析係数表!E31</f>
        <v>4.2043304603741857E-4</v>
      </c>
      <c r="Y28" s="166">
        <f t="shared" si="9"/>
        <v>0</v>
      </c>
    </row>
    <row r="29" spans="1:25" x14ac:dyDescent="0.2">
      <c r="A29" s="6" t="s">
        <v>17</v>
      </c>
      <c r="B29" s="5" t="s">
        <v>273</v>
      </c>
      <c r="C29" s="90"/>
      <c r="D29" s="76">
        <f>投入係数表!G29</f>
        <v>1.8542290686064755E-3</v>
      </c>
      <c r="E29" s="77">
        <f t="shared" si="0"/>
        <v>0.18542290686064755</v>
      </c>
      <c r="F29" s="76">
        <f>分析係数表!C32</f>
        <v>0.85225718194254441</v>
      </c>
      <c r="G29" s="77">
        <f t="shared" si="1"/>
        <v>0.15802800406865036</v>
      </c>
      <c r="H29" s="77">
        <v>0.19639985400816504</v>
      </c>
      <c r="I29" s="77">
        <f t="shared" si="2"/>
        <v>0.19639985400816504</v>
      </c>
      <c r="J29" s="76">
        <f>分析係数表!G32</f>
        <v>0.14035087719298245</v>
      </c>
      <c r="K29" s="78">
        <f t="shared" si="3"/>
        <v>2.7564891790619654E-2</v>
      </c>
      <c r="L29" s="79"/>
      <c r="M29" s="80"/>
      <c r="N29" s="81">
        <f>分析係数表!H32</f>
        <v>6.442847590035345E-3</v>
      </c>
      <c r="O29" s="82">
        <f t="shared" si="4"/>
        <v>6.7921425428021251E-2</v>
      </c>
      <c r="P29" s="76">
        <f>分析係数表!C32</f>
        <v>0.85225718194254441</v>
      </c>
      <c r="Q29" s="82">
        <f t="shared" si="5"/>
        <v>5.7886522628806072E-2</v>
      </c>
      <c r="R29" s="83">
        <v>7.5694449777359715E-2</v>
      </c>
      <c r="S29" s="84">
        <f t="shared" si="6"/>
        <v>0.27209430378552474</v>
      </c>
      <c r="T29" s="85">
        <f>分析係数表!F32</f>
        <v>0.48405103668261562</v>
      </c>
      <c r="U29" s="86">
        <f t="shared" si="7"/>
        <v>0.1317075298228178</v>
      </c>
      <c r="V29" s="87">
        <f>分析係数表!D32</f>
        <v>2.1531100478468901E-2</v>
      </c>
      <c r="W29" s="167">
        <f t="shared" si="8"/>
        <v>0</v>
      </c>
      <c r="X29" s="76">
        <f>分析係数表!E32</f>
        <v>3.1897926634768738E-2</v>
      </c>
      <c r="Y29" s="166">
        <f t="shared" si="9"/>
        <v>0</v>
      </c>
    </row>
    <row r="30" spans="1:25" x14ac:dyDescent="0.2">
      <c r="A30" s="6" t="s">
        <v>18</v>
      </c>
      <c r="B30" s="5" t="s">
        <v>274</v>
      </c>
      <c r="C30" s="90"/>
      <c r="D30" s="76">
        <f>投入係数表!G30</f>
        <v>6.4184852374839533E-4</v>
      </c>
      <c r="E30" s="77">
        <f t="shared" si="0"/>
        <v>6.4184852374839535E-2</v>
      </c>
      <c r="F30" s="76">
        <f>分析係数表!C33</f>
        <v>1</v>
      </c>
      <c r="G30" s="77">
        <f t="shared" si="1"/>
        <v>6.4184852374839535E-2</v>
      </c>
      <c r="H30" s="77">
        <v>9.7942690460542714E-2</v>
      </c>
      <c r="I30" s="77">
        <f t="shared" si="2"/>
        <v>9.7942690460542714E-2</v>
      </c>
      <c r="J30" s="76">
        <f>分析係数表!G33</f>
        <v>0.50645624103299858</v>
      </c>
      <c r="K30" s="78">
        <f t="shared" si="3"/>
        <v>4.9603686847304991E-2</v>
      </c>
      <c r="L30" s="79"/>
      <c r="M30" s="80"/>
      <c r="N30" s="81">
        <f>分析係数表!H33</f>
        <v>9.552821797416492E-4</v>
      </c>
      <c r="O30" s="82">
        <f t="shared" si="4"/>
        <v>1.0070722056873002E-2</v>
      </c>
      <c r="P30" s="76">
        <f>分析係数表!C33</f>
        <v>1</v>
      </c>
      <c r="Q30" s="82">
        <f t="shared" si="5"/>
        <v>1.0070722056873002E-2</v>
      </c>
      <c r="R30" s="83">
        <v>3.0485489138355491E-2</v>
      </c>
      <c r="S30" s="84">
        <f t="shared" si="6"/>
        <v>0.12842817959889821</v>
      </c>
      <c r="T30" s="85">
        <f>分析係数表!F33</f>
        <v>0.6449067431850789</v>
      </c>
      <c r="U30" s="86">
        <f t="shared" si="7"/>
        <v>8.2824199038313839E-2</v>
      </c>
      <c r="V30" s="87">
        <f>分析係数表!D33</f>
        <v>2.7259684361549498E-2</v>
      </c>
      <c r="W30" s="167">
        <f t="shared" si="8"/>
        <v>0</v>
      </c>
      <c r="X30" s="76">
        <f>分析係数表!E33</f>
        <v>2.4748923959827834E-2</v>
      </c>
      <c r="Y30" s="166">
        <f t="shared" si="9"/>
        <v>0</v>
      </c>
    </row>
    <row r="31" spans="1:25" x14ac:dyDescent="0.2">
      <c r="A31" s="6" t="s">
        <v>19</v>
      </c>
      <c r="B31" s="5" t="s">
        <v>275</v>
      </c>
      <c r="C31" s="90"/>
      <c r="D31" s="76">
        <f>投入係数表!G31</f>
        <v>6.889174154899444E-2</v>
      </c>
      <c r="E31" s="77">
        <f t="shared" si="0"/>
        <v>6.8891741548994441</v>
      </c>
      <c r="F31" s="76">
        <f>分析係数表!C34</f>
        <v>0.24772063858157056</v>
      </c>
      <c r="G31" s="77">
        <f t="shared" si="1"/>
        <v>1.706590620951342</v>
      </c>
      <c r="H31" s="77">
        <v>1.9938118763799833</v>
      </c>
      <c r="I31" s="77">
        <f t="shared" si="2"/>
        <v>1.9938118763799833</v>
      </c>
      <c r="J31" s="76">
        <f>分析係数表!G34</f>
        <v>0.4248649605950589</v>
      </c>
      <c r="K31" s="78">
        <f t="shared" si="3"/>
        <v>0.84710080429214207</v>
      </c>
      <c r="L31" s="79"/>
      <c r="M31" s="80"/>
      <c r="N31" s="81">
        <f>分析係数表!H34</f>
        <v>0.15963826648127116</v>
      </c>
      <c r="O31" s="82">
        <f t="shared" si="4"/>
        <v>1.6829295526152219</v>
      </c>
      <c r="P31" s="76">
        <f>分析係数表!C34</f>
        <v>0.24772063858157056</v>
      </c>
      <c r="Q31" s="82">
        <f t="shared" si="5"/>
        <v>0.41689638346163965</v>
      </c>
      <c r="R31" s="83">
        <v>0.44774102008443967</v>
      </c>
      <c r="S31" s="84">
        <f t="shared" si="6"/>
        <v>2.4415528964644229</v>
      </c>
      <c r="T31" s="85">
        <f>分析係数表!F34</f>
        <v>0.69972549366864434</v>
      </c>
      <c r="U31" s="86">
        <f t="shared" si="7"/>
        <v>1.7084168057966769</v>
      </c>
      <c r="V31" s="87">
        <f>分析係数表!D34</f>
        <v>0.30222261577968651</v>
      </c>
      <c r="W31" s="167">
        <f t="shared" si="8"/>
        <v>1</v>
      </c>
      <c r="X31" s="76">
        <f>分析係数表!E34</f>
        <v>0.2069423536704153</v>
      </c>
      <c r="Y31" s="166">
        <f t="shared" si="9"/>
        <v>1</v>
      </c>
    </row>
    <row r="32" spans="1:25" x14ac:dyDescent="0.2">
      <c r="A32" s="6" t="s">
        <v>20</v>
      </c>
      <c r="B32" s="5" t="s">
        <v>37</v>
      </c>
      <c r="C32" s="90"/>
      <c r="D32" s="76">
        <f>投入係数表!G32</f>
        <v>6.6324347454000858E-3</v>
      </c>
      <c r="E32" s="77">
        <f t="shared" si="0"/>
        <v>0.66324347454000854</v>
      </c>
      <c r="F32" s="76">
        <f>分析係数表!C35</f>
        <v>0.40037672666387614</v>
      </c>
      <c r="G32" s="77">
        <f t="shared" si="1"/>
        <v>0.26554725131750451</v>
      </c>
      <c r="H32" s="77">
        <v>0.34807623067767374</v>
      </c>
      <c r="I32" s="77">
        <f t="shared" si="2"/>
        <v>0.34807623067767374</v>
      </c>
      <c r="J32" s="76">
        <f>分析係数表!G35</f>
        <v>0.31413869149718204</v>
      </c>
      <c r="K32" s="78">
        <f t="shared" si="3"/>
        <v>0.10934421164635572</v>
      </c>
      <c r="L32" s="79"/>
      <c r="M32" s="80"/>
      <c r="N32" s="81">
        <f>分析係数表!H35</f>
        <v>6.0278305541698066E-2</v>
      </c>
      <c r="O32" s="82">
        <f t="shared" si="4"/>
        <v>0.63546256178868643</v>
      </c>
      <c r="P32" s="76">
        <f>分析係数表!C35</f>
        <v>0.40037672666387614</v>
      </c>
      <c r="Q32" s="82">
        <f t="shared" si="5"/>
        <v>0.2544244204063954</v>
      </c>
      <c r="R32" s="83">
        <v>0.32637103318813465</v>
      </c>
      <c r="S32" s="84">
        <f t="shared" si="6"/>
        <v>0.67444726386580833</v>
      </c>
      <c r="T32" s="85">
        <f>分析係数表!F35</f>
        <v>0.64444988973290862</v>
      </c>
      <c r="U32" s="86">
        <f t="shared" si="7"/>
        <v>0.43464746482898209</v>
      </c>
      <c r="V32" s="87">
        <f>分析係数表!D35</f>
        <v>6.3219799068855678E-2</v>
      </c>
      <c r="W32" s="167">
        <f t="shared" si="8"/>
        <v>0</v>
      </c>
      <c r="X32" s="76">
        <f>分析係数表!E35</f>
        <v>5.6848811565792697E-2</v>
      </c>
      <c r="Y32" s="166">
        <f t="shared" si="9"/>
        <v>0</v>
      </c>
    </row>
    <row r="33" spans="1:25" x14ac:dyDescent="0.2">
      <c r="A33" s="6" t="s">
        <v>21</v>
      </c>
      <c r="B33" s="5" t="s">
        <v>38</v>
      </c>
      <c r="C33" s="90"/>
      <c r="D33" s="76">
        <f>投入係数表!G33</f>
        <v>9.9843103694194834E-4</v>
      </c>
      <c r="E33" s="77">
        <f t="shared" si="0"/>
        <v>9.9843103694194829E-2</v>
      </c>
      <c r="F33" s="76">
        <f>分析係数表!C36</f>
        <v>0.81884274474653918</v>
      </c>
      <c r="G33" s="77">
        <f t="shared" si="1"/>
        <v>8.1755801072967815E-2</v>
      </c>
      <c r="H33" s="77">
        <v>0.1747515065787397</v>
      </c>
      <c r="I33" s="77">
        <f t="shared" si="2"/>
        <v>0.1747515065787397</v>
      </c>
      <c r="J33" s="76">
        <f>分析係数表!G36</f>
        <v>1.667576253714147E-2</v>
      </c>
      <c r="K33" s="78">
        <f t="shared" si="3"/>
        <v>2.9141146267147788E-3</v>
      </c>
      <c r="L33" s="79"/>
      <c r="M33" s="80"/>
      <c r="N33" s="81">
        <f>分析係数表!H36</f>
        <v>0.19381614002313904</v>
      </c>
      <c r="O33" s="82">
        <f t="shared" si="4"/>
        <v>2.043237608427789</v>
      </c>
      <c r="P33" s="76">
        <f>分析係数表!C36</f>
        <v>0.81884274474653918</v>
      </c>
      <c r="Q33" s="82">
        <f t="shared" si="5"/>
        <v>1.6730902914543653</v>
      </c>
      <c r="R33" s="83">
        <v>1.7227730320259904</v>
      </c>
      <c r="S33" s="84">
        <f t="shared" si="6"/>
        <v>1.8975245386047301</v>
      </c>
      <c r="T33" s="85">
        <f>分析係数表!F36</f>
        <v>0.88527075374446673</v>
      </c>
      <c r="U33" s="86">
        <f t="shared" si="7"/>
        <v>1.6798229785392309</v>
      </c>
      <c r="V33" s="87">
        <f>分析係数表!D36</f>
        <v>8.9745922018070468E-3</v>
      </c>
      <c r="W33" s="167">
        <f t="shared" si="8"/>
        <v>0</v>
      </c>
      <c r="X33" s="76">
        <f>分析係数表!E36</f>
        <v>2.2436480504517617E-3</v>
      </c>
      <c r="Y33" s="166">
        <f t="shared" si="9"/>
        <v>0</v>
      </c>
    </row>
    <row r="34" spans="1:25" x14ac:dyDescent="0.2">
      <c r="A34" s="6" t="s">
        <v>22</v>
      </c>
      <c r="B34" s="5" t="s">
        <v>378</v>
      </c>
      <c r="C34" s="90"/>
      <c r="D34" s="76">
        <f>投入係数表!G34</f>
        <v>2.4675509912993866E-2</v>
      </c>
      <c r="E34" s="77">
        <f t="shared" si="0"/>
        <v>2.4675509912993867</v>
      </c>
      <c r="F34" s="76">
        <f>分析係数表!C37</f>
        <v>0.43300400097983183</v>
      </c>
      <c r="G34" s="77">
        <f t="shared" si="1"/>
        <v>1.0684594518543846</v>
      </c>
      <c r="H34" s="77">
        <v>1.3375983544948027</v>
      </c>
      <c r="I34" s="77">
        <f t="shared" si="2"/>
        <v>1.3375983544948027</v>
      </c>
      <c r="J34" s="76">
        <f>分析係数表!G37</f>
        <v>0.37467899332306109</v>
      </c>
      <c r="K34" s="78">
        <f t="shared" si="3"/>
        <v>0.5011700049326957</v>
      </c>
      <c r="L34" s="79"/>
      <c r="M34" s="80"/>
      <c r="N34" s="81">
        <f>分析係数表!H37</f>
        <v>4.7689809261991442E-2</v>
      </c>
      <c r="O34" s="82">
        <f t="shared" si="4"/>
        <v>0.50275282446144887</v>
      </c>
      <c r="P34" s="76">
        <f>分析係数表!C37</f>
        <v>0.43300400097983183</v>
      </c>
      <c r="Q34" s="82">
        <f t="shared" si="5"/>
        <v>0.21769398449571842</v>
      </c>
      <c r="R34" s="83">
        <v>0.25326729500169093</v>
      </c>
      <c r="S34" s="84">
        <f t="shared" si="6"/>
        <v>1.5908656494964937</v>
      </c>
      <c r="T34" s="85">
        <f>分析係数表!F37</f>
        <v>0.6925184043828112</v>
      </c>
      <c r="U34" s="86">
        <f t="shared" si="7"/>
        <v>1.1017037411767363</v>
      </c>
      <c r="V34" s="87">
        <f>分析係数表!D37</f>
        <v>7.24191063174114E-2</v>
      </c>
      <c r="W34" s="167">
        <f t="shared" si="8"/>
        <v>0</v>
      </c>
      <c r="X34" s="76">
        <f>分析係数表!E37</f>
        <v>6.5998972778633799E-2</v>
      </c>
      <c r="Y34" s="166">
        <f t="shared" si="9"/>
        <v>0</v>
      </c>
    </row>
    <row r="35" spans="1:25" x14ac:dyDescent="0.2">
      <c r="A35" s="6" t="s">
        <v>23</v>
      </c>
      <c r="B35" s="5" t="s">
        <v>194</v>
      </c>
      <c r="C35" s="90"/>
      <c r="D35" s="76">
        <f>投入係数表!G35</f>
        <v>3.6371416345742404E-3</v>
      </c>
      <c r="E35" s="77">
        <f t="shared" si="0"/>
        <v>0.36371416345742402</v>
      </c>
      <c r="F35" s="76">
        <f>分析係数表!C38</f>
        <v>7.9651941097724221E-2</v>
      </c>
      <c r="G35" s="77">
        <f t="shared" si="1"/>
        <v>2.8970539124118778E-2</v>
      </c>
      <c r="H35" s="77">
        <v>4.6728914379082803E-2</v>
      </c>
      <c r="I35" s="77">
        <f t="shared" si="2"/>
        <v>4.6728914379082803E-2</v>
      </c>
      <c r="J35" s="76">
        <f>分析係数表!G38</f>
        <v>0.16009852216748768</v>
      </c>
      <c r="K35" s="78">
        <f t="shared" si="3"/>
        <v>7.4812301345822223E-3</v>
      </c>
      <c r="L35" s="79"/>
      <c r="M35" s="80"/>
      <c r="N35" s="81">
        <f>分析係数表!H38</f>
        <v>4.2106715633723583E-2</v>
      </c>
      <c r="O35" s="82">
        <f t="shared" si="4"/>
        <v>0.44389504888461334</v>
      </c>
      <c r="P35" s="76">
        <f>分析係数表!C38</f>
        <v>7.9651941097724221E-2</v>
      </c>
      <c r="Q35" s="82">
        <f t="shared" si="5"/>
        <v>3.5357102287328634E-2</v>
      </c>
      <c r="R35" s="83">
        <v>4.2249160746220087E-2</v>
      </c>
      <c r="S35" s="84">
        <f t="shared" si="6"/>
        <v>8.8978075125302897E-2</v>
      </c>
      <c r="T35" s="85">
        <f>分析係数表!F38</f>
        <v>0.48891625615763545</v>
      </c>
      <c r="U35" s="86">
        <f t="shared" si="7"/>
        <v>4.3502827370375925E-2</v>
      </c>
      <c r="V35" s="87">
        <f>分析係数表!D38</f>
        <v>6.1576354679802957E-2</v>
      </c>
      <c r="W35" s="167">
        <f t="shared" si="8"/>
        <v>0</v>
      </c>
      <c r="X35" s="76">
        <f>分析係数表!E38</f>
        <v>7.0197044334975367E-2</v>
      </c>
      <c r="Y35" s="166">
        <f t="shared" si="9"/>
        <v>0</v>
      </c>
    </row>
    <row r="36" spans="1:25" x14ac:dyDescent="0.2">
      <c r="A36" s="6" t="s">
        <v>24</v>
      </c>
      <c r="B36" s="5" t="s">
        <v>39</v>
      </c>
      <c r="C36" s="90"/>
      <c r="D36" s="76">
        <f>投入係数表!G36</f>
        <v>0</v>
      </c>
      <c r="E36" s="77">
        <f t="shared" si="0"/>
        <v>0</v>
      </c>
      <c r="F36" s="76">
        <f>分析係数表!C39</f>
        <v>1</v>
      </c>
      <c r="G36" s="77">
        <f t="shared" si="1"/>
        <v>0</v>
      </c>
      <c r="H36" s="77">
        <v>3.2561814219830287E-2</v>
      </c>
      <c r="I36" s="77">
        <f t="shared" si="2"/>
        <v>3.2561814219830287E-2</v>
      </c>
      <c r="J36" s="76">
        <f>分析係数表!G39</f>
        <v>0.35152969406118778</v>
      </c>
      <c r="K36" s="78">
        <f t="shared" si="3"/>
        <v>1.1446444590774174E-2</v>
      </c>
      <c r="L36" s="79"/>
      <c r="M36" s="80"/>
      <c r="N36" s="81">
        <f>分析係数表!H39</f>
        <v>3.7892859796418753E-3</v>
      </c>
      <c r="O36" s="82">
        <f t="shared" si="4"/>
        <v>3.9947197492262915E-2</v>
      </c>
      <c r="P36" s="76">
        <f>分析係数表!C39</f>
        <v>1</v>
      </c>
      <c r="Q36" s="82">
        <f t="shared" si="5"/>
        <v>3.9947197492262915E-2</v>
      </c>
      <c r="R36" s="83">
        <v>4.9924141376912139E-2</v>
      </c>
      <c r="S36" s="84">
        <f t="shared" si="6"/>
        <v>8.2485955596742433E-2</v>
      </c>
      <c r="T36" s="85">
        <f>分析係数表!F39</f>
        <v>0.70235952809438107</v>
      </c>
      <c r="U36" s="86">
        <f t="shared" si="7"/>
        <v>5.7934796847342089E-2</v>
      </c>
      <c r="V36" s="87">
        <f>分析係数表!D39</f>
        <v>5.8888222355528895E-2</v>
      </c>
      <c r="W36" s="167">
        <f t="shared" si="8"/>
        <v>0</v>
      </c>
      <c r="X36" s="76">
        <f>分析係数表!E39</f>
        <v>7.4585082983403314E-2</v>
      </c>
      <c r="Y36" s="166">
        <f t="shared" si="9"/>
        <v>0</v>
      </c>
    </row>
    <row r="37" spans="1:25" x14ac:dyDescent="0.2">
      <c r="A37" s="6" t="s">
        <v>25</v>
      </c>
      <c r="B37" s="5" t="s">
        <v>40</v>
      </c>
      <c r="C37" s="90"/>
      <c r="D37" s="76">
        <f>投入係数表!G37</f>
        <v>1.4263300527742119E-4</v>
      </c>
      <c r="E37" s="77">
        <f t="shared" si="0"/>
        <v>1.4263300527742119E-2</v>
      </c>
      <c r="F37" s="76">
        <f>分析係数表!C40</f>
        <v>0.95328673803415021</v>
      </c>
      <c r="G37" s="77">
        <f t="shared" si="1"/>
        <v>1.3597015233692058E-2</v>
      </c>
      <c r="H37" s="77">
        <v>1.9610698075546676E-2</v>
      </c>
      <c r="I37" s="77">
        <f t="shared" si="2"/>
        <v>1.9610698075546676E-2</v>
      </c>
      <c r="J37" s="76">
        <f>分析係数表!G40</f>
        <v>0.53898804366660891</v>
      </c>
      <c r="K37" s="78">
        <f t="shared" si="3"/>
        <v>1.0569931790675434E-2</v>
      </c>
      <c r="L37" s="79"/>
      <c r="M37" s="80"/>
      <c r="N37" s="81">
        <f>分析係数表!H40</f>
        <v>2.9093649496354006E-2</v>
      </c>
      <c r="O37" s="82">
        <f t="shared" si="4"/>
        <v>0.30670943508765447</v>
      </c>
      <c r="P37" s="76">
        <f>分析係数表!C40</f>
        <v>0.95328673803415021</v>
      </c>
      <c r="Q37" s="82">
        <f t="shared" si="5"/>
        <v>0.29238203689900705</v>
      </c>
      <c r="R37" s="83">
        <v>0.29390046313228368</v>
      </c>
      <c r="S37" s="84">
        <f t="shared" si="6"/>
        <v>0.31351116120783035</v>
      </c>
      <c r="T37" s="85">
        <f>分析係数表!F40</f>
        <v>0.73566106394039166</v>
      </c>
      <c r="U37" s="86">
        <f t="shared" si="7"/>
        <v>0.23063795441134011</v>
      </c>
      <c r="V37" s="87">
        <f>分析係数表!D40</f>
        <v>0.10041587246577716</v>
      </c>
      <c r="W37" s="167">
        <f t="shared" si="8"/>
        <v>0</v>
      </c>
      <c r="X37" s="76">
        <f>分析係数表!E40</f>
        <v>6.4460232195460057E-2</v>
      </c>
      <c r="Y37" s="166">
        <f t="shared" si="9"/>
        <v>0</v>
      </c>
    </row>
    <row r="38" spans="1:25" x14ac:dyDescent="0.2">
      <c r="A38" s="6" t="s">
        <v>26</v>
      </c>
      <c r="B38" s="5" t="s">
        <v>277</v>
      </c>
      <c r="C38" s="90"/>
      <c r="D38" s="76">
        <f>投入係数表!G38</f>
        <v>0</v>
      </c>
      <c r="E38" s="77">
        <f t="shared" si="0"/>
        <v>0</v>
      </c>
      <c r="F38" s="76">
        <f>分析係数表!C41</f>
        <v>0.71785008836677411</v>
      </c>
      <c r="G38" s="77">
        <f t="shared" si="1"/>
        <v>0</v>
      </c>
      <c r="H38" s="77">
        <v>4.3466434984212599E-3</v>
      </c>
      <c r="I38" s="77">
        <f t="shared" si="2"/>
        <v>4.3466434984212599E-3</v>
      </c>
      <c r="J38" s="76">
        <f>分析係数表!G41</f>
        <v>0.45415256068573073</v>
      </c>
      <c r="K38" s="78">
        <f t="shared" si="3"/>
        <v>1.9740392751959983E-3</v>
      </c>
      <c r="L38" s="79"/>
      <c r="M38" s="80"/>
      <c r="N38" s="81">
        <f>分析係数表!H41</f>
        <v>4.9982486493371406E-2</v>
      </c>
      <c r="O38" s="82">
        <f t="shared" si="4"/>
        <v>0.52692255739794414</v>
      </c>
      <c r="P38" s="76">
        <f>分析係数表!C41</f>
        <v>0.71785008836677411</v>
      </c>
      <c r="Q38" s="82">
        <f t="shared" si="5"/>
        <v>0.37825140439056082</v>
      </c>
      <c r="R38" s="83">
        <v>0.38404794938931686</v>
      </c>
      <c r="S38" s="84">
        <f t="shared" si="6"/>
        <v>0.38839459288773814</v>
      </c>
      <c r="T38" s="85">
        <f>分析係数表!F41</f>
        <v>0.55751638694806593</v>
      </c>
      <c r="U38" s="86">
        <f t="shared" si="7"/>
        <v>0.21653635013693676</v>
      </c>
      <c r="V38" s="87">
        <f>分析係数表!D41</f>
        <v>0.16026795361233162</v>
      </c>
      <c r="W38" s="167">
        <f t="shared" si="8"/>
        <v>0</v>
      </c>
      <c r="X38" s="76">
        <f>分析係数表!E41</f>
        <v>0.15587409061442051</v>
      </c>
      <c r="Y38" s="166">
        <f t="shared" si="9"/>
        <v>0</v>
      </c>
    </row>
    <row r="39" spans="1:25" x14ac:dyDescent="0.2">
      <c r="A39" s="6" t="s">
        <v>51</v>
      </c>
      <c r="B39" s="5" t="s">
        <v>368</v>
      </c>
      <c r="C39" s="90"/>
      <c r="D39" s="76">
        <f>投入係数表!G39</f>
        <v>8.5579803166452718E-4</v>
      </c>
      <c r="E39" s="77">
        <f>$C$9*D39</f>
        <v>8.5579803166452723E-2</v>
      </c>
      <c r="F39" s="76">
        <f>分析係数表!C42</f>
        <v>0</v>
      </c>
      <c r="G39" s="77">
        <f>E39*F39</f>
        <v>0</v>
      </c>
      <c r="H39" s="77">
        <v>0</v>
      </c>
      <c r="I39" s="77">
        <f>C39+H39</f>
        <v>0</v>
      </c>
      <c r="J39" s="76">
        <f>分析係数表!G42</f>
        <v>0</v>
      </c>
      <c r="K39" s="78">
        <f>I39*J39</f>
        <v>0</v>
      </c>
      <c r="L39" s="79"/>
      <c r="M39" s="80"/>
      <c r="N39" s="81">
        <f>分析係数表!H42</f>
        <v>1.3405793255707812E-2</v>
      </c>
      <c r="O39" s="82">
        <f t="shared" si="4"/>
        <v>0.14132579953145116</v>
      </c>
      <c r="P39" s="76">
        <f>分析係数表!C42</f>
        <v>0</v>
      </c>
      <c r="Q39" s="82">
        <f>O39*P39</f>
        <v>0</v>
      </c>
      <c r="R39" s="83">
        <v>0</v>
      </c>
      <c r="S39" s="84">
        <f>I39+R39</f>
        <v>0</v>
      </c>
      <c r="T39" s="85">
        <f>分析係数表!F42</f>
        <v>0</v>
      </c>
      <c r="U39" s="86">
        <f t="shared" si="7"/>
        <v>0</v>
      </c>
      <c r="V39" s="87">
        <f>分析係数表!D42</f>
        <v>0</v>
      </c>
      <c r="W39" s="167">
        <f t="shared" si="8"/>
        <v>0</v>
      </c>
      <c r="X39" s="76">
        <f>分析係数表!E42</f>
        <v>0</v>
      </c>
      <c r="Y39" s="166">
        <f t="shared" si="9"/>
        <v>0</v>
      </c>
    </row>
    <row r="40" spans="1:25" x14ac:dyDescent="0.2">
      <c r="A40" s="6" t="s">
        <v>195</v>
      </c>
      <c r="B40" s="5" t="s">
        <v>41</v>
      </c>
      <c r="C40" s="90"/>
      <c r="D40" s="76">
        <f>投入係数表!G40</f>
        <v>2.8027385537013266E-2</v>
      </c>
      <c r="E40" s="77">
        <f>$C$9*D40</f>
        <v>2.8027385537013267</v>
      </c>
      <c r="F40" s="76">
        <f>分析係数表!C43</f>
        <v>0.24416011268928273</v>
      </c>
      <c r="G40" s="77">
        <f>E40*F40</f>
        <v>0.68431696111031326</v>
      </c>
      <c r="H40" s="77">
        <v>0.87761510971295553</v>
      </c>
      <c r="I40" s="77">
        <f>C40+H40</f>
        <v>0.87761510971295553</v>
      </c>
      <c r="J40" s="76">
        <f>分析係数表!G43</f>
        <v>0.34972426470588236</v>
      </c>
      <c r="K40" s="78">
        <f>I40*J40</f>
        <v>0.30692329893913567</v>
      </c>
      <c r="L40" s="79"/>
      <c r="M40" s="80"/>
      <c r="N40" s="81">
        <f>分析係数表!H43</f>
        <v>3.6258265844416375E-2</v>
      </c>
      <c r="O40" s="82">
        <f t="shared" si="4"/>
        <v>0.38223985051420195</v>
      </c>
      <c r="P40" s="76">
        <f>分析係数表!C43</f>
        <v>0.24416011268928273</v>
      </c>
      <c r="Q40" s="82">
        <f>O40*P40</f>
        <v>9.3327724975882126E-2</v>
      </c>
      <c r="R40" s="83">
        <v>0.14690335179112296</v>
      </c>
      <c r="S40" s="84">
        <f>I40+R40</f>
        <v>1.0245184615040785</v>
      </c>
      <c r="T40" s="85">
        <f>分析係数表!F43</f>
        <v>0.55514705882352944</v>
      </c>
      <c r="U40" s="86">
        <f t="shared" si="7"/>
        <v>0.56875841061439658</v>
      </c>
      <c r="V40" s="87">
        <f>分析係数表!D43</f>
        <v>0.23460477941176472</v>
      </c>
      <c r="W40" s="167">
        <f t="shared" si="8"/>
        <v>0</v>
      </c>
      <c r="X40" s="76">
        <f>分析係数表!E43</f>
        <v>0.17325367647058823</v>
      </c>
      <c r="Y40" s="166">
        <f t="shared" si="9"/>
        <v>0</v>
      </c>
    </row>
    <row r="41" spans="1:25" x14ac:dyDescent="0.2">
      <c r="A41" s="6" t="s">
        <v>341</v>
      </c>
      <c r="B41" s="5" t="s">
        <v>42</v>
      </c>
      <c r="C41" s="90"/>
      <c r="D41" s="76">
        <f>投入係数表!G41</f>
        <v>2.8526601055484238E-4</v>
      </c>
      <c r="E41" s="77">
        <f>$C$9*D41</f>
        <v>2.8526601055484237E-2</v>
      </c>
      <c r="F41" s="76">
        <f>分析係数表!C44</f>
        <v>0.44352059925093634</v>
      </c>
      <c r="G41" s="77">
        <f>E41*F41</f>
        <v>1.2652135194720762E-2</v>
      </c>
      <c r="H41" s="77">
        <v>1.6220147325367792E-2</v>
      </c>
      <c r="I41" s="77">
        <f>C41+H41</f>
        <v>1.6220147325367792E-2</v>
      </c>
      <c r="J41" s="76">
        <f>分析係数表!G44</f>
        <v>0.26743054804885957</v>
      </c>
      <c r="K41" s="78">
        <f>I41*J41</f>
        <v>4.3377628886563527E-3</v>
      </c>
      <c r="L41" s="79"/>
      <c r="M41" s="80"/>
      <c r="N41" s="81">
        <f>分析係数表!H44</f>
        <v>0.11044123422457623</v>
      </c>
      <c r="O41" s="82">
        <f t="shared" si="4"/>
        <v>1.1642873666862623</v>
      </c>
      <c r="P41" s="76">
        <f>分析係数表!C44</f>
        <v>0.44352059925093634</v>
      </c>
      <c r="Q41" s="82">
        <f>O41*P41</f>
        <v>0.51638543057298569</v>
      </c>
      <c r="R41" s="83">
        <v>0.52369543818590647</v>
      </c>
      <c r="S41" s="84">
        <f>I41+R41</f>
        <v>0.53991558551127428</v>
      </c>
      <c r="T41" s="85">
        <f>分析係数表!F44</f>
        <v>0.49983785536698733</v>
      </c>
      <c r="U41" s="86">
        <f t="shared" si="7"/>
        <v>0.26987024834116657</v>
      </c>
      <c r="V41" s="87">
        <f>分析係数表!D44</f>
        <v>0.31423629877851045</v>
      </c>
      <c r="W41" s="167">
        <f t="shared" si="8"/>
        <v>0</v>
      </c>
      <c r="X41" s="76">
        <f>分析係数表!E44</f>
        <v>0.23370446438222894</v>
      </c>
      <c r="Y41" s="166">
        <f t="shared" si="9"/>
        <v>0</v>
      </c>
    </row>
    <row r="42" spans="1:25" x14ac:dyDescent="0.2">
      <c r="A42" s="6" t="s">
        <v>342</v>
      </c>
      <c r="B42" s="5" t="s">
        <v>279</v>
      </c>
      <c r="C42" s="90"/>
      <c r="D42" s="76">
        <f>投入係数表!G42</f>
        <v>1.069747539580659E-3</v>
      </c>
      <c r="E42" s="77">
        <f>$C$9*D42</f>
        <v>0.10697475395806591</v>
      </c>
      <c r="F42" s="76">
        <f>分析係数表!C45</f>
        <v>1</v>
      </c>
      <c r="G42" s="77">
        <f>E42*F42</f>
        <v>0.10697475395806591</v>
      </c>
      <c r="H42" s="77">
        <v>0.14223498043414423</v>
      </c>
      <c r="I42" s="77">
        <f>C42+H42</f>
        <v>0.14223498043414423</v>
      </c>
      <c r="J42" s="76">
        <f>分析係数表!G45</f>
        <v>0</v>
      </c>
      <c r="K42" s="78">
        <f>I42*J42</f>
        <v>0</v>
      </c>
      <c r="L42" s="79"/>
      <c r="M42" s="80"/>
      <c r="N42" s="81">
        <f>分析係数表!H45</f>
        <v>0</v>
      </c>
      <c r="O42" s="82">
        <f t="shared" si="4"/>
        <v>0</v>
      </c>
      <c r="P42" s="76">
        <f>分析係数表!C45</f>
        <v>1</v>
      </c>
      <c r="Q42" s="82">
        <f>O42*P42</f>
        <v>0</v>
      </c>
      <c r="R42" s="83">
        <v>1.0327444579164837E-2</v>
      </c>
      <c r="S42" s="84">
        <f>I42+R42</f>
        <v>0.15256242501330908</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投入係数表!G43</f>
        <v>7.2742832691484807E-3</v>
      </c>
      <c r="E43" s="77">
        <f>$C$9*D43</f>
        <v>0.72742832691484804</v>
      </c>
      <c r="F43" s="76">
        <f>分析係数表!C46</f>
        <v>0.20394173093401891</v>
      </c>
      <c r="G43" s="77">
        <f>E43*F43</f>
        <v>0.14835299212145148</v>
      </c>
      <c r="H43" s="77">
        <v>0.17142837486322415</v>
      </c>
      <c r="I43" s="77">
        <f>C43+H43</f>
        <v>0.17142837486322415</v>
      </c>
      <c r="J43" s="76">
        <f>分析係数表!G46</f>
        <v>9.7765363128491621E-3</v>
      </c>
      <c r="K43" s="78">
        <f>I43*J43</f>
        <v>1.6759757319030294E-3</v>
      </c>
      <c r="L43" s="79"/>
      <c r="M43" s="80"/>
      <c r="N43" s="81">
        <f>分析係数表!H46</f>
        <v>2.207763259847367E-2</v>
      </c>
      <c r="O43" s="82">
        <f t="shared" si="4"/>
        <v>0.23274557642550939</v>
      </c>
      <c r="P43" s="76">
        <f>分析係数表!C46</f>
        <v>0.20394173093401891</v>
      </c>
      <c r="Q43" s="82">
        <f>O43*P43</f>
        <v>4.746653572345437E-2</v>
      </c>
      <c r="R43" s="83">
        <v>5.2525675157417955E-2</v>
      </c>
      <c r="S43" s="84">
        <f>I43+R43</f>
        <v>0.22395405002064211</v>
      </c>
      <c r="T43" s="85">
        <f>分析係数表!F46</f>
        <v>0.31424581005586594</v>
      </c>
      <c r="U43" s="86">
        <f t="shared" si="7"/>
        <v>7.0376621864028599E-2</v>
      </c>
      <c r="V43" s="87">
        <f>分析係数表!D46</f>
        <v>6.9832402234636867E-3</v>
      </c>
      <c r="W43" s="167">
        <f t="shared" si="8"/>
        <v>0</v>
      </c>
      <c r="X43" s="76">
        <f>分析係数表!E46</f>
        <v>1.9553072625698324E-2</v>
      </c>
      <c r="Y43" s="166">
        <f t="shared" si="9"/>
        <v>0</v>
      </c>
    </row>
    <row r="44" spans="1:25" x14ac:dyDescent="0.2">
      <c r="A44" s="192">
        <v>40</v>
      </c>
      <c r="B44" s="14" t="s">
        <v>151</v>
      </c>
      <c r="C44" s="197">
        <f>SUM(C5:C43)</f>
        <v>100</v>
      </c>
      <c r="D44" s="92">
        <f>投入係数表!G44</f>
        <v>0.59206960490657534</v>
      </c>
      <c r="E44" s="91">
        <f>SUM(E5:E43)</f>
        <v>59.206960490657551</v>
      </c>
      <c r="F44" s="92">
        <f>分析係数表!C47</f>
        <v>0.3565882023489878</v>
      </c>
      <c r="G44" s="91">
        <f>SUM(G5:G43)</f>
        <v>17.877504528407268</v>
      </c>
      <c r="H44" s="91">
        <f>SUM(H5:H43)</f>
        <v>20.892616268749158</v>
      </c>
      <c r="I44" s="91">
        <f>SUM(I5:I43)</f>
        <v>120.89261626874918</v>
      </c>
      <c r="J44" s="92">
        <f>分析係数表!G47</f>
        <v>0.20702938758024061</v>
      </c>
      <c r="K44" s="93">
        <f>SUM(K5:K43)</f>
        <v>16.804692475100534</v>
      </c>
      <c r="L44" s="94">
        <f>最終需要_まとめ!$L$33</f>
        <v>0.62733333333333341</v>
      </c>
      <c r="M44" s="91">
        <f>K44*L44</f>
        <v>10.542143746046403</v>
      </c>
      <c r="N44" s="95">
        <f>分析係数表!H47</f>
        <v>1</v>
      </c>
      <c r="O44" s="96">
        <f>SUM(O5:O43)</f>
        <v>10.542143746046401</v>
      </c>
      <c r="P44" s="92">
        <f>分析係数表!C47</f>
        <v>0.3565882023489878</v>
      </c>
      <c r="Q44" s="96">
        <f>SUM(Q5:Q43)</f>
        <v>4.425721405460993</v>
      </c>
      <c r="R44" s="91">
        <f>SUM(R5:R43)</f>
        <v>4.8941379881141804</v>
      </c>
      <c r="S44" s="97">
        <f>SUM(S5:S43)</f>
        <v>125.78675425686333</v>
      </c>
      <c r="T44" s="98">
        <f>分析係数表!F47</f>
        <v>0.44699801687384694</v>
      </c>
      <c r="U44" s="99">
        <f>SUM(U5:U43)</f>
        <v>53.132085606120711</v>
      </c>
      <c r="V44" s="100">
        <f>分析係数表!D47</f>
        <v>7.3973369448801493E-2</v>
      </c>
      <c r="W44" s="164">
        <f>SUM(W5:W43)</f>
        <v>10</v>
      </c>
      <c r="X44" s="92">
        <f>分析係数表!E47</f>
        <v>5.841930334920295E-2</v>
      </c>
      <c r="Y44" s="165">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2023-08-19T07:18:21Z</dcterms:modified>
</cp:coreProperties>
</file>