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351E6CCF-F037-4E2B-9CC8-5F6BCB4E7A59}"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B11"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I44" i="1"/>
  <c r="BQ44" i="1"/>
  <c r="BP44" i="1"/>
  <c r="BP43" i="1"/>
  <c r="BJ43" i="1"/>
  <c r="BI43" i="1"/>
  <c r="BJ42" i="1"/>
  <c r="BQ42" i="1"/>
  <c r="BP42" i="1"/>
  <c r="BI42" i="1"/>
  <c r="BP41" i="1"/>
  <c r="BQ41" i="1"/>
  <c r="BR41" i="1" s="1"/>
  <c r="BI41" i="1"/>
  <c r="BP40" i="1"/>
  <c r="BJ40" i="1"/>
  <c r="BK40" i="1" s="1"/>
  <c r="BL40" i="1" s="1"/>
  <c r="BQ40" i="1"/>
  <c r="BI40" i="1"/>
  <c r="BJ39" i="1"/>
  <c r="BK39" i="1" s="1"/>
  <c r="BL39" i="1" s="1"/>
  <c r="BI39" i="1"/>
  <c r="BQ39" i="1"/>
  <c r="BP39" i="1"/>
  <c r="BQ38" i="1"/>
  <c r="BR38" i="1" s="1"/>
  <c r="BP38" i="1"/>
  <c r="BI38" i="1"/>
  <c r="BJ38" i="1"/>
  <c r="BK38" i="1" s="1"/>
  <c r="BL38" i="1" s="1"/>
  <c r="BK37" i="1"/>
  <c r="BL37" i="1" s="1"/>
  <c r="BJ37" i="1"/>
  <c r="BI37" i="1"/>
  <c r="BQ37" i="1"/>
  <c r="BP37" i="1"/>
  <c r="BR37" i="1" s="1"/>
  <c r="BI36" i="1"/>
  <c r="BQ36" i="1"/>
  <c r="BP36" i="1"/>
  <c r="BP35" i="1"/>
  <c r="BJ35" i="1"/>
  <c r="BK35" i="1" s="1"/>
  <c r="BL35" i="1" s="1"/>
  <c r="BI35" i="1"/>
  <c r="BJ34" i="1"/>
  <c r="BK34" i="1" s="1"/>
  <c r="BL34" i="1" s="1"/>
  <c r="BQ34" i="1"/>
  <c r="BP34" i="1"/>
  <c r="BI34" i="1"/>
  <c r="BP33" i="1"/>
  <c r="BQ33" i="1"/>
  <c r="BR33" i="1" s="1"/>
  <c r="BI33" i="1"/>
  <c r="BP32" i="1"/>
  <c r="BJ32" i="1"/>
  <c r="BK32" i="1" s="1"/>
  <c r="BL32" i="1" s="1"/>
  <c r="BQ32" i="1"/>
  <c r="BI32" i="1"/>
  <c r="BJ31" i="1"/>
  <c r="BK31" i="1" s="1"/>
  <c r="BL31" i="1" s="1"/>
  <c r="BI31" i="1"/>
  <c r="BQ31" i="1"/>
  <c r="BP31" i="1"/>
  <c r="BR31" i="1" s="1"/>
  <c r="BP30" i="1"/>
  <c r="BI30" i="1"/>
  <c r="BQ30" i="1"/>
  <c r="BR30" i="1" s="1"/>
  <c r="BK29" i="1"/>
  <c r="BL29" i="1" s="1"/>
  <c r="BJ29" i="1"/>
  <c r="BI29" i="1"/>
  <c r="BQ29" i="1"/>
  <c r="BP29" i="1"/>
  <c r="BI28" i="1"/>
  <c r="BQ28" i="1"/>
  <c r="BP28" i="1"/>
  <c r="BR28" i="1" s="1"/>
  <c r="BP27" i="1"/>
  <c r="BJ27" i="1"/>
  <c r="BK27" i="1" s="1"/>
  <c r="BL27" i="1" s="1"/>
  <c r="BI27" i="1"/>
  <c r="BJ26" i="1"/>
  <c r="BQ26" i="1"/>
  <c r="BP26" i="1"/>
  <c r="BI26" i="1"/>
  <c r="BP25" i="1"/>
  <c r="BQ25" i="1"/>
  <c r="BR25" i="1" s="1"/>
  <c r="BI25" i="1"/>
  <c r="BP24" i="1"/>
  <c r="BR24" i="1" s="1"/>
  <c r="BJ24" i="1"/>
  <c r="BK24" i="1" s="1"/>
  <c r="BL24" i="1" s="1"/>
  <c r="BQ24" i="1"/>
  <c r="BI24" i="1"/>
  <c r="BJ23" i="1"/>
  <c r="BK23" i="1" s="1"/>
  <c r="BL23" i="1" s="1"/>
  <c r="BI23" i="1"/>
  <c r="BQ23" i="1"/>
  <c r="BP23" i="1"/>
  <c r="BP22" i="1"/>
  <c r="BI22" i="1"/>
  <c r="BQ22" i="1"/>
  <c r="BR22" i="1" s="1"/>
  <c r="BK21" i="1"/>
  <c r="BL21" i="1" s="1"/>
  <c r="BJ21" i="1"/>
  <c r="BI21" i="1"/>
  <c r="BQ21" i="1"/>
  <c r="BP21" i="1"/>
  <c r="BR21" i="1" s="1"/>
  <c r="BI20" i="1"/>
  <c r="BQ20" i="1"/>
  <c r="BP20" i="1"/>
  <c r="BP19" i="1"/>
  <c r="BJ19" i="1"/>
  <c r="BI19" i="1"/>
  <c r="BJ18" i="1"/>
  <c r="BQ18" i="1"/>
  <c r="BP18" i="1"/>
  <c r="BI18" i="1"/>
  <c r="BP17" i="1"/>
  <c r="BQ17" i="1"/>
  <c r="BR17" i="1" s="1"/>
  <c r="BI17" i="1"/>
  <c r="BP16" i="1"/>
  <c r="BJ16" i="1"/>
  <c r="BK16" i="1" s="1"/>
  <c r="BL16" i="1" s="1"/>
  <c r="BQ16" i="1"/>
  <c r="BI16" i="1"/>
  <c r="BJ15" i="1"/>
  <c r="BK15" i="1" s="1"/>
  <c r="BL15" i="1" s="1"/>
  <c r="BI15" i="1"/>
  <c r="BQ15" i="1"/>
  <c r="BP15" i="1"/>
  <c r="BP14" i="1"/>
  <c r="BI14" i="1"/>
  <c r="BJ14" i="1"/>
  <c r="BK14" i="1" s="1"/>
  <c r="BL14" i="1" s="1"/>
  <c r="BK13" i="1"/>
  <c r="BL13" i="1" s="1"/>
  <c r="BJ13" i="1"/>
  <c r="BI13" i="1"/>
  <c r="BQ13" i="1"/>
  <c r="BP13" i="1"/>
  <c r="BI12" i="1"/>
  <c r="BQ12" i="1"/>
  <c r="BP12" i="1"/>
  <c r="BQ11" i="1"/>
  <c r="BP11" i="1"/>
  <c r="BR11" i="1" s="1"/>
  <c r="BJ11" i="1"/>
  <c r="BK11" i="1" s="1"/>
  <c r="BL11" i="1" s="1"/>
  <c r="BI11" i="1"/>
  <c r="BJ10" i="1"/>
  <c r="BK10" i="1" s="1"/>
  <c r="BL10" i="1" s="1"/>
  <c r="BQ10" i="1"/>
  <c r="BP10" i="1"/>
  <c r="BI10" i="1"/>
  <c r="BP9" i="1"/>
  <c r="BQ9" i="1"/>
  <c r="BR9" i="1" s="1"/>
  <c r="BI9" i="1"/>
  <c r="BP8" i="1"/>
  <c r="BJ8" i="1"/>
  <c r="BK8" i="1" s="1"/>
  <c r="BL8" i="1" s="1"/>
  <c r="BQ8" i="1"/>
  <c r="BI8" i="1"/>
  <c r="BJ7" i="1"/>
  <c r="BK7" i="1" s="1"/>
  <c r="BL7" i="1" s="1"/>
  <c r="BI7" i="1"/>
  <c r="BQ7" i="1"/>
  <c r="BP7" i="1"/>
  <c r="BR7" i="1" s="1"/>
  <c r="BP6" i="1"/>
  <c r="BJ6" i="1"/>
  <c r="BK6" i="1" s="1"/>
  <c r="BL6" i="1" s="1"/>
  <c r="BI6" i="1"/>
  <c r="BK5" i="1"/>
  <c r="BL5" i="1" s="1"/>
  <c r="BJ5" i="1"/>
  <c r="BI5" i="1"/>
  <c r="BQ5" i="1"/>
  <c r="BP5" i="1"/>
  <c r="BR5" i="1" s="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E46" i="4"/>
  <c r="AF41" i="4"/>
  <c r="AD35" i="4"/>
  <c r="AB29" i="4"/>
  <c r="AE22" i="4"/>
  <c r="AF17" i="4"/>
  <c r="AF9" i="4"/>
  <c r="AC43" i="4"/>
  <c r="AC40" i="4"/>
  <c r="AE30" i="4"/>
  <c r="AD11" i="4"/>
  <c r="AF44" i="4"/>
  <c r="AD38" i="4"/>
  <c r="AC35" i="4"/>
  <c r="AB32" i="4"/>
  <c r="AC19" i="4"/>
  <c r="AF47" i="4"/>
  <c r="AC46" i="4"/>
  <c r="AE44" i="4"/>
  <c r="AD41" i="4"/>
  <c r="AF39" i="4"/>
  <c r="AC38" i="4"/>
  <c r="AE36" i="4"/>
  <c r="AB35" i="4"/>
  <c r="AF31" i="4"/>
  <c r="AC30" i="4"/>
  <c r="AE28" i="4"/>
  <c r="AB27" i="4"/>
  <c r="AD25" i="4"/>
  <c r="AF23" i="4"/>
  <c r="AC22" i="4"/>
  <c r="AE20" i="4"/>
  <c r="AB19" i="4"/>
  <c r="AD17" i="4"/>
  <c r="AF15" i="4"/>
  <c r="AC14" i="4"/>
  <c r="AE12" i="4"/>
  <c r="AD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B45" i="4"/>
  <c r="AE38" i="4"/>
  <c r="AF33" i="4"/>
  <c r="AD27" i="4"/>
  <c r="AC24" i="4"/>
  <c r="AD19" i="4"/>
  <c r="AE14" i="4"/>
  <c r="AB13" i="4"/>
  <c r="AD46" i="4"/>
  <c r="AE41" i="4"/>
  <c r="AF36" i="4"/>
  <c r="AE33" i="4"/>
  <c r="AD30" i="4"/>
  <c r="AF28" i="4"/>
  <c r="AC27" i="4"/>
  <c r="AE25" i="4"/>
  <c r="AB24" i="4"/>
  <c r="AD22" i="4"/>
  <c r="AF20" i="4"/>
  <c r="AE17" i="4"/>
  <c r="AB16" i="4"/>
  <c r="AD14" i="4"/>
  <c r="AF12" i="4"/>
  <c r="AC11" i="4"/>
  <c r="AE9" i="4"/>
  <c r="AB8" i="4"/>
  <c r="AD43" i="4"/>
  <c r="AB37" i="4"/>
  <c r="AC32" i="4"/>
  <c r="AF25" i="4"/>
  <c r="AB21" i="4"/>
  <c r="AC16" i="4"/>
  <c r="AC8" i="4"/>
  <c r="AB40" i="4"/>
  <c r="AB43" i="4"/>
  <c r="AD33" i="4"/>
  <c r="BR19" i="1"/>
  <c r="BR26" i="1"/>
  <c r="BK18" i="1"/>
  <c r="BL18" i="1" s="1"/>
  <c r="BR20" i="1"/>
  <c r="BR23" i="1"/>
  <c r="BK42" i="1"/>
  <c r="BL42" i="1" s="1"/>
  <c r="BR44" i="1"/>
  <c r="BR35" i="1"/>
  <c r="BR36" i="1"/>
  <c r="BR40" i="1"/>
  <c r="BR42" i="1"/>
  <c r="BR12" i="1"/>
  <c r="BR15" i="1"/>
  <c r="BR39" i="1"/>
  <c r="BR13" i="1"/>
  <c r="BR16" i="1"/>
  <c r="BR18" i="1"/>
  <c r="BR8" i="1"/>
  <c r="BR10" i="1"/>
  <c r="BK19" i="1"/>
  <c r="BL19" i="1" s="1"/>
  <c r="BR27" i="1"/>
  <c r="BR29" i="1"/>
  <c r="BR32" i="1"/>
  <c r="BR34" i="1"/>
  <c r="BK43" i="1"/>
  <c r="BL43" i="1" s="1"/>
  <c r="BK26" i="1"/>
  <c r="BL26" i="1" s="1"/>
  <c r="BQ27" i="1"/>
  <c r="BQ35" i="1"/>
  <c r="BQ43" i="1"/>
  <c r="BR43" i="1" s="1"/>
  <c r="BJ12" i="1"/>
  <c r="BK12" i="1" s="1"/>
  <c r="BL12" i="1" s="1"/>
  <c r="BJ20" i="1"/>
  <c r="BK20" i="1" s="1"/>
  <c r="BL20" i="1" s="1"/>
  <c r="BJ28" i="1"/>
  <c r="BK28" i="1" s="1"/>
  <c r="BL28" i="1" s="1"/>
  <c r="BJ36" i="1"/>
  <c r="BK36" i="1" s="1"/>
  <c r="BL36" i="1" s="1"/>
  <c r="BJ44" i="1"/>
  <c r="BK44" i="1" s="1"/>
  <c r="BL44" i="1" s="1"/>
  <c r="BQ6" i="1"/>
  <c r="BR6" i="1" s="1"/>
  <c r="BQ14" i="1"/>
  <c r="BR14" i="1" s="1"/>
  <c r="BJ9" i="1"/>
  <c r="BK9" i="1" s="1"/>
  <c r="BL9" i="1" s="1"/>
  <c r="BJ17" i="1"/>
  <c r="BK17" i="1" s="1"/>
  <c r="BL17" i="1" s="1"/>
  <c r="BJ25" i="1"/>
  <c r="BK25" i="1" s="1"/>
  <c r="BL25" i="1" s="1"/>
  <c r="BJ33" i="1"/>
  <c r="BK33" i="1" s="1"/>
  <c r="BL33" i="1" s="1"/>
  <c r="BJ41" i="1"/>
  <c r="BK41" i="1" s="1"/>
  <c r="BL41" i="1" s="1"/>
  <c r="BQ19" i="1"/>
  <c r="BJ22" i="1"/>
  <c r="BK22" i="1" s="1"/>
  <c r="BL22" i="1" s="1"/>
  <c r="BJ30" i="1"/>
  <c r="BK30" i="1" s="1"/>
  <c r="BL30"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E18" i="49" s="1"/>
  <c r="D19" i="49"/>
  <c r="D20" i="49"/>
  <c r="E20" i="49" s="1"/>
  <c r="D21" i="49"/>
  <c r="D22" i="49"/>
  <c r="D23" i="49"/>
  <c r="D24" i="49"/>
  <c r="D25" i="49"/>
  <c r="D26" i="49"/>
  <c r="D27" i="49"/>
  <c r="D28" i="49"/>
  <c r="D29" i="49"/>
  <c r="D30" i="49"/>
  <c r="D31" i="49"/>
  <c r="D32" i="49"/>
  <c r="D33" i="49"/>
  <c r="D34" i="49"/>
  <c r="E34" i="49" s="1"/>
  <c r="D35" i="49"/>
  <c r="D36" i="49"/>
  <c r="D37" i="49"/>
  <c r="D38" i="49"/>
  <c r="D39" i="49"/>
  <c r="D40" i="49"/>
  <c r="D41" i="49"/>
  <c r="D42" i="49"/>
  <c r="E42" i="49" s="1"/>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M28" i="4"/>
  <c r="AM29" i="4"/>
  <c r="AM30" i="4"/>
  <c r="AM31" i="4"/>
  <c r="AN31" i="4" s="1"/>
  <c r="H31" i="4" s="1"/>
  <c r="AM32" i="4"/>
  <c r="AM33" i="4"/>
  <c r="AM34" i="4"/>
  <c r="AM35" i="4"/>
  <c r="AM36" i="4"/>
  <c r="AM37" i="4"/>
  <c r="AM38" i="4"/>
  <c r="AM39" i="4"/>
  <c r="AM40" i="4"/>
  <c r="AM41" i="4"/>
  <c r="AM42" i="4"/>
  <c r="AM43" i="4"/>
  <c r="AM44" i="4"/>
  <c r="AM45" i="4"/>
  <c r="AM46" i="4"/>
  <c r="AM47" i="4"/>
  <c r="AN19" i="4" s="1"/>
  <c r="H19" i="4" s="1"/>
  <c r="AM8" i="4"/>
  <c r="W9" i="4"/>
  <c r="X9" i="4"/>
  <c r="E9" i="4" s="1"/>
  <c r="W10" i="4"/>
  <c r="X10" i="4"/>
  <c r="E10" i="4" s="1"/>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D32" i="4" s="1"/>
  <c r="X32" i="4"/>
  <c r="E32" i="4" s="1"/>
  <c r="X29" i="50" s="1"/>
  <c r="W33" i="4"/>
  <c r="X33" i="4"/>
  <c r="E33" i="4" s="1"/>
  <c r="W34" i="4"/>
  <c r="D34" i="4" s="1"/>
  <c r="X34" i="4"/>
  <c r="E34" i="4" s="1"/>
  <c r="W35" i="4"/>
  <c r="D35" i="4" s="1"/>
  <c r="X35" i="4"/>
  <c r="E35" i="4" s="1"/>
  <c r="W36" i="4"/>
  <c r="X36" i="4"/>
  <c r="E36" i="4" s="1"/>
  <c r="X33" i="29" s="1"/>
  <c r="W37" i="4"/>
  <c r="X37" i="4"/>
  <c r="E37" i="4" s="1"/>
  <c r="W38" i="4"/>
  <c r="X38" i="4"/>
  <c r="E38" i="4" s="1"/>
  <c r="W39" i="4"/>
  <c r="X39" i="4"/>
  <c r="E39" i="4" s="1"/>
  <c r="W40" i="4"/>
  <c r="X40" i="4"/>
  <c r="E40" i="4" s="1"/>
  <c r="X37" i="34" s="1"/>
  <c r="W41" i="4"/>
  <c r="D41" i="4" s="1"/>
  <c r="X41" i="4"/>
  <c r="W42" i="4"/>
  <c r="D42" i="4" s="1"/>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D7" i="50"/>
  <c r="D8" i="50"/>
  <c r="D9" i="50"/>
  <c r="D10" i="50"/>
  <c r="D11" i="50"/>
  <c r="D12" i="50"/>
  <c r="E12" i="50" s="1"/>
  <c r="D13" i="50"/>
  <c r="D14" i="50"/>
  <c r="E14" i="50" s="1"/>
  <c r="D15" i="50"/>
  <c r="D16" i="50"/>
  <c r="D17" i="50"/>
  <c r="D18" i="50"/>
  <c r="D19" i="50"/>
  <c r="D20" i="50"/>
  <c r="E20" i="50" s="1"/>
  <c r="D21" i="50"/>
  <c r="D22" i="50"/>
  <c r="D23" i="50"/>
  <c r="D24" i="50"/>
  <c r="D25" i="50"/>
  <c r="D26" i="50"/>
  <c r="D27" i="50"/>
  <c r="D28" i="50"/>
  <c r="E28" i="50" s="1"/>
  <c r="D29" i="50"/>
  <c r="D30" i="50"/>
  <c r="E30" i="50" s="1"/>
  <c r="D31" i="50"/>
  <c r="D32" i="50"/>
  <c r="D33" i="50"/>
  <c r="D34" i="50"/>
  <c r="D35" i="50"/>
  <c r="D36" i="50"/>
  <c r="E36" i="50" s="1"/>
  <c r="D37" i="50"/>
  <c r="D38" i="50"/>
  <c r="D39" i="50"/>
  <c r="D40" i="50"/>
  <c r="D41" i="50"/>
  <c r="D42" i="50"/>
  <c r="D43" i="50"/>
  <c r="D44" i="50"/>
  <c r="D5" i="50"/>
  <c r="C41" i="50"/>
  <c r="C44" i="50" s="1"/>
  <c r="G45" i="4"/>
  <c r="J42" i="19" s="1"/>
  <c r="D41" i="8"/>
  <c r="D42" i="8"/>
  <c r="D43" i="8"/>
  <c r="D44" i="8"/>
  <c r="D33" i="13"/>
  <c r="E33" i="13" s="1"/>
  <c r="D34" i="13"/>
  <c r="D35" i="13"/>
  <c r="E35" i="13" s="1"/>
  <c r="D36" i="13"/>
  <c r="D37" i="13"/>
  <c r="D38" i="13"/>
  <c r="D39" i="13"/>
  <c r="D40" i="13"/>
  <c r="D41" i="13"/>
  <c r="D42" i="13"/>
  <c r="D43" i="13"/>
  <c r="E43" i="13" s="1"/>
  <c r="D44" i="13"/>
  <c r="D41" i="12"/>
  <c r="D42" i="12"/>
  <c r="D43" i="12"/>
  <c r="D44" i="12"/>
  <c r="D41" i="14"/>
  <c r="E41" i="14" s="1"/>
  <c r="D42" i="14"/>
  <c r="D43" i="14"/>
  <c r="E43" i="14" s="1"/>
  <c r="D44" i="14"/>
  <c r="D41" i="15"/>
  <c r="D42" i="15"/>
  <c r="D43" i="15"/>
  <c r="D44" i="15"/>
  <c r="D41" i="16"/>
  <c r="E41" i="16" s="1"/>
  <c r="D42" i="16"/>
  <c r="D43" i="16"/>
  <c r="E43" i="16" s="1"/>
  <c r="D44" i="16"/>
  <c r="D41" i="17"/>
  <c r="D42" i="17"/>
  <c r="D43" i="17"/>
  <c r="D44" i="17"/>
  <c r="D41" i="18"/>
  <c r="E41" i="18" s="1"/>
  <c r="D42" i="18"/>
  <c r="D43" i="18"/>
  <c r="E43" i="18" s="1"/>
  <c r="D44" i="18"/>
  <c r="D41" i="19"/>
  <c r="D42" i="19"/>
  <c r="D43" i="19"/>
  <c r="D44" i="19"/>
  <c r="D41" i="20"/>
  <c r="E41" i="20" s="1"/>
  <c r="D42" i="20"/>
  <c r="D43" i="20"/>
  <c r="E43" i="20" s="1"/>
  <c r="D44" i="20"/>
  <c r="D41" i="21"/>
  <c r="D42" i="21"/>
  <c r="D43" i="21"/>
  <c r="D44" i="21"/>
  <c r="D41" i="22"/>
  <c r="D42" i="22"/>
  <c r="D43" i="22"/>
  <c r="E43" i="22" s="1"/>
  <c r="D44" i="22"/>
  <c r="D41" i="23"/>
  <c r="D42" i="23"/>
  <c r="D43" i="23"/>
  <c r="D44" i="23"/>
  <c r="D41" i="24"/>
  <c r="E41" i="24" s="1"/>
  <c r="D42" i="24"/>
  <c r="D43" i="24"/>
  <c r="E43" i="24" s="1"/>
  <c r="D44" i="24"/>
  <c r="D41" i="25"/>
  <c r="D42" i="25"/>
  <c r="D43" i="25"/>
  <c r="D44" i="25"/>
  <c r="D41" i="26"/>
  <c r="E41" i="26" s="1"/>
  <c r="D42" i="26"/>
  <c r="D43" i="26"/>
  <c r="E43" i="26" s="1"/>
  <c r="D44" i="26"/>
  <c r="D41" i="27"/>
  <c r="D42" i="27"/>
  <c r="D43" i="27"/>
  <c r="D44" i="27"/>
  <c r="D41" i="28"/>
  <c r="E41" i="28" s="1"/>
  <c r="D42" i="28"/>
  <c r="D43" i="28"/>
  <c r="E43" i="28" s="1"/>
  <c r="D44" i="28"/>
  <c r="D41" i="29"/>
  <c r="D42" i="29"/>
  <c r="D43" i="29"/>
  <c r="D44" i="29"/>
  <c r="D41" i="31"/>
  <c r="E41" i="31" s="1"/>
  <c r="D42" i="31"/>
  <c r="D43" i="31"/>
  <c r="D44" i="31"/>
  <c r="D41" i="32"/>
  <c r="D42" i="32"/>
  <c r="D43" i="32"/>
  <c r="D44" i="32"/>
  <c r="D41" i="33"/>
  <c r="E41" i="33" s="1"/>
  <c r="D42" i="33"/>
  <c r="D43" i="33"/>
  <c r="D44" i="33"/>
  <c r="D41" i="34"/>
  <c r="D42" i="34"/>
  <c r="D43" i="34"/>
  <c r="D44" i="34"/>
  <c r="D41" i="35"/>
  <c r="E41" i="35" s="1"/>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E36" i="52" s="1"/>
  <c r="D37" i="52"/>
  <c r="D38" i="52"/>
  <c r="D39" i="52"/>
  <c r="D40" i="52"/>
  <c r="D41" i="52"/>
  <c r="D42" i="52"/>
  <c r="D43" i="52"/>
  <c r="D44" i="52"/>
  <c r="D44" i="51"/>
  <c r="D6" i="51"/>
  <c r="E6" i="51" s="1"/>
  <c r="D7" i="51"/>
  <c r="D8" i="51"/>
  <c r="D9" i="51"/>
  <c r="D10" i="51"/>
  <c r="D11" i="51"/>
  <c r="D12" i="51"/>
  <c r="E12" i="51" s="1"/>
  <c r="D13" i="51"/>
  <c r="D14" i="51"/>
  <c r="E14" i="51" s="1"/>
  <c r="D15" i="51"/>
  <c r="D16" i="51"/>
  <c r="D17" i="51"/>
  <c r="D18" i="51"/>
  <c r="D19" i="51"/>
  <c r="D20" i="51"/>
  <c r="E20" i="51" s="1"/>
  <c r="D21" i="51"/>
  <c r="D22" i="51"/>
  <c r="D23" i="51"/>
  <c r="D24" i="51"/>
  <c r="D25" i="51"/>
  <c r="D26" i="51"/>
  <c r="D27" i="51"/>
  <c r="D28" i="51"/>
  <c r="D29" i="51"/>
  <c r="D30" i="51"/>
  <c r="E30" i="51" s="1"/>
  <c r="D31" i="51"/>
  <c r="D32" i="51"/>
  <c r="D33" i="51"/>
  <c r="D34" i="51"/>
  <c r="D35" i="51"/>
  <c r="D36" i="51"/>
  <c r="E36" i="51" s="1"/>
  <c r="D37" i="51"/>
  <c r="D38" i="51"/>
  <c r="D39" i="51"/>
  <c r="D40" i="51"/>
  <c r="D41" i="51"/>
  <c r="D42" i="51"/>
  <c r="D43" i="51"/>
  <c r="D5" i="51"/>
  <c r="E5" i="51" s="1"/>
  <c r="D6" i="52"/>
  <c r="D7" i="52"/>
  <c r="D8" i="52"/>
  <c r="D9" i="52"/>
  <c r="D10" i="52"/>
  <c r="D11" i="52"/>
  <c r="D12" i="52"/>
  <c r="D13" i="52"/>
  <c r="E13" i="52" s="1"/>
  <c r="D14" i="52"/>
  <c r="D15" i="52"/>
  <c r="E15" i="52" s="1"/>
  <c r="D16" i="52"/>
  <c r="D17" i="52"/>
  <c r="D18" i="52"/>
  <c r="D19" i="52"/>
  <c r="D20" i="52"/>
  <c r="D21" i="52"/>
  <c r="D22" i="52"/>
  <c r="D23" i="52"/>
  <c r="E23" i="52" s="1"/>
  <c r="D24" i="52"/>
  <c r="D25" i="52"/>
  <c r="D26" i="52"/>
  <c r="D27" i="52"/>
  <c r="D28" i="52"/>
  <c r="D29" i="52"/>
  <c r="E29" i="52" s="1"/>
  <c r="D30" i="52"/>
  <c r="D5" i="52"/>
  <c r="E5" i="52" s="1"/>
  <c r="D41" i="43"/>
  <c r="D42" i="43"/>
  <c r="D43" i="43"/>
  <c r="C40" i="51"/>
  <c r="C44" i="51" s="1"/>
  <c r="C39" i="52"/>
  <c r="C44" i="52" s="1"/>
  <c r="D38" i="4"/>
  <c r="D26" i="4"/>
  <c r="D18" i="4"/>
  <c r="V15" i="22" s="1"/>
  <c r="F45" i="4"/>
  <c r="T42" i="30" s="1"/>
  <c r="C45" i="7"/>
  <c r="L44" i="52"/>
  <c r="C5" i="8"/>
  <c r="C44" i="8" s="1"/>
  <c r="D5" i="8"/>
  <c r="D6" i="8"/>
  <c r="E6" i="8" s="1"/>
  <c r="D7" i="8"/>
  <c r="O10" i="4"/>
  <c r="P10" i="4" s="1"/>
  <c r="C10" i="4" s="1"/>
  <c r="D8" i="8"/>
  <c r="O11" i="4"/>
  <c r="P11" i="4" s="1"/>
  <c r="C11" i="4" s="1"/>
  <c r="F8" i="13" s="1"/>
  <c r="D9" i="8"/>
  <c r="D10" i="8"/>
  <c r="E10" i="8" s="1"/>
  <c r="O13" i="4"/>
  <c r="P13" i="4" s="1"/>
  <c r="C13" i="4" s="1"/>
  <c r="F10" i="49" s="1"/>
  <c r="D11" i="8"/>
  <c r="D12" i="8"/>
  <c r="D13" i="8"/>
  <c r="D14" i="8"/>
  <c r="O17" i="4"/>
  <c r="P17" i="4" s="1"/>
  <c r="C17" i="4" s="1"/>
  <c r="P14" i="43" s="1"/>
  <c r="D15" i="8"/>
  <c r="O18" i="4"/>
  <c r="P18" i="4" s="1"/>
  <c r="C18" i="4" s="1"/>
  <c r="P15" i="37" s="1"/>
  <c r="D16" i="8"/>
  <c r="D17" i="8"/>
  <c r="E17" i="8" s="1"/>
  <c r="D18" i="8"/>
  <c r="E18" i="8" s="1"/>
  <c r="D19" i="8"/>
  <c r="E19" i="8" s="1"/>
  <c r="D20" i="8"/>
  <c r="AN23" i="4"/>
  <c r="H23" i="4" s="1"/>
  <c r="D21" i="8"/>
  <c r="D22" i="8"/>
  <c r="D23" i="8"/>
  <c r="D24" i="8"/>
  <c r="E24" i="8" s="1"/>
  <c r="D25" i="8"/>
  <c r="D26" i="8"/>
  <c r="D27" i="8"/>
  <c r="D28" i="8"/>
  <c r="O31" i="4"/>
  <c r="P31" i="4" s="1"/>
  <c r="C31" i="4" s="1"/>
  <c r="F28" i="17" s="1"/>
  <c r="D29" i="8"/>
  <c r="E29" i="8" s="1"/>
  <c r="D30" i="8"/>
  <c r="D31" i="8"/>
  <c r="E31" i="8" s="1"/>
  <c r="D32" i="8"/>
  <c r="D33" i="8"/>
  <c r="E33" i="8" s="1"/>
  <c r="O36" i="4"/>
  <c r="P36" i="4" s="1"/>
  <c r="C36" i="4" s="1"/>
  <c r="D34" i="8"/>
  <c r="D35" i="8"/>
  <c r="D36" i="8"/>
  <c r="E36" i="8" s="1"/>
  <c r="AN39" i="4"/>
  <c r="H39" i="4" s="1"/>
  <c r="D37" i="8"/>
  <c r="E37" i="8" s="1"/>
  <c r="D38" i="8"/>
  <c r="D39" i="8"/>
  <c r="E39" i="8" s="1"/>
  <c r="D40" i="8"/>
  <c r="O43" i="4"/>
  <c r="P43" i="4" s="1"/>
  <c r="C43" i="4" s="1"/>
  <c r="L44" i="8"/>
  <c r="D5" i="13"/>
  <c r="C6" i="13"/>
  <c r="C44" i="13" s="1"/>
  <c r="D6" i="13"/>
  <c r="E6" i="13" s="1"/>
  <c r="D7" i="13"/>
  <c r="D8" i="13"/>
  <c r="D9" i="13"/>
  <c r="D10" i="13"/>
  <c r="D11" i="13"/>
  <c r="D12" i="13"/>
  <c r="D13" i="13"/>
  <c r="D14" i="13"/>
  <c r="E14" i="13" s="1"/>
  <c r="D15" i="13"/>
  <c r="D16" i="13"/>
  <c r="D17" i="13"/>
  <c r="D18" i="13"/>
  <c r="D19" i="13"/>
  <c r="D20" i="13"/>
  <c r="E20" i="13" s="1"/>
  <c r="D21" i="13"/>
  <c r="D22" i="13"/>
  <c r="D23" i="13"/>
  <c r="D24" i="13"/>
  <c r="D25" i="13"/>
  <c r="D26" i="13"/>
  <c r="D27" i="13"/>
  <c r="D28" i="13"/>
  <c r="E28" i="13" s="1"/>
  <c r="D29" i="13"/>
  <c r="D30" i="13"/>
  <c r="E30" i="13" s="1"/>
  <c r="D31" i="13"/>
  <c r="D32" i="13"/>
  <c r="L44" i="13"/>
  <c r="D5" i="12"/>
  <c r="C7" i="12"/>
  <c r="C44" i="12" s="1"/>
  <c r="D6" i="12"/>
  <c r="E6" i="12" s="1"/>
  <c r="D7" i="12"/>
  <c r="D8" i="12"/>
  <c r="E8" i="12" s="1"/>
  <c r="D9" i="12"/>
  <c r="D10" i="12"/>
  <c r="D11" i="12"/>
  <c r="D12" i="12"/>
  <c r="D13" i="12"/>
  <c r="D14" i="12"/>
  <c r="E14" i="12" s="1"/>
  <c r="D15" i="12"/>
  <c r="D16" i="12"/>
  <c r="D17" i="12"/>
  <c r="D18" i="12"/>
  <c r="D19" i="12"/>
  <c r="D20" i="12"/>
  <c r="D21" i="12"/>
  <c r="E21" i="12" s="1"/>
  <c r="D22" i="12"/>
  <c r="D23" i="12"/>
  <c r="D24" i="12"/>
  <c r="D25" i="12"/>
  <c r="D26" i="12"/>
  <c r="D27" i="12"/>
  <c r="D28" i="12"/>
  <c r="D29" i="12"/>
  <c r="D30" i="12"/>
  <c r="E30" i="12" s="1"/>
  <c r="D31" i="12"/>
  <c r="D32" i="12"/>
  <c r="E32" i="12" s="1"/>
  <c r="D33" i="12"/>
  <c r="D34" i="12"/>
  <c r="D35" i="12"/>
  <c r="E35" i="12" s="1"/>
  <c r="D36" i="12"/>
  <c r="D37" i="12"/>
  <c r="D38" i="12"/>
  <c r="D39" i="12"/>
  <c r="D40" i="12"/>
  <c r="E40" i="12" s="1"/>
  <c r="D5" i="14"/>
  <c r="C8" i="14"/>
  <c r="C44" i="14" s="1"/>
  <c r="D6" i="14"/>
  <c r="D7" i="14"/>
  <c r="D8" i="14"/>
  <c r="D9" i="14"/>
  <c r="E9" i="14" s="1"/>
  <c r="D10" i="14"/>
  <c r="D11" i="14"/>
  <c r="D12" i="14"/>
  <c r="D13" i="14"/>
  <c r="D14" i="14"/>
  <c r="D15" i="14"/>
  <c r="E15" i="14" s="1"/>
  <c r="D16" i="14"/>
  <c r="D17" i="14"/>
  <c r="E17" i="14" s="1"/>
  <c r="D18" i="14"/>
  <c r="D19" i="14"/>
  <c r="E19" i="14" s="1"/>
  <c r="D20" i="14"/>
  <c r="D21" i="14"/>
  <c r="D22" i="14"/>
  <c r="D23" i="14"/>
  <c r="D24" i="14"/>
  <c r="D25" i="14"/>
  <c r="E25" i="14" s="1"/>
  <c r="G25" i="14" s="1"/>
  <c r="D26" i="14"/>
  <c r="D27" i="14"/>
  <c r="E27" i="14" s="1"/>
  <c r="D28" i="14"/>
  <c r="E28" i="14" s="1"/>
  <c r="D29" i="14"/>
  <c r="D30" i="14"/>
  <c r="D31" i="14"/>
  <c r="E31" i="14" s="1"/>
  <c r="D32" i="14"/>
  <c r="D33" i="14"/>
  <c r="E33" i="14" s="1"/>
  <c r="G33" i="14" s="1"/>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E19" i="15" s="1"/>
  <c r="D20" i="15"/>
  <c r="D21" i="15"/>
  <c r="D22" i="15"/>
  <c r="D23" i="15"/>
  <c r="D24" i="15"/>
  <c r="D25" i="15"/>
  <c r="D26" i="15"/>
  <c r="D27" i="15"/>
  <c r="E27" i="15" s="1"/>
  <c r="D28" i="15"/>
  <c r="E28" i="15" s="1"/>
  <c r="D29" i="15"/>
  <c r="D30" i="15"/>
  <c r="D31" i="15"/>
  <c r="D32" i="15"/>
  <c r="D33" i="15"/>
  <c r="D34" i="15"/>
  <c r="D35" i="15"/>
  <c r="E35" i="15" s="1"/>
  <c r="D36" i="15"/>
  <c r="D37" i="15"/>
  <c r="E37" i="15" s="1"/>
  <c r="D38" i="15"/>
  <c r="D39" i="15"/>
  <c r="D40" i="15"/>
  <c r="L44" i="15"/>
  <c r="D5" i="16"/>
  <c r="C10" i="16"/>
  <c r="C44" i="16" s="1"/>
  <c r="D6" i="16"/>
  <c r="D7" i="16"/>
  <c r="D8" i="16"/>
  <c r="D9" i="16"/>
  <c r="D10" i="16"/>
  <c r="D11" i="16"/>
  <c r="D12" i="16"/>
  <c r="D13" i="16"/>
  <c r="E13" i="16" s="1"/>
  <c r="D14" i="16"/>
  <c r="D15" i="16"/>
  <c r="D16" i="16"/>
  <c r="D17" i="16"/>
  <c r="D18" i="16"/>
  <c r="D19" i="16"/>
  <c r="D20" i="16"/>
  <c r="D21" i="16"/>
  <c r="E21" i="16" s="1"/>
  <c r="D22" i="16"/>
  <c r="D23" i="16"/>
  <c r="E23" i="16" s="1"/>
  <c r="D24" i="16"/>
  <c r="D25" i="16"/>
  <c r="D26" i="16"/>
  <c r="D27" i="16"/>
  <c r="D28" i="16"/>
  <c r="D29" i="16"/>
  <c r="E29" i="16" s="1"/>
  <c r="D30" i="16"/>
  <c r="D31" i="16"/>
  <c r="E31" i="16" s="1"/>
  <c r="D32" i="16"/>
  <c r="D33" i="16"/>
  <c r="D34" i="16"/>
  <c r="E34" i="16" s="1"/>
  <c r="D35" i="16"/>
  <c r="D36" i="16"/>
  <c r="D37" i="16"/>
  <c r="D38" i="16"/>
  <c r="D39" i="16"/>
  <c r="E39" i="16" s="1"/>
  <c r="D40" i="16"/>
  <c r="L44" i="16"/>
  <c r="D5" i="17"/>
  <c r="E5" i="17" s="1"/>
  <c r="C11" i="17"/>
  <c r="C44" i="17" s="1"/>
  <c r="D6" i="17"/>
  <c r="D7" i="17"/>
  <c r="E7" i="17" s="1"/>
  <c r="D8" i="17"/>
  <c r="D9" i="17"/>
  <c r="D10" i="17"/>
  <c r="D11" i="17"/>
  <c r="D12" i="17"/>
  <c r="D13" i="17"/>
  <c r="D14" i="17"/>
  <c r="D15" i="17"/>
  <c r="D16" i="17"/>
  <c r="E16" i="17" s="1"/>
  <c r="D17" i="17"/>
  <c r="E17" i="17" s="1"/>
  <c r="D18" i="17"/>
  <c r="D19" i="17"/>
  <c r="D20" i="17"/>
  <c r="E20" i="17" s="1"/>
  <c r="D21" i="17"/>
  <c r="D22" i="17"/>
  <c r="D23" i="17"/>
  <c r="E23" i="17" s="1"/>
  <c r="D24" i="17"/>
  <c r="D25" i="17"/>
  <c r="E25" i="17" s="1"/>
  <c r="D26" i="17"/>
  <c r="D27" i="17"/>
  <c r="D28" i="17"/>
  <c r="D29" i="17"/>
  <c r="D30" i="17"/>
  <c r="D31" i="17"/>
  <c r="E31" i="17" s="1"/>
  <c r="D32" i="17"/>
  <c r="E32" i="17" s="1"/>
  <c r="D33" i="17"/>
  <c r="E33" i="17" s="1"/>
  <c r="D34" i="17"/>
  <c r="D35" i="17"/>
  <c r="D36" i="17"/>
  <c r="E36" i="17" s="1"/>
  <c r="D37" i="17"/>
  <c r="D38" i="17"/>
  <c r="E38" i="17" s="1"/>
  <c r="D39" i="17"/>
  <c r="E39" i="17" s="1"/>
  <c r="D40" i="17"/>
  <c r="L44" i="17"/>
  <c r="D5" i="18"/>
  <c r="C12" i="18"/>
  <c r="C44" i="18" s="1"/>
  <c r="D6" i="18"/>
  <c r="D7" i="18"/>
  <c r="D8" i="18"/>
  <c r="D9" i="18"/>
  <c r="E9" i="18" s="1"/>
  <c r="D10" i="18"/>
  <c r="E10" i="18" s="1"/>
  <c r="D11" i="18"/>
  <c r="E11" i="18" s="1"/>
  <c r="D12" i="18"/>
  <c r="D13" i="18"/>
  <c r="D14" i="18"/>
  <c r="D15" i="18"/>
  <c r="D16" i="18"/>
  <c r="D17" i="18"/>
  <c r="E17" i="18" s="1"/>
  <c r="D18" i="18"/>
  <c r="D19" i="18"/>
  <c r="D20" i="18"/>
  <c r="D21" i="18"/>
  <c r="D22" i="18"/>
  <c r="D23" i="18"/>
  <c r="D24" i="18"/>
  <c r="D25" i="18"/>
  <c r="E25" i="18" s="1"/>
  <c r="D26" i="18"/>
  <c r="E26" i="18" s="1"/>
  <c r="D27" i="18"/>
  <c r="E27" i="18" s="1"/>
  <c r="D28" i="18"/>
  <c r="D29" i="18"/>
  <c r="D30" i="18"/>
  <c r="D31" i="18"/>
  <c r="D32" i="18"/>
  <c r="D33" i="18"/>
  <c r="E33" i="18" s="1"/>
  <c r="G33" i="18" s="1"/>
  <c r="D34" i="18"/>
  <c r="D35" i="18"/>
  <c r="E35" i="18" s="1"/>
  <c r="D36" i="18"/>
  <c r="D37" i="18"/>
  <c r="E37" i="18" s="1"/>
  <c r="D38" i="18"/>
  <c r="D39" i="18"/>
  <c r="D40" i="18"/>
  <c r="L44" i="18"/>
  <c r="D5" i="19"/>
  <c r="C13" i="19"/>
  <c r="D6" i="19"/>
  <c r="D7" i="19"/>
  <c r="D8" i="19"/>
  <c r="D9" i="19"/>
  <c r="D10" i="19"/>
  <c r="D11" i="19"/>
  <c r="E11" i="19" s="1"/>
  <c r="D12" i="19"/>
  <c r="D13" i="19"/>
  <c r="D14" i="19"/>
  <c r="D15" i="19"/>
  <c r="D16" i="19"/>
  <c r="D17" i="19"/>
  <c r="D18" i="19"/>
  <c r="D19" i="19"/>
  <c r="D20" i="19"/>
  <c r="D21" i="19"/>
  <c r="D22" i="19"/>
  <c r="D23" i="19"/>
  <c r="D24" i="19"/>
  <c r="D25" i="19"/>
  <c r="D26" i="19"/>
  <c r="D27" i="19"/>
  <c r="D28" i="19"/>
  <c r="D29" i="19"/>
  <c r="E29" i="19" s="1"/>
  <c r="D30" i="19"/>
  <c r="D31" i="19"/>
  <c r="D32" i="19"/>
  <c r="D33" i="19"/>
  <c r="D34" i="19"/>
  <c r="D35" i="19"/>
  <c r="D36" i="19"/>
  <c r="D37" i="19"/>
  <c r="D38" i="19"/>
  <c r="D39" i="19"/>
  <c r="D40" i="19"/>
  <c r="L44" i="19"/>
  <c r="D5" i="20"/>
  <c r="C14" i="20"/>
  <c r="D6" i="20"/>
  <c r="D7" i="20"/>
  <c r="E7" i="20" s="1"/>
  <c r="D8" i="20"/>
  <c r="D9" i="20"/>
  <c r="E9" i="20" s="1"/>
  <c r="D10" i="20"/>
  <c r="D11" i="20"/>
  <c r="D12" i="20"/>
  <c r="D13" i="20"/>
  <c r="E13" i="20" s="1"/>
  <c r="D14" i="20"/>
  <c r="D15" i="20"/>
  <c r="E15" i="20" s="1"/>
  <c r="D16" i="20"/>
  <c r="D17" i="20"/>
  <c r="D18" i="20"/>
  <c r="D19" i="20"/>
  <c r="D20" i="20"/>
  <c r="D21" i="20"/>
  <c r="E21" i="20" s="1"/>
  <c r="D22" i="20"/>
  <c r="D23" i="20"/>
  <c r="D24" i="20"/>
  <c r="D25" i="20"/>
  <c r="E25" i="20" s="1"/>
  <c r="D26" i="20"/>
  <c r="D27" i="20"/>
  <c r="D28" i="20"/>
  <c r="D29" i="20"/>
  <c r="E29" i="20" s="1"/>
  <c r="D30" i="20"/>
  <c r="D31" i="20"/>
  <c r="E31" i="20" s="1"/>
  <c r="D32" i="20"/>
  <c r="D33" i="20"/>
  <c r="D34" i="20"/>
  <c r="D35" i="20"/>
  <c r="D36" i="20"/>
  <c r="D37" i="20"/>
  <c r="E37" i="20" s="1"/>
  <c r="D38" i="20"/>
  <c r="D39" i="20"/>
  <c r="E39" i="20" s="1"/>
  <c r="D40" i="20"/>
  <c r="L44" i="20"/>
  <c r="D5" i="21"/>
  <c r="C15" i="21"/>
  <c r="C44" i="21" s="1"/>
  <c r="D6" i="21"/>
  <c r="D7" i="21"/>
  <c r="D8" i="21"/>
  <c r="D9" i="21"/>
  <c r="E9" i="21" s="1"/>
  <c r="D10" i="21"/>
  <c r="D11" i="21"/>
  <c r="D12" i="21"/>
  <c r="D13" i="21"/>
  <c r="D14" i="21"/>
  <c r="D15" i="21"/>
  <c r="D16" i="21"/>
  <c r="D17" i="21"/>
  <c r="E17" i="21" s="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E19" i="22" s="1"/>
  <c r="D20" i="22"/>
  <c r="D21" i="22"/>
  <c r="E21" i="22" s="1"/>
  <c r="D22" i="22"/>
  <c r="D23" i="22"/>
  <c r="D24" i="22"/>
  <c r="D25" i="22"/>
  <c r="D26" i="22"/>
  <c r="D27" i="22"/>
  <c r="E27" i="22" s="1"/>
  <c r="D28" i="22"/>
  <c r="D29" i="22"/>
  <c r="D30" i="22"/>
  <c r="D31" i="22"/>
  <c r="D32" i="22"/>
  <c r="D33" i="22"/>
  <c r="D34" i="22"/>
  <c r="D35" i="22"/>
  <c r="E35" i="22" s="1"/>
  <c r="D36" i="22"/>
  <c r="D37" i="22"/>
  <c r="E37" i="22" s="1"/>
  <c r="D38" i="22"/>
  <c r="D39" i="22"/>
  <c r="D40" i="22"/>
  <c r="L44" i="22"/>
  <c r="D5" i="23"/>
  <c r="C17" i="23"/>
  <c r="C44" i="23" s="1"/>
  <c r="D6" i="23"/>
  <c r="D7" i="23"/>
  <c r="D8" i="23"/>
  <c r="E8" i="23" s="1"/>
  <c r="D9" i="23"/>
  <c r="D10" i="23"/>
  <c r="D11" i="23"/>
  <c r="D12" i="23"/>
  <c r="D13" i="23"/>
  <c r="E13" i="23" s="1"/>
  <c r="D14" i="23"/>
  <c r="D15" i="23"/>
  <c r="D16" i="23"/>
  <c r="D17" i="23"/>
  <c r="D18" i="23"/>
  <c r="D19" i="23"/>
  <c r="D20" i="23"/>
  <c r="D21" i="23"/>
  <c r="E21" i="23" s="1"/>
  <c r="D22" i="23"/>
  <c r="D23" i="23"/>
  <c r="D24" i="23"/>
  <c r="D25" i="23"/>
  <c r="D26" i="23"/>
  <c r="D27" i="23"/>
  <c r="D28" i="23"/>
  <c r="D29" i="23"/>
  <c r="E29" i="23" s="1"/>
  <c r="D30" i="23"/>
  <c r="D31" i="23"/>
  <c r="D32" i="23"/>
  <c r="D33" i="23"/>
  <c r="D34" i="23"/>
  <c r="E34" i="23" s="1"/>
  <c r="D35" i="23"/>
  <c r="D36" i="23"/>
  <c r="D37" i="23"/>
  <c r="E37" i="23" s="1"/>
  <c r="D38" i="23"/>
  <c r="D39" i="23"/>
  <c r="D40" i="23"/>
  <c r="L44" i="23"/>
  <c r="D5" i="24"/>
  <c r="C18" i="24"/>
  <c r="D6" i="24"/>
  <c r="D7" i="24"/>
  <c r="E7" i="24" s="1"/>
  <c r="D8" i="24"/>
  <c r="D9" i="24"/>
  <c r="D10" i="24"/>
  <c r="D11" i="24"/>
  <c r="D12" i="24"/>
  <c r="D13" i="24"/>
  <c r="D14" i="24"/>
  <c r="D15" i="24"/>
  <c r="D16" i="24"/>
  <c r="D17" i="24"/>
  <c r="D18" i="24"/>
  <c r="D19" i="24"/>
  <c r="D20" i="24"/>
  <c r="D21" i="24"/>
  <c r="E21" i="24" s="1"/>
  <c r="D22" i="24"/>
  <c r="D23" i="24"/>
  <c r="E23" i="24" s="1"/>
  <c r="D24" i="24"/>
  <c r="D25" i="24"/>
  <c r="D26" i="24"/>
  <c r="D27" i="24"/>
  <c r="D28" i="24"/>
  <c r="D29" i="24"/>
  <c r="D30" i="24"/>
  <c r="D31" i="24"/>
  <c r="E31" i="24" s="1"/>
  <c r="D32" i="24"/>
  <c r="D33" i="24"/>
  <c r="D34" i="24"/>
  <c r="D35" i="24"/>
  <c r="D36" i="24"/>
  <c r="D37" i="24"/>
  <c r="E37" i="24" s="1"/>
  <c r="D38" i="24"/>
  <c r="D39" i="24"/>
  <c r="E39" i="24" s="1"/>
  <c r="D40" i="24"/>
  <c r="L44" i="24"/>
  <c r="D5" i="25"/>
  <c r="C19" i="25"/>
  <c r="C44" i="25" s="1"/>
  <c r="D6" i="25"/>
  <c r="D7" i="25"/>
  <c r="E7" i="25" s="1"/>
  <c r="D8" i="25"/>
  <c r="D9" i="25"/>
  <c r="E9" i="25" s="1"/>
  <c r="D10" i="25"/>
  <c r="D11" i="25"/>
  <c r="D12" i="25"/>
  <c r="D13" i="25"/>
  <c r="D14" i="25"/>
  <c r="D15" i="25"/>
  <c r="D16" i="25"/>
  <c r="E16" i="25" s="1"/>
  <c r="D17" i="25"/>
  <c r="D18" i="25"/>
  <c r="D19" i="25"/>
  <c r="D20" i="25"/>
  <c r="D21" i="25"/>
  <c r="D22" i="25"/>
  <c r="D23" i="25"/>
  <c r="D24" i="25"/>
  <c r="D25" i="25"/>
  <c r="E25" i="25" s="1"/>
  <c r="D26" i="25"/>
  <c r="D27" i="25"/>
  <c r="D28" i="25"/>
  <c r="D29" i="25"/>
  <c r="D30" i="25"/>
  <c r="D31" i="25"/>
  <c r="E31" i="25" s="1"/>
  <c r="D32" i="25"/>
  <c r="D33" i="25"/>
  <c r="E33" i="25" s="1"/>
  <c r="G33" i="25" s="1"/>
  <c r="D34" i="25"/>
  <c r="D35" i="25"/>
  <c r="D36" i="25"/>
  <c r="D37" i="25"/>
  <c r="D38" i="25"/>
  <c r="D39" i="25"/>
  <c r="E39" i="25" s="1"/>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E33" i="26" s="1"/>
  <c r="D34" i="26"/>
  <c r="D35" i="26"/>
  <c r="D36" i="26"/>
  <c r="D37" i="26"/>
  <c r="D38" i="26"/>
  <c r="D39" i="26"/>
  <c r="D40" i="26"/>
  <c r="L44" i="26"/>
  <c r="D5" i="27"/>
  <c r="C21" i="27"/>
  <c r="D6" i="27"/>
  <c r="D7" i="27"/>
  <c r="D8" i="27"/>
  <c r="D9" i="27"/>
  <c r="D10" i="27"/>
  <c r="D11" i="27"/>
  <c r="E11" i="27" s="1"/>
  <c r="D12" i="27"/>
  <c r="D13" i="27"/>
  <c r="D14" i="27"/>
  <c r="D15" i="27"/>
  <c r="D16" i="27"/>
  <c r="D17" i="27"/>
  <c r="D18" i="27"/>
  <c r="D19" i="27"/>
  <c r="D20" i="27"/>
  <c r="D21" i="27"/>
  <c r="D22" i="27"/>
  <c r="D23" i="27"/>
  <c r="D24" i="27"/>
  <c r="D25" i="27"/>
  <c r="D26" i="27"/>
  <c r="D27" i="27"/>
  <c r="E27" i="27" s="1"/>
  <c r="D28" i="27"/>
  <c r="D29" i="27"/>
  <c r="D30" i="27"/>
  <c r="D31" i="27"/>
  <c r="D32" i="27"/>
  <c r="D33" i="27"/>
  <c r="D34" i="27"/>
  <c r="D35" i="27"/>
  <c r="D36" i="27"/>
  <c r="D37" i="27"/>
  <c r="D38" i="27"/>
  <c r="D39" i="27"/>
  <c r="D40" i="27"/>
  <c r="L44" i="27"/>
  <c r="D5" i="28"/>
  <c r="C22" i="28"/>
  <c r="D6" i="28"/>
  <c r="D7" i="28"/>
  <c r="D8" i="28"/>
  <c r="D9" i="28"/>
  <c r="D10" i="28"/>
  <c r="D11" i="28"/>
  <c r="D12" i="28"/>
  <c r="D13" i="28"/>
  <c r="E13" i="28" s="1"/>
  <c r="D14" i="28"/>
  <c r="D15" i="28"/>
  <c r="E15" i="28" s="1"/>
  <c r="D16" i="28"/>
  <c r="D17" i="28"/>
  <c r="D18" i="28"/>
  <c r="D19" i="28"/>
  <c r="D20" i="28"/>
  <c r="D21" i="28"/>
  <c r="E21" i="28" s="1"/>
  <c r="D22" i="28"/>
  <c r="D23" i="28"/>
  <c r="D24" i="28"/>
  <c r="E24" i="28" s="1"/>
  <c r="D25" i="28"/>
  <c r="D26" i="28"/>
  <c r="D27" i="28"/>
  <c r="D28" i="28"/>
  <c r="D29" i="28"/>
  <c r="E29" i="28" s="1"/>
  <c r="D30" i="28"/>
  <c r="D31" i="28"/>
  <c r="E31" i="28" s="1"/>
  <c r="D32" i="28"/>
  <c r="D33" i="28"/>
  <c r="D34" i="28"/>
  <c r="D35" i="28"/>
  <c r="D36" i="28"/>
  <c r="D37" i="28"/>
  <c r="E37" i="28" s="1"/>
  <c r="D38" i="28"/>
  <c r="D39" i="28"/>
  <c r="E39" i="28" s="1"/>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E9" i="31" s="1"/>
  <c r="D10" i="31"/>
  <c r="D11" i="31"/>
  <c r="E11" i="31" s="1"/>
  <c r="D12" i="31"/>
  <c r="D13" i="31"/>
  <c r="D14" i="31"/>
  <c r="D15" i="31"/>
  <c r="D16" i="31"/>
  <c r="D17" i="31"/>
  <c r="E17" i="31" s="1"/>
  <c r="D18" i="31"/>
  <c r="D19" i="31"/>
  <c r="E19" i="31" s="1"/>
  <c r="D20" i="31"/>
  <c r="D21" i="31"/>
  <c r="D22" i="31"/>
  <c r="D23" i="31"/>
  <c r="D24" i="31"/>
  <c r="D25" i="31"/>
  <c r="D26" i="31"/>
  <c r="D27" i="31"/>
  <c r="D28" i="31"/>
  <c r="D29" i="31"/>
  <c r="D30" i="31"/>
  <c r="D31" i="31"/>
  <c r="D32" i="31"/>
  <c r="D33" i="31"/>
  <c r="E33" i="31" s="1"/>
  <c r="D34" i="31"/>
  <c r="D35" i="31"/>
  <c r="E35" i="31" s="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E19" i="30" s="1"/>
  <c r="D20" i="30"/>
  <c r="D21" i="30"/>
  <c r="E21" i="30" s="1"/>
  <c r="D22" i="30"/>
  <c r="D23" i="30"/>
  <c r="D24" i="30"/>
  <c r="D25" i="30"/>
  <c r="D26" i="30"/>
  <c r="D27" i="30"/>
  <c r="E27" i="30" s="1"/>
  <c r="D28" i="30"/>
  <c r="D29" i="30"/>
  <c r="D30" i="30"/>
  <c r="D31" i="30"/>
  <c r="D32" i="30"/>
  <c r="D33" i="30"/>
  <c r="D34" i="30"/>
  <c r="E34" i="30" s="1"/>
  <c r="D35" i="30"/>
  <c r="D36" i="30"/>
  <c r="D37" i="30"/>
  <c r="E37" i="30" s="1"/>
  <c r="D38" i="30"/>
  <c r="D39" i="30"/>
  <c r="E39" i="30" s="1"/>
  <c r="D40" i="30"/>
  <c r="L44" i="30"/>
  <c r="D5" i="32"/>
  <c r="C26" i="32"/>
  <c r="C44" i="32" s="1"/>
  <c r="D6" i="32"/>
  <c r="D7" i="32"/>
  <c r="E7" i="32" s="1"/>
  <c r="D8" i="32"/>
  <c r="D9" i="32"/>
  <c r="D10" i="32"/>
  <c r="D11" i="32"/>
  <c r="D12" i="32"/>
  <c r="D13" i="32"/>
  <c r="E13" i="32" s="1"/>
  <c r="D14" i="32"/>
  <c r="D15" i="32"/>
  <c r="E15" i="32" s="1"/>
  <c r="D16" i="32"/>
  <c r="D17" i="32"/>
  <c r="D18" i="32"/>
  <c r="D19" i="32"/>
  <c r="D20" i="32"/>
  <c r="D21" i="32"/>
  <c r="D22" i="32"/>
  <c r="D23" i="32"/>
  <c r="E23" i="32" s="1"/>
  <c r="D24" i="32"/>
  <c r="D25" i="32"/>
  <c r="D26" i="32"/>
  <c r="D27" i="32"/>
  <c r="D28" i="32"/>
  <c r="D29" i="32"/>
  <c r="E29" i="32" s="1"/>
  <c r="D30" i="32"/>
  <c r="D31" i="32"/>
  <c r="E31" i="32" s="1"/>
  <c r="D32" i="32"/>
  <c r="D33" i="32"/>
  <c r="D34" i="32"/>
  <c r="D35" i="32"/>
  <c r="D36" i="32"/>
  <c r="D37" i="32"/>
  <c r="E37" i="32" s="1"/>
  <c r="D38" i="32"/>
  <c r="D39" i="32"/>
  <c r="E39" i="32" s="1"/>
  <c r="D40" i="32"/>
  <c r="L44" i="32"/>
  <c r="D5" i="33"/>
  <c r="C27" i="33"/>
  <c r="C44" i="33" s="1"/>
  <c r="D6" i="33"/>
  <c r="D7" i="33"/>
  <c r="E7" i="33" s="1"/>
  <c r="D8" i="33"/>
  <c r="D9" i="33"/>
  <c r="E9" i="33" s="1"/>
  <c r="D10" i="33"/>
  <c r="D11" i="33"/>
  <c r="D12" i="33"/>
  <c r="D13" i="33"/>
  <c r="D14" i="33"/>
  <c r="D15" i="33"/>
  <c r="E15" i="33" s="1"/>
  <c r="D16" i="33"/>
  <c r="D17" i="33"/>
  <c r="E17" i="33" s="1"/>
  <c r="D18" i="33"/>
  <c r="D19" i="33"/>
  <c r="D20" i="33"/>
  <c r="D21" i="33"/>
  <c r="D22" i="33"/>
  <c r="D23" i="33"/>
  <c r="E23" i="33" s="1"/>
  <c r="D24" i="33"/>
  <c r="D25" i="33"/>
  <c r="E25" i="33" s="1"/>
  <c r="D26" i="33"/>
  <c r="D27" i="33"/>
  <c r="D28" i="33"/>
  <c r="D29" i="33"/>
  <c r="D30" i="33"/>
  <c r="D31" i="33"/>
  <c r="E31" i="33" s="1"/>
  <c r="D32" i="33"/>
  <c r="E32" i="33" s="1"/>
  <c r="D33" i="33"/>
  <c r="E33" i="33" s="1"/>
  <c r="D34" i="33"/>
  <c r="D35" i="33"/>
  <c r="D36" i="33"/>
  <c r="D37" i="33"/>
  <c r="D38" i="33"/>
  <c r="D39" i="33"/>
  <c r="E39" i="33" s="1"/>
  <c r="D40" i="33"/>
  <c r="L44" i="33"/>
  <c r="D5" i="34"/>
  <c r="C28" i="34"/>
  <c r="D6" i="34"/>
  <c r="D7" i="34"/>
  <c r="D8" i="34"/>
  <c r="D9" i="34"/>
  <c r="D10" i="34"/>
  <c r="D11" i="34"/>
  <c r="D12" i="34"/>
  <c r="D13" i="34"/>
  <c r="D14" i="34"/>
  <c r="D15" i="34"/>
  <c r="D16" i="34"/>
  <c r="D17" i="34"/>
  <c r="D18" i="34"/>
  <c r="D19" i="34"/>
  <c r="E19" i="34" s="1"/>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E13" i="35" s="1"/>
  <c r="D14" i="35"/>
  <c r="D15" i="35"/>
  <c r="D16" i="35"/>
  <c r="D17" i="35"/>
  <c r="D18" i="35"/>
  <c r="D19" i="35"/>
  <c r="D20" i="35"/>
  <c r="D21" i="35"/>
  <c r="E21" i="35" s="1"/>
  <c r="D22" i="35"/>
  <c r="D23" i="35"/>
  <c r="D24" i="35"/>
  <c r="D25" i="35"/>
  <c r="D26" i="35"/>
  <c r="D27" i="35"/>
  <c r="E27" i="35" s="1"/>
  <c r="G27" i="35" s="1"/>
  <c r="D28" i="35"/>
  <c r="D29" i="35"/>
  <c r="E29" i="35" s="1"/>
  <c r="D30" i="35"/>
  <c r="D31" i="35"/>
  <c r="D32" i="35"/>
  <c r="D33" i="35"/>
  <c r="D34" i="35"/>
  <c r="D35" i="35"/>
  <c r="E35" i="35" s="1"/>
  <c r="D36" i="35"/>
  <c r="D37" i="35"/>
  <c r="E37" i="35" s="1"/>
  <c r="D38" i="35"/>
  <c r="D39" i="35"/>
  <c r="D40" i="35"/>
  <c r="L44" i="35"/>
  <c r="D5" i="36"/>
  <c r="E5" i="36" s="1"/>
  <c r="C30" i="36"/>
  <c r="C44" i="36" s="1"/>
  <c r="D6" i="36"/>
  <c r="D7" i="36"/>
  <c r="E7" i="36" s="1"/>
  <c r="D8" i="36"/>
  <c r="D9" i="36"/>
  <c r="D10" i="36"/>
  <c r="D11" i="36"/>
  <c r="D12" i="36"/>
  <c r="D13" i="36"/>
  <c r="E13" i="36" s="1"/>
  <c r="D14" i="36"/>
  <c r="D15" i="36"/>
  <c r="D16" i="36"/>
  <c r="D17" i="36"/>
  <c r="D18" i="36"/>
  <c r="D19" i="36"/>
  <c r="D20" i="36"/>
  <c r="E20" i="36" s="1"/>
  <c r="D21" i="36"/>
  <c r="D22" i="36"/>
  <c r="D23" i="36"/>
  <c r="E23" i="36" s="1"/>
  <c r="D24" i="36"/>
  <c r="D25" i="36"/>
  <c r="D26" i="36"/>
  <c r="D27" i="36"/>
  <c r="D28" i="36"/>
  <c r="D29" i="36"/>
  <c r="E29" i="36" s="1"/>
  <c r="D30" i="36"/>
  <c r="D31" i="36"/>
  <c r="E31" i="36" s="1"/>
  <c r="D32" i="36"/>
  <c r="D33" i="36"/>
  <c r="D34" i="36"/>
  <c r="D35" i="36"/>
  <c r="D36" i="36"/>
  <c r="D37" i="36"/>
  <c r="D38" i="36"/>
  <c r="D39" i="36"/>
  <c r="E39" i="36" s="1"/>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E31" i="37" s="1"/>
  <c r="D32" i="37"/>
  <c r="D33" i="37"/>
  <c r="L44" i="37"/>
  <c r="D5" i="38"/>
  <c r="C32" i="38"/>
  <c r="C44" i="38" s="1"/>
  <c r="D6" i="38"/>
  <c r="D7" i="38"/>
  <c r="D8" i="38"/>
  <c r="E8" i="38" s="1"/>
  <c r="D9" i="38"/>
  <c r="D10" i="38"/>
  <c r="D11" i="38"/>
  <c r="D12" i="38"/>
  <c r="D13" i="38"/>
  <c r="D14" i="38"/>
  <c r="D15" i="38"/>
  <c r="E15" i="38" s="1"/>
  <c r="D16" i="38"/>
  <c r="E16" i="38" s="1"/>
  <c r="D17" i="38"/>
  <c r="D18" i="38"/>
  <c r="E18" i="38" s="1"/>
  <c r="D19" i="38"/>
  <c r="D20" i="38"/>
  <c r="D21" i="38"/>
  <c r="D22" i="38"/>
  <c r="D23" i="38"/>
  <c r="D24" i="38"/>
  <c r="E24" i="38" s="1"/>
  <c r="D25" i="38"/>
  <c r="D26" i="38"/>
  <c r="D27" i="38"/>
  <c r="D28" i="38"/>
  <c r="D29" i="38"/>
  <c r="D30" i="38"/>
  <c r="D31" i="38"/>
  <c r="E31" i="38" s="1"/>
  <c r="D32" i="38"/>
  <c r="D33" i="38"/>
  <c r="D34" i="38"/>
  <c r="E34" i="38" s="1"/>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E36" i="40" s="1"/>
  <c r="D37" i="40"/>
  <c r="E37" i="40" s="1"/>
  <c r="D38" i="40"/>
  <c r="D39" i="40"/>
  <c r="D40" i="40"/>
  <c r="L44" i="40"/>
  <c r="D5" i="41"/>
  <c r="C35" i="41"/>
  <c r="C44" i="41" s="1"/>
  <c r="D6" i="41"/>
  <c r="E6" i="41" s="1"/>
  <c r="D7" i="41"/>
  <c r="D8" i="41"/>
  <c r="D9" i="41"/>
  <c r="D10" i="41"/>
  <c r="D11" i="41"/>
  <c r="D12" i="41"/>
  <c r="E12" i="41" s="1"/>
  <c r="D13" i="41"/>
  <c r="D14" i="41"/>
  <c r="D15" i="41"/>
  <c r="D16" i="41"/>
  <c r="E16" i="41" s="1"/>
  <c r="D17" i="41"/>
  <c r="D18" i="41"/>
  <c r="D19" i="41"/>
  <c r="D20" i="41"/>
  <c r="D21" i="41"/>
  <c r="D22" i="41"/>
  <c r="E22" i="41" s="1"/>
  <c r="D23" i="41"/>
  <c r="D24" i="41"/>
  <c r="D25" i="41"/>
  <c r="D26" i="41"/>
  <c r="D27" i="41"/>
  <c r="D28" i="41"/>
  <c r="D29" i="41"/>
  <c r="D30" i="41"/>
  <c r="E30" i="41" s="1"/>
  <c r="D31" i="41"/>
  <c r="D32" i="41"/>
  <c r="D33" i="41"/>
  <c r="D34" i="41"/>
  <c r="D35" i="41"/>
  <c r="D36" i="41"/>
  <c r="D37" i="41"/>
  <c r="D38" i="41"/>
  <c r="D39" i="41"/>
  <c r="D40" i="41"/>
  <c r="L44" i="41"/>
  <c r="D5" i="42"/>
  <c r="C36" i="42"/>
  <c r="D6" i="42"/>
  <c r="D7" i="42"/>
  <c r="D8" i="42"/>
  <c r="E8" i="42" s="1"/>
  <c r="D9" i="42"/>
  <c r="D10" i="42"/>
  <c r="E10" i="42" s="1"/>
  <c r="D11" i="42"/>
  <c r="D12" i="42"/>
  <c r="D13" i="42"/>
  <c r="D14" i="42"/>
  <c r="D15" i="42"/>
  <c r="D16" i="42"/>
  <c r="D17" i="42"/>
  <c r="D18" i="42"/>
  <c r="E18" i="42" s="1"/>
  <c r="D19" i="42"/>
  <c r="D20" i="42"/>
  <c r="D21" i="42"/>
  <c r="E21" i="42" s="1"/>
  <c r="D22" i="42"/>
  <c r="D23" i="42"/>
  <c r="D24" i="42"/>
  <c r="E24" i="42" s="1"/>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E18" i="44" s="1"/>
  <c r="D19" i="44"/>
  <c r="D20" i="44"/>
  <c r="D21" i="44"/>
  <c r="D22" i="44"/>
  <c r="D23" i="44"/>
  <c r="V23" i="44"/>
  <c r="D24" i="44"/>
  <c r="D25" i="44"/>
  <c r="E25" i="44" s="1"/>
  <c r="D26" i="44"/>
  <c r="D27" i="44"/>
  <c r="D28" i="44"/>
  <c r="D29" i="44"/>
  <c r="D30" i="44"/>
  <c r="D31" i="44"/>
  <c r="D32" i="44"/>
  <c r="E32" i="44" s="1"/>
  <c r="D33" i="44"/>
  <c r="D34" i="44"/>
  <c r="D35" i="44"/>
  <c r="E35" i="44" s="1"/>
  <c r="D36" i="44"/>
  <c r="D37" i="44"/>
  <c r="D38" i="44"/>
  <c r="D39" i="44"/>
  <c r="D40" i="44"/>
  <c r="L44" i="44"/>
  <c r="D5" i="43"/>
  <c r="C38" i="43"/>
  <c r="C44" i="43" s="1"/>
  <c r="D6" i="43"/>
  <c r="D7" i="43"/>
  <c r="D8" i="43"/>
  <c r="D9" i="43"/>
  <c r="D10" i="43"/>
  <c r="D11" i="43"/>
  <c r="D12" i="43"/>
  <c r="D13" i="43"/>
  <c r="D14" i="43"/>
  <c r="D15" i="43"/>
  <c r="D16" i="43"/>
  <c r="D17" i="43"/>
  <c r="D18" i="43"/>
  <c r="D19" i="43"/>
  <c r="E19" i="43" s="1"/>
  <c r="D20" i="43"/>
  <c r="D21" i="43"/>
  <c r="D22" i="43"/>
  <c r="D23" i="43"/>
  <c r="D24" i="43"/>
  <c r="D25" i="43"/>
  <c r="D26" i="43"/>
  <c r="D27" i="43"/>
  <c r="E27" i="43" s="1"/>
  <c r="D28" i="43"/>
  <c r="D29" i="43"/>
  <c r="D30" i="43"/>
  <c r="D31" i="43"/>
  <c r="D32" i="43"/>
  <c r="D33" i="43"/>
  <c r="D34" i="43"/>
  <c r="D35" i="43"/>
  <c r="D36" i="43"/>
  <c r="D37" i="43"/>
  <c r="E37" i="43" s="1"/>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V23" i="49"/>
  <c r="V23" i="8"/>
  <c r="E6" i="44"/>
  <c r="E26" i="34"/>
  <c r="E31" i="34"/>
  <c r="E18" i="28"/>
  <c r="E6" i="26"/>
  <c r="E37" i="26"/>
  <c r="E34" i="26"/>
  <c r="E18" i="26"/>
  <c r="E10" i="26"/>
  <c r="E17" i="26"/>
  <c r="E22" i="26"/>
  <c r="E19" i="25"/>
  <c r="E6" i="25"/>
  <c r="E35" i="25"/>
  <c r="E40" i="25"/>
  <c r="E36" i="25"/>
  <c r="E14" i="25"/>
  <c r="E38" i="25"/>
  <c r="E8" i="25"/>
  <c r="E17" i="23"/>
  <c r="E16" i="23"/>
  <c r="E22" i="23"/>
  <c r="E6" i="23"/>
  <c r="E33" i="23"/>
  <c r="E9" i="23"/>
  <c r="E17" i="19"/>
  <c r="E40" i="18"/>
  <c r="E29" i="18"/>
  <c r="E13" i="18"/>
  <c r="E31" i="18"/>
  <c r="E36" i="18"/>
  <c r="E20" i="18"/>
  <c r="E27" i="17"/>
  <c r="E8" i="16"/>
  <c r="E39" i="15"/>
  <c r="E10" i="15"/>
  <c r="E5" i="15"/>
  <c r="E6" i="15"/>
  <c r="E5" i="12"/>
  <c r="E7" i="12"/>
  <c r="E12" i="12"/>
  <c r="E16" i="12"/>
  <c r="E29" i="12"/>
  <c r="E37" i="13"/>
  <c r="E24" i="13"/>
  <c r="E18" i="13"/>
  <c r="E9" i="13"/>
  <c r="E17" i="13"/>
  <c r="E28" i="8"/>
  <c r="E16" i="8"/>
  <c r="E20" i="8"/>
  <c r="E40" i="8"/>
  <c r="E32" i="8"/>
  <c r="E30" i="8"/>
  <c r="E21" i="8"/>
  <c r="E15" i="8"/>
  <c r="D36" i="4"/>
  <c r="V33" i="42" s="1"/>
  <c r="E29" i="41"/>
  <c r="F25" i="29"/>
  <c r="F25" i="21"/>
  <c r="P25" i="42"/>
  <c r="F25" i="44"/>
  <c r="F25" i="30"/>
  <c r="P25" i="38"/>
  <c r="F25" i="28"/>
  <c r="P25" i="27"/>
  <c r="F25" i="19"/>
  <c r="P25" i="30"/>
  <c r="F25" i="14"/>
  <c r="P25" i="36"/>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X12" i="8"/>
  <c r="X12" i="15"/>
  <c r="X12" i="19"/>
  <c r="X12" i="34"/>
  <c r="X12" i="33"/>
  <c r="E8" i="44"/>
  <c r="E14" i="44"/>
  <c r="E16" i="44"/>
  <c r="E21" i="44"/>
  <c r="E22" i="44"/>
  <c r="E24" i="44"/>
  <c r="E28" i="44"/>
  <c r="E31" i="44"/>
  <c r="E36" i="44"/>
  <c r="E40" i="44"/>
  <c r="E33" i="44"/>
  <c r="G33" i="44" s="1"/>
  <c r="E18" i="34"/>
  <c r="E14" i="34"/>
  <c r="E12" i="33"/>
  <c r="G12" i="33" s="1"/>
  <c r="E16" i="33"/>
  <c r="E21" i="33"/>
  <c r="E30" i="33"/>
  <c r="E18" i="24"/>
  <c r="E28" i="16"/>
  <c r="E33" i="16"/>
  <c r="E35" i="16"/>
  <c r="E32" i="16"/>
  <c r="E40" i="16"/>
  <c r="E37" i="16"/>
  <c r="E24" i="16"/>
  <c r="E20" i="16"/>
  <c r="E16" i="16"/>
  <c r="E19" i="16"/>
  <c r="E15" i="16"/>
  <c r="E28" i="29"/>
  <c r="E30" i="36"/>
  <c r="V23" i="13"/>
  <c r="V23" i="19"/>
  <c r="V23" i="31"/>
  <c r="V23" i="38"/>
  <c r="E38" i="15"/>
  <c r="V24" i="14"/>
  <c r="V24" i="15"/>
  <c r="V24" i="21"/>
  <c r="V24" i="24"/>
  <c r="E26" i="23"/>
  <c r="E26" i="15"/>
  <c r="E30" i="15"/>
  <c r="E12" i="15"/>
  <c r="G12" i="15" s="1"/>
  <c r="E15" i="15"/>
  <c r="E18" i="15"/>
  <c r="E23" i="15"/>
  <c r="E25" i="15"/>
  <c r="E34" i="15"/>
  <c r="E31" i="15"/>
  <c r="E14" i="17"/>
  <c r="E15" i="17"/>
  <c r="E18" i="17"/>
  <c r="E22" i="17"/>
  <c r="L44" i="50"/>
  <c r="L44" i="12"/>
  <c r="E13" i="12"/>
  <c r="E22" i="12"/>
  <c r="X36" i="39"/>
  <c r="X36" i="49"/>
  <c r="X36" i="51"/>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16" i="12"/>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23" i="29"/>
  <c r="V18" i="24"/>
  <c r="V18" i="29"/>
  <c r="E41" i="4"/>
  <c r="X38" i="14" s="1"/>
  <c r="N16" i="17"/>
  <c r="N20" i="17"/>
  <c r="N20" i="19"/>
  <c r="N20" i="35"/>
  <c r="D10" i="4"/>
  <c r="D11" i="4"/>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39" i="18"/>
  <c r="E19" i="18"/>
  <c r="E38" i="18"/>
  <c r="E16" i="18"/>
  <c r="E30" i="14"/>
  <c r="E43" i="4"/>
  <c r="X40" i="30" s="1"/>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V37" i="8" s="1"/>
  <c r="X16" i="16"/>
  <c r="X16" i="13"/>
  <c r="F10" i="52"/>
  <c r="G10" i="52" s="1"/>
  <c r="X16" i="52"/>
  <c r="F25" i="38"/>
  <c r="V9" i="26"/>
  <c r="V9" i="39"/>
  <c r="P27" i="8"/>
  <c r="F27" i="8"/>
  <c r="E25" i="4"/>
  <c r="X22" i="13" s="1"/>
  <c r="D25" i="4"/>
  <c r="V22" i="34" s="1"/>
  <c r="E38" i="34"/>
  <c r="E19" i="29"/>
  <c r="E20" i="19"/>
  <c r="O35" i="4"/>
  <c r="P35" i="4" s="1"/>
  <c r="C35" i="4" s="1"/>
  <c r="F32" i="42"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E40" i="38"/>
  <c r="E26" i="26"/>
  <c r="E9" i="17"/>
  <c r="E12" i="16"/>
  <c r="E6" i="36"/>
  <c r="E20" i="25"/>
  <c r="E11" i="25"/>
  <c r="E8" i="15"/>
  <c r="E45" i="4"/>
  <c r="X42" i="30" s="1"/>
  <c r="E12" i="35"/>
  <c r="E24" i="35"/>
  <c r="E27" i="16"/>
  <c r="L44" i="49"/>
  <c r="V37" i="42"/>
  <c r="V37" i="30"/>
  <c r="V17" i="27"/>
  <c r="V17" i="37"/>
  <c r="V17" i="26"/>
  <c r="V17" i="22"/>
  <c r="V40" i="13"/>
  <c r="V40" i="24"/>
  <c r="V40" i="37"/>
  <c r="X40" i="12"/>
  <c r="X40" i="18"/>
  <c r="X40" i="19"/>
  <c r="X40" i="29"/>
  <c r="X40" i="51"/>
  <c r="X40" i="16"/>
  <c r="X40" i="24"/>
  <c r="X40" i="52"/>
  <c r="X40" i="20"/>
  <c r="X40" i="17"/>
  <c r="X40" i="48"/>
  <c r="X40" i="28"/>
  <c r="E22" i="42"/>
  <c r="E23" i="42"/>
  <c r="E38" i="42"/>
  <c r="E7" i="42"/>
  <c r="E27" i="42"/>
  <c r="E42" i="42"/>
  <c r="E6" i="42"/>
  <c r="E11" i="42"/>
  <c r="E12" i="42"/>
  <c r="E43" i="42"/>
  <c r="E19" i="42"/>
  <c r="E5" i="42"/>
  <c r="E14" i="42"/>
  <c r="E15" i="42"/>
  <c r="E17" i="42"/>
  <c r="E20" i="42"/>
  <c r="E28" i="42"/>
  <c r="E13" i="42"/>
  <c r="E31" i="41"/>
  <c r="E21" i="41"/>
  <c r="E13" i="41"/>
  <c r="E43" i="41"/>
  <c r="E40" i="41"/>
  <c r="E28" i="41"/>
  <c r="E33" i="41"/>
  <c r="E10" i="41"/>
  <c r="E37" i="41"/>
  <c r="E17" i="41"/>
  <c r="E20" i="41"/>
  <c r="E22" i="40"/>
  <c r="E7" i="40"/>
  <c r="E27" i="40"/>
  <c r="E39" i="40"/>
  <c r="E24" i="40"/>
  <c r="E32" i="39"/>
  <c r="E43" i="38"/>
  <c r="E20" i="38"/>
  <c r="E42" i="38"/>
  <c r="E21" i="38"/>
  <c r="E25" i="38"/>
  <c r="E35" i="38"/>
  <c r="E9" i="37"/>
  <c r="E13" i="37"/>
  <c r="E43" i="37"/>
  <c r="E5" i="37"/>
  <c r="E24" i="37"/>
  <c r="E32" i="37"/>
  <c r="E12" i="37"/>
  <c r="E39" i="37"/>
  <c r="E8" i="37"/>
  <c r="E15" i="36"/>
  <c r="E35" i="36"/>
  <c r="E27" i="36"/>
  <c r="E25" i="36"/>
  <c r="E17" i="36"/>
  <c r="E17" i="35"/>
  <c r="E16" i="35"/>
  <c r="E39" i="35"/>
  <c r="E33" i="35"/>
  <c r="E23" i="35"/>
  <c r="E31" i="35"/>
  <c r="E36" i="35"/>
  <c r="E19" i="35"/>
  <c r="E34" i="35"/>
  <c r="E8" i="35"/>
  <c r="E42" i="35"/>
  <c r="E9" i="35"/>
  <c r="E15" i="35"/>
  <c r="E32" i="35"/>
  <c r="E28" i="35"/>
  <c r="E5" i="35"/>
  <c r="E40" i="35"/>
  <c r="E25" i="35"/>
  <c r="E43" i="35"/>
  <c r="E42" i="34"/>
  <c r="E25" i="34"/>
  <c r="E39" i="34"/>
  <c r="E23" i="34"/>
  <c r="E24" i="33"/>
  <c r="E29" i="33"/>
  <c r="E8" i="33"/>
  <c r="E43" i="33"/>
  <c r="E20" i="33"/>
  <c r="E13" i="33"/>
  <c r="E11" i="33"/>
  <c r="E27" i="33"/>
  <c r="E43" i="32"/>
  <c r="E21" i="32"/>
  <c r="E27" i="32"/>
  <c r="E9" i="32"/>
  <c r="E32" i="32"/>
  <c r="E17" i="32"/>
  <c r="E11" i="32"/>
  <c r="E41" i="32"/>
  <c r="E28" i="32"/>
  <c r="E35" i="32"/>
  <c r="E25" i="32"/>
  <c r="E19" i="32"/>
  <c r="E33" i="32"/>
  <c r="E34" i="32"/>
  <c r="E14" i="32"/>
  <c r="E42" i="32"/>
  <c r="E38" i="31"/>
  <c r="E30" i="31"/>
  <c r="E14" i="31"/>
  <c r="E34" i="31"/>
  <c r="E27" i="31"/>
  <c r="G27" i="31" s="1"/>
  <c r="E6" i="31"/>
  <c r="E26" i="31"/>
  <c r="E13" i="31"/>
  <c r="E7" i="31"/>
  <c r="E43" i="31"/>
  <c r="E23" i="31"/>
  <c r="E42" i="31"/>
  <c r="E15" i="31"/>
  <c r="E39" i="31"/>
  <c r="E31" i="31"/>
  <c r="E37" i="31"/>
  <c r="E29" i="31"/>
  <c r="E22" i="31"/>
  <c r="E10" i="31"/>
  <c r="E41" i="30"/>
  <c r="E5" i="30"/>
  <c r="E40" i="30"/>
  <c r="E31" i="30"/>
  <c r="E23" i="30"/>
  <c r="E16" i="30"/>
  <c r="E8" i="30"/>
  <c r="E6" i="30"/>
  <c r="E36" i="30"/>
  <c r="E11" i="30"/>
  <c r="E28" i="30"/>
  <c r="E35" i="30"/>
  <c r="E7" i="30"/>
  <c r="E25" i="30"/>
  <c r="E15" i="30"/>
  <c r="E29" i="30"/>
  <c r="E43" i="29"/>
  <c r="E11" i="29"/>
  <c r="E8" i="29"/>
  <c r="E35" i="29"/>
  <c r="E40" i="29"/>
  <c r="E9" i="28"/>
  <c r="E19" i="28"/>
  <c r="E30" i="28"/>
  <c r="E23" i="28"/>
  <c r="E10" i="28"/>
  <c r="E14" i="28"/>
  <c r="E27" i="28"/>
  <c r="E7" i="28"/>
  <c r="E11" i="28"/>
  <c r="E34" i="28"/>
  <c r="E35" i="28"/>
  <c r="E25" i="28"/>
  <c r="E22" i="28"/>
  <c r="E42" i="28"/>
  <c r="E27" i="25"/>
  <c r="E5" i="25"/>
  <c r="E43" i="25"/>
  <c r="E24" i="24"/>
  <c r="E15" i="24"/>
  <c r="E14" i="24"/>
  <c r="E35" i="24"/>
  <c r="E28" i="24"/>
  <c r="E27" i="24"/>
  <c r="E16" i="24"/>
  <c r="E38" i="24"/>
  <c r="E26" i="24"/>
  <c r="E10" i="24"/>
  <c r="E40" i="24"/>
  <c r="E12" i="24"/>
  <c r="E32" i="24"/>
  <c r="E5" i="24"/>
  <c r="E34" i="24"/>
  <c r="E22" i="24"/>
  <c r="E6" i="24"/>
  <c r="E30" i="24"/>
  <c r="E8" i="24"/>
  <c r="E11" i="24"/>
  <c r="E20" i="24"/>
  <c r="E42" i="24"/>
  <c r="E42" i="23"/>
  <c r="E30" i="23"/>
  <c r="E32" i="23"/>
  <c r="E24" i="23"/>
  <c r="E28" i="23"/>
  <c r="E36" i="23"/>
  <c r="E18" i="23"/>
  <c r="E20" i="23"/>
  <c r="E41" i="23"/>
  <c r="E5" i="23"/>
  <c r="E12" i="23"/>
  <c r="E25" i="23"/>
  <c r="E10" i="23"/>
  <c r="E41" i="22"/>
  <c r="E14" i="22"/>
  <c r="E22" i="22"/>
  <c r="E32" i="22"/>
  <c r="E16" i="22"/>
  <c r="E11" i="22"/>
  <c r="E18" i="22"/>
  <c r="E42" i="22"/>
  <c r="E10" i="22"/>
  <c r="E28" i="22"/>
  <c r="E12" i="22"/>
  <c r="E34" i="22"/>
  <c r="E38" i="22"/>
  <c r="E7" i="22"/>
  <c r="E23" i="22"/>
  <c r="E6" i="22"/>
  <c r="E39" i="22"/>
  <c r="E24" i="22"/>
  <c r="E5" i="22"/>
  <c r="E26" i="22"/>
  <c r="E20" i="22"/>
  <c r="E40" i="22"/>
  <c r="E36" i="22"/>
  <c r="E31" i="22"/>
  <c r="E30" i="22"/>
  <c r="E42" i="21"/>
  <c r="E18" i="21"/>
  <c r="E10" i="21"/>
  <c r="E20" i="21"/>
  <c r="E32" i="21"/>
  <c r="E16" i="21"/>
  <c r="E34" i="21"/>
  <c r="E43" i="21"/>
  <c r="E12" i="21"/>
  <c r="E36" i="21"/>
  <c r="E13" i="21"/>
  <c r="E38" i="21"/>
  <c r="E21" i="21"/>
  <c r="E41" i="21"/>
  <c r="E22" i="21"/>
  <c r="E30" i="21"/>
  <c r="E14" i="21"/>
  <c r="E28" i="21"/>
  <c r="E33" i="21"/>
  <c r="E29" i="21"/>
  <c r="E6" i="21"/>
  <c r="E8" i="21"/>
  <c r="E27" i="20"/>
  <c r="E30" i="20"/>
  <c r="E18" i="20"/>
  <c r="E6" i="20"/>
  <c r="E20" i="20"/>
  <c r="E32" i="20"/>
  <c r="E35" i="20"/>
  <c r="E14" i="20"/>
  <c r="E5" i="20"/>
  <c r="E16" i="20"/>
  <c r="E11" i="20"/>
  <c r="E40" i="20"/>
  <c r="E8" i="20"/>
  <c r="E23" i="20"/>
  <c r="E26" i="20"/>
  <c r="E10" i="20"/>
  <c r="E12" i="20"/>
  <c r="E42" i="20"/>
  <c r="E25" i="19"/>
  <c r="E37" i="19"/>
  <c r="E21" i="19"/>
  <c r="E14" i="19"/>
  <c r="E38" i="19"/>
  <c r="E41" i="19"/>
  <c r="E32" i="19"/>
  <c r="E40" i="19"/>
  <c r="E16" i="19"/>
  <c r="E9" i="19"/>
  <c r="E6" i="19"/>
  <c r="E12" i="19"/>
  <c r="E34" i="19"/>
  <c r="E24" i="19"/>
  <c r="E42" i="19"/>
  <c r="E22" i="19"/>
  <c r="E13" i="19"/>
  <c r="E5" i="19"/>
  <c r="E30" i="19"/>
  <c r="E36" i="19"/>
  <c r="E43" i="19"/>
  <c r="E42" i="18"/>
  <c r="E15" i="18"/>
  <c r="E23" i="18"/>
  <c r="E11" i="17"/>
  <c r="E34" i="17"/>
  <c r="E29" i="17"/>
  <c r="E30" i="17"/>
  <c r="E43" i="17"/>
  <c r="E21" i="17"/>
  <c r="E19" i="17"/>
  <c r="E13" i="17"/>
  <c r="E35" i="17"/>
  <c r="E6" i="17"/>
  <c r="E37" i="17"/>
  <c r="E40" i="15"/>
  <c r="E22" i="15"/>
  <c r="E14" i="15"/>
  <c r="E11" i="15"/>
  <c r="E41" i="15"/>
  <c r="E18" i="14"/>
  <c r="E6" i="14"/>
  <c r="E10" i="14"/>
  <c r="E22" i="14"/>
  <c r="E13" i="14"/>
  <c r="E16" i="14"/>
  <c r="E23" i="14"/>
  <c r="E26" i="14"/>
  <c r="E7" i="14"/>
  <c r="E38" i="14"/>
  <c r="E29" i="14"/>
  <c r="E36" i="14"/>
  <c r="E14" i="14"/>
  <c r="E21" i="14"/>
  <c r="E37" i="14"/>
  <c r="E34" i="14"/>
  <c r="E41" i="12"/>
  <c r="E18" i="12"/>
  <c r="E39" i="12"/>
  <c r="E20" i="12"/>
  <c r="E19" i="12"/>
  <c r="E22" i="13"/>
  <c r="E21" i="13"/>
  <c r="E10" i="13"/>
  <c r="E39" i="13"/>
  <c r="E42" i="8"/>
  <c r="E22" i="8"/>
  <c r="E14" i="8"/>
  <c r="E8" i="8"/>
  <c r="E41" i="8"/>
  <c r="E7" i="8"/>
  <c r="E25" i="8"/>
  <c r="L44" i="51"/>
  <c r="E9" i="8"/>
  <c r="L44" i="48"/>
  <c r="E18" i="36"/>
  <c r="E9" i="16"/>
  <c r="E9" i="36"/>
  <c r="E43" i="36"/>
  <c r="E43" i="40"/>
  <c r="E28" i="17"/>
  <c r="E10" i="12"/>
  <c r="E28" i="12"/>
  <c r="E6" i="52"/>
  <c r="E11" i="52"/>
  <c r="E14" i="52"/>
  <c r="E17" i="52"/>
  <c r="E18" i="52"/>
  <c r="E27" i="52"/>
  <c r="E30" i="52"/>
  <c r="E32" i="52"/>
  <c r="E41" i="52"/>
  <c r="E7" i="52"/>
  <c r="E9" i="52"/>
  <c r="E10" i="52"/>
  <c r="E19" i="52"/>
  <c r="E21" i="52"/>
  <c r="E22" i="52"/>
  <c r="E25" i="52"/>
  <c r="E26" i="52"/>
  <c r="E33" i="52"/>
  <c r="E34" i="52"/>
  <c r="E37" i="52"/>
  <c r="E38" i="52"/>
  <c r="E40" i="52"/>
  <c r="E42" i="52"/>
  <c r="E8" i="51"/>
  <c r="E24" i="51"/>
  <c r="E25" i="51"/>
  <c r="E26" i="51"/>
  <c r="E29" i="51"/>
  <c r="E33" i="51"/>
  <c r="E37" i="51"/>
  <c r="E38" i="51"/>
  <c r="E40" i="51"/>
  <c r="E41" i="51"/>
  <c r="E42" i="51"/>
  <c r="E9" i="51"/>
  <c r="E17" i="51"/>
  <c r="E22" i="51"/>
  <c r="E32" i="51"/>
  <c r="E7" i="51"/>
  <c r="E10" i="51"/>
  <c r="E13" i="51"/>
  <c r="E16" i="51"/>
  <c r="E18" i="51"/>
  <c r="E21" i="51"/>
  <c r="E28" i="51"/>
  <c r="E34" i="51"/>
  <c r="E38" i="13"/>
  <c r="E42" i="13"/>
  <c r="E43" i="34"/>
  <c r="E42" i="36"/>
  <c r="E42" i="40"/>
  <c r="E42" i="33"/>
  <c r="E42" i="29"/>
  <c r="E30" i="26"/>
  <c r="E42" i="25"/>
  <c r="E43" i="12"/>
  <c r="E42" i="12"/>
  <c r="E43" i="15"/>
  <c r="E42" i="16"/>
  <c r="E41" i="17"/>
  <c r="E41" i="25"/>
  <c r="E42" i="26"/>
  <c r="E41" i="29"/>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9"/>
  <c r="V10" i="50"/>
  <c r="V8" i="13"/>
  <c r="V8" i="18"/>
  <c r="V9" i="31"/>
  <c r="V11" i="38"/>
  <c r="X18" i="43"/>
  <c r="X18" i="52"/>
  <c r="X18" i="21"/>
  <c r="X18" i="41"/>
  <c r="X18" i="25"/>
  <c r="X18" i="44"/>
  <c r="X18" i="28"/>
  <c r="X16" i="51"/>
  <c r="X16" i="30"/>
  <c r="X16" i="8"/>
  <c r="X16" i="27"/>
  <c r="X16" i="36"/>
  <c r="X16" i="29"/>
  <c r="X16" i="17"/>
  <c r="X38" i="12"/>
  <c r="V36" i="25"/>
  <c r="V7" i="24"/>
  <c r="V7" i="25"/>
  <c r="V7" i="38"/>
  <c r="X38" i="16"/>
  <c r="V34" i="27"/>
  <c r="V34" i="14"/>
  <c r="E23" i="4"/>
  <c r="X20" i="14" s="1"/>
  <c r="V11" i="33"/>
  <c r="V11" i="8"/>
  <c r="V11" i="16"/>
  <c r="V9" i="51"/>
  <c r="V9" i="50"/>
  <c r="V9" i="44"/>
  <c r="V9" i="21"/>
  <c r="V7" i="16"/>
  <c r="V7" i="12"/>
  <c r="V9" i="27"/>
  <c r="V11" i="36"/>
  <c r="V11" i="40"/>
  <c r="X18" i="50"/>
  <c r="X18" i="30"/>
  <c r="X18" i="48"/>
  <c r="X18" i="37"/>
  <c r="X18" i="22"/>
  <c r="X18" i="32"/>
  <c r="X18" i="18"/>
  <c r="X18" i="12"/>
  <c r="X18" i="38"/>
  <c r="X18" i="36"/>
  <c r="X18" i="20"/>
  <c r="X16" i="18"/>
  <c r="X16" i="49"/>
  <c r="X16" i="39"/>
  <c r="X16" i="28"/>
  <c r="X16" i="23"/>
  <c r="V8" i="50"/>
  <c r="V7" i="43"/>
  <c r="V7" i="44"/>
  <c r="V7" i="34"/>
  <c r="V7" i="32"/>
  <c r="V7" i="37"/>
  <c r="V7" i="27"/>
  <c r="X38" i="25"/>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4" s="1"/>
  <c r="D17" i="4"/>
  <c r="V14" i="15" s="1"/>
  <c r="E8" i="4"/>
  <c r="X5" i="28" s="1"/>
  <c r="D23" i="4"/>
  <c r="D33" i="4"/>
  <c r="V30" i="52" s="1"/>
  <c r="E17" i="4"/>
  <c r="D22" i="4"/>
  <c r="V30" i="29"/>
  <c r="V30" i="8"/>
  <c r="V30" i="49"/>
  <c r="V30" i="24"/>
  <c r="V30" i="39"/>
  <c r="V30" i="30"/>
  <c r="V30" i="41"/>
  <c r="V6" i="12"/>
  <c r="V6" i="21"/>
  <c r="V6" i="35"/>
  <c r="X20" i="51"/>
  <c r="X20" i="29"/>
  <c r="X5" i="24"/>
  <c r="V20" i="41"/>
  <c r="V20" i="49"/>
  <c r="V20" i="15"/>
  <c r="V20" i="21"/>
  <c r="V20" i="27"/>
  <c r="V20" i="44"/>
  <c r="V14" i="36"/>
  <c r="X19" i="52"/>
  <c r="X19" i="43"/>
  <c r="V7" i="28"/>
  <c r="V7" i="48"/>
  <c r="X18" i="42"/>
  <c r="X18" i="24"/>
  <c r="V13" i="13"/>
  <c r="V13" i="52"/>
  <c r="V13" i="14"/>
  <c r="V27" i="8"/>
  <c r="V27" i="17"/>
  <c r="V35" i="36"/>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43" i="23"/>
  <c r="E34" i="20"/>
  <c r="E28" i="20"/>
  <c r="E42" i="17"/>
  <c r="E42" i="15"/>
  <c r="E42" i="14"/>
  <c r="E23" i="12"/>
  <c r="E11" i="12"/>
  <c r="J7" i="46"/>
  <c r="E16" i="13"/>
  <c r="E38" i="2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P5" i="39"/>
  <c r="F5" i="42"/>
  <c r="G5" i="42" s="1"/>
  <c r="P5" i="27"/>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F27" i="31"/>
  <c r="F27" i="30"/>
  <c r="F27" i="32"/>
  <c r="F27" i="33"/>
  <c r="F27" i="34"/>
  <c r="F27" i="35"/>
  <c r="F27" i="36"/>
  <c r="G27" i="36" s="1"/>
  <c r="F27" i="37"/>
  <c r="F27" i="38"/>
  <c r="F27" i="39"/>
  <c r="F27" i="40"/>
  <c r="G27" i="40" s="1"/>
  <c r="F27" i="41"/>
  <c r="F27" i="42"/>
  <c r="F27" i="44"/>
  <c r="F27" i="43"/>
  <c r="P27" i="31"/>
  <c r="P27" i="30"/>
  <c r="P27" i="32"/>
  <c r="P27" i="33"/>
  <c r="P27" i="34"/>
  <c r="P27" i="35"/>
  <c r="P27" i="36"/>
  <c r="P27" i="37"/>
  <c r="P27" i="38"/>
  <c r="P27" i="39"/>
  <c r="P27" i="40"/>
  <c r="P27" i="41"/>
  <c r="P27" i="42"/>
  <c r="P27" i="44"/>
  <c r="P27" i="43"/>
  <c r="F27" i="48"/>
  <c r="F27" i="49"/>
  <c r="P27" i="49"/>
  <c r="P27" i="51"/>
  <c r="F27" i="51"/>
  <c r="F27" i="13"/>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F27" i="16"/>
  <c r="P27" i="17"/>
  <c r="P27" i="21"/>
  <c r="P27" i="22"/>
  <c r="F27" i="18"/>
  <c r="F27" i="19"/>
  <c r="F27" i="20"/>
  <c r="F27" i="23"/>
  <c r="F27" i="24"/>
  <c r="G27" i="24" s="1"/>
  <c r="F27" i="25"/>
  <c r="G27" i="25" s="1"/>
  <c r="F27" i="26"/>
  <c r="F27" i="27"/>
  <c r="F27" i="28"/>
  <c r="G27" i="28" s="1"/>
  <c r="F27" i="29"/>
  <c r="F11" i="43"/>
  <c r="AN46" i="4"/>
  <c r="H46" i="4" s="1"/>
  <c r="F34" i="17"/>
  <c r="P36" i="44"/>
  <c r="P36" i="28"/>
  <c r="F36" i="35"/>
  <c r="F36" i="41"/>
  <c r="O38" i="4"/>
  <c r="P38" i="4" s="1"/>
  <c r="C38" i="4" s="1"/>
  <c r="O26" i="4"/>
  <c r="P26" i="4" s="1"/>
  <c r="C26" i="4" s="1"/>
  <c r="F33" i="28"/>
  <c r="F33" i="19"/>
  <c r="F33" i="26"/>
  <c r="P33" i="16"/>
  <c r="F33" i="33"/>
  <c r="F33" i="20"/>
  <c r="F33" i="34"/>
  <c r="F33" i="27"/>
  <c r="P33" i="32"/>
  <c r="F33" i="36"/>
  <c r="P33" i="49"/>
  <c r="P10" i="50"/>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28"/>
  <c r="AI34" i="4"/>
  <c r="G34" i="4" s="1"/>
  <c r="J31" i="16" s="1"/>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P33" i="43"/>
  <c r="P33" i="42"/>
  <c r="F33" i="8"/>
  <c r="P33" i="24"/>
  <c r="F33" i="41"/>
  <c r="G33" i="41" s="1"/>
  <c r="P33" i="31"/>
  <c r="F39" i="17"/>
  <c r="F39" i="48"/>
  <c r="P39" i="33"/>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F39" i="31"/>
  <c r="G39" i="31" s="1"/>
  <c r="P39" i="41"/>
  <c r="P39" i="26"/>
  <c r="P39" i="31"/>
  <c r="P39" i="14"/>
  <c r="P39" i="16"/>
  <c r="F39" i="51"/>
  <c r="F39" i="29"/>
  <c r="P39" i="8"/>
  <c r="P39" i="18"/>
  <c r="P39" i="20"/>
  <c r="P39" i="30"/>
  <c r="P33" i="33"/>
  <c r="P33" i="36"/>
  <c r="P33" i="15"/>
  <c r="F33" i="16"/>
  <c r="G33" i="16" s="1"/>
  <c r="P33" i="17"/>
  <c r="F33" i="51"/>
  <c r="G33" i="51" s="1"/>
  <c r="F33" i="50"/>
  <c r="F33" i="17"/>
  <c r="P33" i="22"/>
  <c r="F33" i="44"/>
  <c r="F33" i="40"/>
  <c r="P33" i="52"/>
  <c r="F33" i="42"/>
  <c r="P33" i="14"/>
  <c r="P33" i="20"/>
  <c r="F33" i="30"/>
  <c r="P33" i="8"/>
  <c r="F33" i="24"/>
  <c r="P33" i="51"/>
  <c r="P33" i="12"/>
  <c r="P33" i="28"/>
  <c r="P33" i="50"/>
  <c r="F33" i="18"/>
  <c r="F33" i="31"/>
  <c r="F33" i="43"/>
  <c r="P33" i="40"/>
  <c r="P33" i="13"/>
  <c r="F33" i="22"/>
  <c r="P33" i="26"/>
  <c r="F33" i="49"/>
  <c r="F33" i="14"/>
  <c r="P33" i="38"/>
  <c r="F33" i="25"/>
  <c r="P33" i="37"/>
  <c r="F33" i="48"/>
  <c r="F33" i="29"/>
  <c r="P33" i="41"/>
  <c r="F33" i="39"/>
  <c r="P33" i="35"/>
  <c r="P33" i="27"/>
  <c r="F33" i="23"/>
  <c r="F33" i="15"/>
  <c r="P33" i="34"/>
  <c r="P33" i="19"/>
  <c r="P33" i="48"/>
  <c r="F33" i="37"/>
  <c r="P33" i="23"/>
  <c r="F33" i="38"/>
  <c r="P33" i="18"/>
  <c r="F15" i="33"/>
  <c r="P13" i="37"/>
  <c r="F13" i="14"/>
  <c r="F13" i="33"/>
  <c r="P13" i="19"/>
  <c r="F13" i="41"/>
  <c r="G13" i="41" s="1"/>
  <c r="F13" i="13"/>
  <c r="F36" i="15"/>
  <c r="P36" i="52"/>
  <c r="P36" i="49"/>
  <c r="P36" i="23"/>
  <c r="F36" i="18"/>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P29" i="23"/>
  <c r="P29" i="50"/>
  <c r="P29" i="44"/>
  <c r="P29" i="17"/>
  <c r="F29" i="43"/>
  <c r="P29" i="20"/>
  <c r="F29" i="15"/>
  <c r="P29" i="39"/>
  <c r="F29" i="51"/>
  <c r="G29" i="51" s="1"/>
  <c r="P13" i="34"/>
  <c r="P13" i="33"/>
  <c r="F13" i="27"/>
  <c r="F13" i="28"/>
  <c r="P13" i="44"/>
  <c r="P13" i="51"/>
  <c r="F13" i="8"/>
  <c r="F13" i="17"/>
  <c r="F13" i="34"/>
  <c r="F13" i="32"/>
  <c r="F13" i="44"/>
  <c r="P13" i="23"/>
  <c r="P13" i="29"/>
  <c r="F13" i="23"/>
  <c r="F13" i="39"/>
  <c r="P13" i="15"/>
  <c r="P13" i="42"/>
  <c r="F13" i="35"/>
  <c r="F13" i="29"/>
  <c r="P13" i="8"/>
  <c r="F13" i="30"/>
  <c r="P13" i="50"/>
  <c r="F13" i="15"/>
  <c r="P13" i="48"/>
  <c r="P13" i="12"/>
  <c r="P13" i="36"/>
  <c r="P13" i="35"/>
  <c r="P13" i="43"/>
  <c r="F13" i="25"/>
  <c r="F13" i="43"/>
  <c r="F13" i="37"/>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P28" i="22"/>
  <c r="F28" i="25"/>
  <c r="F28" i="37"/>
  <c r="F28" i="38"/>
  <c r="P28" i="18"/>
  <c r="P8" i="37"/>
  <c r="F8" i="20"/>
  <c r="F8" i="8"/>
  <c r="G8" i="8" s="1"/>
  <c r="X43" i="43"/>
  <c r="X43" i="27"/>
  <c r="X43" i="12"/>
  <c r="X43" i="34"/>
  <c r="X43" i="21"/>
  <c r="X39" i="42"/>
  <c r="X39" i="28"/>
  <c r="X39" i="31"/>
  <c r="X37" i="38"/>
  <c r="X27" i="14"/>
  <c r="X27" i="29"/>
  <c r="X27" i="17"/>
  <c r="X27" i="37"/>
  <c r="X27" i="20"/>
  <c r="X27" i="52"/>
  <c r="X25" i="8"/>
  <c r="X23" i="49"/>
  <c r="X23" i="39"/>
  <c r="X23" i="48"/>
  <c r="X23" i="29"/>
  <c r="X23" i="13"/>
  <c r="X13" i="13"/>
  <c r="X11" i="19"/>
  <c r="X11" i="18"/>
  <c r="X11" i="23"/>
  <c r="X11" i="25"/>
  <c r="X11" i="42"/>
  <c r="X11" i="34"/>
  <c r="X9" i="36"/>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X24" i="38"/>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3" i="36"/>
  <c r="G33" i="36" s="1"/>
  <c r="E11" i="36"/>
  <c r="E21" i="36"/>
  <c r="E38" i="36"/>
  <c r="E14" i="36"/>
  <c r="E21" i="31"/>
  <c r="E6" i="28"/>
  <c r="E38" i="28"/>
  <c r="E26" i="28"/>
  <c r="N36" i="52"/>
  <c r="N36" i="48"/>
  <c r="N36" i="50"/>
  <c r="E5" i="50"/>
  <c r="E7" i="50"/>
  <c r="E11" i="50"/>
  <c r="E13" i="50"/>
  <c r="E15" i="50"/>
  <c r="E19" i="50"/>
  <c r="E21" i="50"/>
  <c r="E23" i="50"/>
  <c r="E27" i="50"/>
  <c r="E29" i="50"/>
  <c r="E31" i="50"/>
  <c r="E35" i="50"/>
  <c r="E37" i="50"/>
  <c r="E39" i="50"/>
  <c r="E43" i="50"/>
  <c r="E6" i="50"/>
  <c r="E8" i="50"/>
  <c r="E10" i="50"/>
  <c r="E16" i="50"/>
  <c r="E18" i="50"/>
  <c r="E22" i="50"/>
  <c r="E24" i="50"/>
  <c r="E26" i="50"/>
  <c r="E32" i="50"/>
  <c r="E34" i="50"/>
  <c r="E38" i="50"/>
  <c r="E40" i="50"/>
  <c r="G40" i="50" s="1"/>
  <c r="E42" i="50"/>
  <c r="P12" i="50"/>
  <c r="P12" i="52"/>
  <c r="F12" i="48"/>
  <c r="F12" i="50"/>
  <c r="F12" i="49"/>
  <c r="P12" i="51"/>
  <c r="P25" i="49"/>
  <c r="P25" i="48"/>
  <c r="P25" i="14"/>
  <c r="E15" i="43"/>
  <c r="E24" i="43"/>
  <c r="E33" i="43"/>
  <c r="G33" i="43" s="1"/>
  <c r="E38" i="43"/>
  <c r="E34" i="43"/>
  <c r="E39" i="43"/>
  <c r="E23" i="43"/>
  <c r="E26" i="43"/>
  <c r="E10" i="43"/>
  <c r="E35" i="43"/>
  <c r="E17" i="43"/>
  <c r="E9" i="38"/>
  <c r="E13" i="38"/>
  <c r="G13" i="38" s="1"/>
  <c r="E37" i="38"/>
  <c r="E11" i="34"/>
  <c r="E20" i="29"/>
  <c r="E24" i="29"/>
  <c r="E7" i="18"/>
  <c r="E24" i="12"/>
  <c r="E27" i="12"/>
  <c r="E34" i="12"/>
  <c r="E37" i="12"/>
  <c r="E26" i="12"/>
  <c r="N20" i="41"/>
  <c r="N20" i="13"/>
  <c r="N16" i="50"/>
  <c r="N16" i="8"/>
  <c r="N16" i="51"/>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19"/>
  <c r="E20" i="35"/>
  <c r="E12" i="25"/>
  <c r="G12" i="25" s="1"/>
  <c r="E13" i="25"/>
  <c r="E37" i="25"/>
  <c r="E32" i="25"/>
  <c r="E23" i="25"/>
  <c r="E10" i="25"/>
  <c r="E24" i="20"/>
  <c r="E17" i="16"/>
  <c r="E18" i="16"/>
  <c r="E25" i="16"/>
  <c r="E6" i="16"/>
  <c r="E14" i="16"/>
  <c r="E9" i="40"/>
  <c r="J42" i="30"/>
  <c r="J42" i="8"/>
  <c r="E10" i="49"/>
  <c r="E26" i="49"/>
  <c r="E8" i="49"/>
  <c r="E30" i="49"/>
  <c r="E40" i="49"/>
  <c r="E31" i="49"/>
  <c r="E32" i="49"/>
  <c r="E16" i="49"/>
  <c r="E39" i="48"/>
  <c r="E23" i="48"/>
  <c r="AI25" i="4"/>
  <c r="G25" i="4" s="1"/>
  <c r="AI17" i="4"/>
  <c r="G17" i="4" s="1"/>
  <c r="AI37" i="4"/>
  <c r="G37" i="4" s="1"/>
  <c r="AI29" i="4"/>
  <c r="G29" i="4" s="1"/>
  <c r="J26" i="33" s="1"/>
  <c r="AH16" i="4"/>
  <c r="F16" i="4" s="1"/>
  <c r="AI21" i="4"/>
  <c r="G21" i="4" s="1"/>
  <c r="AI44" i="4"/>
  <c r="G44" i="4" s="1"/>
  <c r="J41" i="34" s="1"/>
  <c r="AI27" i="4"/>
  <c r="G27" i="4" s="1"/>
  <c r="J24" i="20" s="1"/>
  <c r="AI13" i="4"/>
  <c r="G13" i="4" s="1"/>
  <c r="J10" i="21" s="1"/>
  <c r="AH38" i="4"/>
  <c r="F38" i="4" s="1"/>
  <c r="T37" i="12"/>
  <c r="T37" i="50"/>
  <c r="AI46" i="4"/>
  <c r="G46" i="4" s="1"/>
  <c r="J43" i="19" s="1"/>
  <c r="AH46" i="4"/>
  <c r="F46" i="4" s="1"/>
  <c r="J37" i="41"/>
  <c r="J37" i="33"/>
  <c r="J37" i="24"/>
  <c r="T11" i="14"/>
  <c r="T39" i="39"/>
  <c r="J24" i="25"/>
  <c r="J24" i="36"/>
  <c r="J24" i="49"/>
  <c r="J24" i="22"/>
  <c r="J39" i="12"/>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J24" i="34" l="1"/>
  <c r="J41" i="49"/>
  <c r="J35" i="38"/>
  <c r="J35" i="15"/>
  <c r="J41" i="44"/>
  <c r="J35" i="37"/>
  <c r="J35" i="12"/>
  <c r="J24" i="17"/>
  <c r="J41" i="41"/>
  <c r="J35" i="40"/>
  <c r="J35" i="41"/>
  <c r="J24" i="28"/>
  <c r="J41" i="31"/>
  <c r="J31" i="20"/>
  <c r="J35" i="42"/>
  <c r="J35" i="29"/>
  <c r="J24" i="51"/>
  <c r="J35" i="31"/>
  <c r="J35" i="27"/>
  <c r="J35" i="52"/>
  <c r="J35" i="19"/>
  <c r="J21" i="48"/>
  <c r="J35" i="36"/>
  <c r="V29" i="12"/>
  <c r="V29" i="37"/>
  <c r="V29" i="31"/>
  <c r="V39" i="34"/>
  <c r="V39" i="30"/>
  <c r="V39" i="12"/>
  <c r="V39" i="39"/>
  <c r="V39" i="51"/>
  <c r="V39" i="42"/>
  <c r="V39" i="37"/>
  <c r="V39" i="49"/>
  <c r="V39" i="19"/>
  <c r="V39" i="52"/>
  <c r="V39" i="35"/>
  <c r="V39" i="16"/>
  <c r="V39" i="48"/>
  <c r="V39" i="31"/>
  <c r="V39" i="29"/>
  <c r="V39" i="8"/>
  <c r="V39" i="40"/>
  <c r="V39" i="32"/>
  <c r="V39" i="17"/>
  <c r="V39" i="13"/>
  <c r="V39" i="15"/>
  <c r="V39" i="43"/>
  <c r="V39" i="24"/>
  <c r="V39" i="28"/>
  <c r="V39" i="23"/>
  <c r="V39" i="22"/>
  <c r="V39" i="27"/>
  <c r="V39" i="20"/>
  <c r="V39" i="36"/>
  <c r="V39" i="38"/>
  <c r="V39" i="25"/>
  <c r="V39" i="44"/>
  <c r="V39" i="33"/>
  <c r="V39" i="50"/>
  <c r="X20" i="28"/>
  <c r="V6" i="42"/>
  <c r="V6" i="14"/>
  <c r="V6" i="41"/>
  <c r="X38" i="41"/>
  <c r="X38" i="48"/>
  <c r="X38" i="44"/>
  <c r="V10" i="44"/>
  <c r="V10" i="40"/>
  <c r="V37" i="43"/>
  <c r="X20" i="41"/>
  <c r="V6" i="38"/>
  <c r="V6" i="51"/>
  <c r="V6" i="27"/>
  <c r="X38" i="52"/>
  <c r="X38" i="24"/>
  <c r="X38" i="31"/>
  <c r="V10" i="33"/>
  <c r="V10" i="43"/>
  <c r="V37" i="37"/>
  <c r="V6" i="43"/>
  <c r="V6" i="8"/>
  <c r="X38" i="17"/>
  <c r="X38" i="34"/>
  <c r="X38" i="36"/>
  <c r="V10" i="16"/>
  <c r="V10" i="37"/>
  <c r="X20" i="12"/>
  <c r="V6" i="40"/>
  <c r="V6" i="49"/>
  <c r="X38" i="28"/>
  <c r="V10" i="48"/>
  <c r="X38" i="20"/>
  <c r="V10" i="38"/>
  <c r="V10" i="22"/>
  <c r="V37" i="22"/>
  <c r="V37" i="36"/>
  <c r="X20" i="33"/>
  <c r="V6" i="20"/>
  <c r="V6" i="31"/>
  <c r="X38" i="22"/>
  <c r="V10" i="24"/>
  <c r="V10" i="18"/>
  <c r="V37" i="14"/>
  <c r="V37" i="21"/>
  <c r="V6" i="23"/>
  <c r="V6" i="33"/>
  <c r="V6" i="16"/>
  <c r="X38" i="35"/>
  <c r="V10" i="36"/>
  <c r="X38" i="51"/>
  <c r="V10" i="23"/>
  <c r="V10" i="51"/>
  <c r="V22" i="24"/>
  <c r="V37" i="52"/>
  <c r="X20" i="50"/>
  <c r="V6" i="29"/>
  <c r="V6" i="22"/>
  <c r="V6" i="15"/>
  <c r="X38" i="21"/>
  <c r="X38" i="40"/>
  <c r="V10" i="39"/>
  <c r="V10" i="32"/>
  <c r="V10" i="28"/>
  <c r="V22" i="22"/>
  <c r="G28" i="13"/>
  <c r="G36" i="18"/>
  <c r="G13" i="33"/>
  <c r="G27" i="18"/>
  <c r="G13" i="17"/>
  <c r="G23" i="28"/>
  <c r="G33" i="33"/>
  <c r="G27" i="27"/>
  <c r="G13" i="37"/>
  <c r="G13" i="15"/>
  <c r="G29" i="8"/>
  <c r="G15" i="33"/>
  <c r="G29" i="23"/>
  <c r="G33" i="26"/>
  <c r="G13" i="23"/>
  <c r="G33" i="23"/>
  <c r="G27" i="42"/>
  <c r="E26" i="42"/>
  <c r="G33" i="31"/>
  <c r="G33" i="30"/>
  <c r="G23" i="16"/>
  <c r="G12" i="42"/>
  <c r="G27" i="15"/>
  <c r="G27" i="33"/>
  <c r="E27" i="34"/>
  <c r="G27" i="34" s="1"/>
  <c r="G13" i="28"/>
  <c r="G33" i="17"/>
  <c r="G39" i="17"/>
  <c r="N28" i="39"/>
  <c r="N28" i="30"/>
  <c r="N28" i="8"/>
  <c r="N28" i="52"/>
  <c r="N28" i="38"/>
  <c r="N28" i="17"/>
  <c r="N28" i="21"/>
  <c r="N28" i="14"/>
  <c r="N28" i="49"/>
  <c r="N28" i="48"/>
  <c r="N28" i="25"/>
  <c r="N28" i="42"/>
  <c r="N28" i="31"/>
  <c r="N28" i="50"/>
  <c r="N28" i="33"/>
  <c r="N28" i="27"/>
  <c r="N28" i="29"/>
  <c r="N28" i="28"/>
  <c r="N28" i="12"/>
  <c r="N28" i="37"/>
  <c r="N28" i="35"/>
  <c r="N28" i="19"/>
  <c r="N28" i="15"/>
  <c r="N28" i="18"/>
  <c r="N28" i="32"/>
  <c r="N28" i="24"/>
  <c r="N28" i="44"/>
  <c r="N28" i="23"/>
  <c r="N28" i="22"/>
  <c r="N28" i="34"/>
  <c r="N28" i="51"/>
  <c r="N28" i="43"/>
  <c r="N28" i="40"/>
  <c r="N28" i="16"/>
  <c r="N28" i="13"/>
  <c r="N28" i="36"/>
  <c r="N28" i="20"/>
  <c r="N28" i="26"/>
  <c r="N28" i="41"/>
  <c r="J37" i="50"/>
  <c r="J37" i="21"/>
  <c r="J37" i="34"/>
  <c r="V29" i="43"/>
  <c r="V29" i="14"/>
  <c r="F5" i="50"/>
  <c r="F5" i="26"/>
  <c r="X24" i="20"/>
  <c r="P10" i="13"/>
  <c r="P10" i="23"/>
  <c r="P10" i="40"/>
  <c r="X9" i="44"/>
  <c r="X13" i="38"/>
  <c r="X25" i="30"/>
  <c r="X37" i="32"/>
  <c r="F15" i="40"/>
  <c r="F10" i="48"/>
  <c r="F10" i="30"/>
  <c r="F10" i="40"/>
  <c r="F10" i="15"/>
  <c r="G10" i="15" s="1"/>
  <c r="P5" i="44"/>
  <c r="F5" i="39"/>
  <c r="F5" i="36"/>
  <c r="V14" i="12"/>
  <c r="X29" i="23"/>
  <c r="V29" i="20"/>
  <c r="AN15" i="4"/>
  <c r="H15" i="4" s="1"/>
  <c r="T8" i="19"/>
  <c r="J37" i="44"/>
  <c r="J37" i="27"/>
  <c r="J37" i="26"/>
  <c r="V29" i="36"/>
  <c r="V29" i="49"/>
  <c r="P5" i="49"/>
  <c r="P5" i="17"/>
  <c r="X24" i="30"/>
  <c r="F10" i="36"/>
  <c r="P10" i="12"/>
  <c r="F10" i="27"/>
  <c r="X25" i="22"/>
  <c r="X33" i="44"/>
  <c r="P15" i="39"/>
  <c r="F10" i="31"/>
  <c r="F10" i="34"/>
  <c r="F5" i="43"/>
  <c r="P5" i="40"/>
  <c r="P5" i="36"/>
  <c r="F5" i="33"/>
  <c r="X41" i="27"/>
  <c r="V14" i="14"/>
  <c r="X29" i="24"/>
  <c r="F5" i="40"/>
  <c r="V29" i="51"/>
  <c r="AN47" i="4"/>
  <c r="H47" i="4" s="1"/>
  <c r="AN29" i="4"/>
  <c r="H29" i="4" s="1"/>
  <c r="T8" i="16"/>
  <c r="J37" i="25"/>
  <c r="J37" i="39"/>
  <c r="V29" i="27"/>
  <c r="P5" i="23"/>
  <c r="P5" i="25"/>
  <c r="P5" i="51"/>
  <c r="P5" i="15"/>
  <c r="X24" i="52"/>
  <c r="F10" i="33"/>
  <c r="P10" i="34"/>
  <c r="P10" i="25"/>
  <c r="X25" i="15"/>
  <c r="X33" i="48"/>
  <c r="F15" i="13"/>
  <c r="P10" i="52"/>
  <c r="F10" i="26"/>
  <c r="G10" i="26" s="1"/>
  <c r="F10" i="35"/>
  <c r="F5" i="41"/>
  <c r="F5" i="37"/>
  <c r="P5" i="33"/>
  <c r="P5" i="31"/>
  <c r="X41" i="40"/>
  <c r="X29" i="28"/>
  <c r="P5" i="42"/>
  <c r="F10" i="42"/>
  <c r="G10" i="42" s="1"/>
  <c r="AN38" i="4"/>
  <c r="H38" i="4" s="1"/>
  <c r="AN33" i="4"/>
  <c r="H33" i="4" s="1"/>
  <c r="AN11" i="4"/>
  <c r="H11" i="4" s="1"/>
  <c r="T8" i="44"/>
  <c r="J39" i="33"/>
  <c r="J37" i="35"/>
  <c r="J37" i="23"/>
  <c r="V29" i="23"/>
  <c r="F5" i="15"/>
  <c r="G5" i="15" s="1"/>
  <c r="F5" i="19"/>
  <c r="G5" i="19" s="1"/>
  <c r="P5" i="50"/>
  <c r="F5" i="16"/>
  <c r="X24" i="41"/>
  <c r="F10" i="28"/>
  <c r="G10" i="28" s="1"/>
  <c r="F10" i="50"/>
  <c r="G10" i="50" s="1"/>
  <c r="P10" i="17"/>
  <c r="X9" i="22"/>
  <c r="X33" i="23"/>
  <c r="P15" i="18"/>
  <c r="P10" i="49"/>
  <c r="F15" i="41"/>
  <c r="F10" i="23"/>
  <c r="P10" i="28"/>
  <c r="P5" i="37"/>
  <c r="P5" i="34"/>
  <c r="F5" i="30"/>
  <c r="F5" i="28"/>
  <c r="V14" i="44"/>
  <c r="X21" i="31"/>
  <c r="X33" i="43"/>
  <c r="F10" i="16"/>
  <c r="P10" i="38"/>
  <c r="X24" i="48"/>
  <c r="V29" i="42"/>
  <c r="AN21" i="4"/>
  <c r="H21" i="4" s="1"/>
  <c r="G10" i="49"/>
  <c r="G10" i="8"/>
  <c r="T8" i="17"/>
  <c r="J39" i="30"/>
  <c r="J37" i="16"/>
  <c r="J37" i="36"/>
  <c r="V29" i="17"/>
  <c r="P5" i="20"/>
  <c r="F5" i="27"/>
  <c r="P5" i="48"/>
  <c r="F5" i="14"/>
  <c r="X24" i="34"/>
  <c r="F10" i="22"/>
  <c r="G10" i="22" s="1"/>
  <c r="P10" i="37"/>
  <c r="F10" i="38"/>
  <c r="X9" i="16"/>
  <c r="X37" i="18"/>
  <c r="F15" i="25"/>
  <c r="P10" i="48"/>
  <c r="F10" i="18"/>
  <c r="G10" i="18" s="1"/>
  <c r="P10" i="29"/>
  <c r="F5" i="34"/>
  <c r="P5" i="30"/>
  <c r="P5" i="29"/>
  <c r="V14" i="32"/>
  <c r="X21" i="13"/>
  <c r="P10" i="24"/>
  <c r="P10" i="20"/>
  <c r="X24" i="44"/>
  <c r="V29" i="28"/>
  <c r="AN37" i="4"/>
  <c r="H37" i="4" s="1"/>
  <c r="AN43" i="4"/>
  <c r="H43" i="4" s="1"/>
  <c r="AN27" i="4"/>
  <c r="H27" i="4" s="1"/>
  <c r="T8" i="51"/>
  <c r="J39" i="22"/>
  <c r="J37" i="37"/>
  <c r="J37" i="40"/>
  <c r="V29" i="40"/>
  <c r="F5" i="24"/>
  <c r="P5" i="18"/>
  <c r="G27" i="12"/>
  <c r="F5" i="12"/>
  <c r="G5" i="12" s="1"/>
  <c r="X24" i="35"/>
  <c r="X24" i="19"/>
  <c r="F10" i="13"/>
  <c r="F10" i="25"/>
  <c r="G10" i="25" s="1"/>
  <c r="P10" i="36"/>
  <c r="X9" i="40"/>
  <c r="X37" i="43"/>
  <c r="F15" i="38"/>
  <c r="G15" i="38" s="1"/>
  <c r="P10" i="51"/>
  <c r="P10" i="44"/>
  <c r="P10" i="16"/>
  <c r="F10" i="20"/>
  <c r="G10" i="20" s="1"/>
  <c r="P5" i="32"/>
  <c r="F5" i="29"/>
  <c r="P5" i="43"/>
  <c r="V14" i="43"/>
  <c r="X37" i="41"/>
  <c r="P10" i="8"/>
  <c r="X24" i="23"/>
  <c r="V29" i="22"/>
  <c r="J39" i="36"/>
  <c r="J37" i="19"/>
  <c r="V29" i="34"/>
  <c r="P5" i="14"/>
  <c r="P5" i="8"/>
  <c r="F5" i="8"/>
  <c r="X24" i="36"/>
  <c r="F10" i="21"/>
  <c r="G10" i="21" s="1"/>
  <c r="P10" i="42"/>
  <c r="F10" i="8"/>
  <c r="P10" i="27"/>
  <c r="X9" i="27"/>
  <c r="X37" i="31"/>
  <c r="F10" i="51"/>
  <c r="G10" i="51" s="1"/>
  <c r="P10" i="39"/>
  <c r="F10" i="12"/>
  <c r="P10" i="18"/>
  <c r="F5" i="31"/>
  <c r="P5" i="26"/>
  <c r="P5" i="41"/>
  <c r="X13" i="18"/>
  <c r="V14" i="29"/>
  <c r="G12" i="44"/>
  <c r="AN13" i="4"/>
  <c r="H13" i="4" s="1"/>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G5" i="14" s="1"/>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E11" i="37"/>
  <c r="E38" i="41"/>
  <c r="E42" i="41"/>
  <c r="E12" i="29"/>
  <c r="E31" i="29"/>
  <c r="E5" i="41"/>
  <c r="E22" i="37"/>
  <c r="E6" i="37"/>
  <c r="E38" i="29"/>
  <c r="E22" i="29"/>
  <c r="E6" i="29"/>
  <c r="E19" i="13"/>
  <c r="G8" i="20"/>
  <c r="G40" i="41"/>
  <c r="E34" i="37"/>
  <c r="E5" i="29"/>
  <c r="E18" i="41"/>
  <c r="G40" i="38"/>
  <c r="E32" i="29"/>
  <c r="E14" i="41"/>
  <c r="E24" i="25"/>
  <c r="E33" i="24"/>
  <c r="E17" i="24"/>
  <c r="E32" i="13"/>
  <c r="G32" i="13" s="1"/>
  <c r="E15" i="49"/>
  <c r="E18" i="37"/>
  <c r="E34" i="29"/>
  <c r="E18" i="29"/>
  <c r="E5" i="18"/>
  <c r="G5" i="18" s="1"/>
  <c r="E33" i="12"/>
  <c r="E17" i="12"/>
  <c r="E31" i="13"/>
  <c r="E15" i="13"/>
  <c r="G15" i="13" s="1"/>
  <c r="G33" i="37"/>
  <c r="G27" i="37"/>
  <c r="E21" i="37"/>
  <c r="E25" i="37"/>
  <c r="E9" i="41"/>
  <c r="E33" i="37"/>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G19" i="36" s="1"/>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N32" i="42"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G32" i="32" s="1"/>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G11" i="37" s="1"/>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28" i="34"/>
  <c r="G34" i="29"/>
  <c r="G34" i="44"/>
  <c r="G34" i="30"/>
  <c r="G13" i="20"/>
  <c r="G13" i="40"/>
  <c r="G43" i="32"/>
  <c r="G40" i="43"/>
  <c r="G32" i="30"/>
  <c r="G10" i="30"/>
  <c r="G27" i="39"/>
  <c r="G5" i="43"/>
  <c r="G12" i="26"/>
  <c r="G10" i="13"/>
  <c r="G15" i="25"/>
  <c r="G13" i="22"/>
  <c r="G36" i="51"/>
  <c r="G33" i="40"/>
  <c r="G39" i="23"/>
  <c r="G43" i="23"/>
  <c r="G43" i="30"/>
  <c r="G12" i="28"/>
  <c r="G40" i="26"/>
  <c r="G40" i="39"/>
  <c r="G32" i="12"/>
  <c r="G32" i="34"/>
  <c r="G12" i="12"/>
  <c r="G19" i="17"/>
  <c r="G15" i="51"/>
  <c r="G27" i="14"/>
  <c r="G27" i="22"/>
  <c r="G10" i="31"/>
  <c r="G27" i="38"/>
  <c r="G5" i="35"/>
  <c r="G25" i="44"/>
  <c r="G40" i="19"/>
  <c r="G32" i="22"/>
  <c r="G12" i="19"/>
  <c r="G19" i="23"/>
  <c r="G33" i="20"/>
  <c r="G36" i="35"/>
  <c r="G27" i="19"/>
  <c r="G27" i="21"/>
  <c r="G10" i="35"/>
  <c r="G27" i="41"/>
  <c r="G5" i="28"/>
  <c r="G40" i="22"/>
  <c r="G40" i="13"/>
  <c r="G32" i="17"/>
  <c r="G32" i="15"/>
  <c r="G29" i="4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G8" i="49" s="1"/>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19"/>
  <c r="P30" i="30"/>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34"/>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3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E8" i="43"/>
  <c r="E36" i="38"/>
  <c r="G36" i="38" s="1"/>
  <c r="E29" i="43"/>
  <c r="G29" i="43" s="1"/>
  <c r="E18" i="43"/>
  <c r="E6" i="43"/>
  <c r="E30" i="44"/>
  <c r="E27" i="44"/>
  <c r="G27" i="44" s="1"/>
  <c r="E9" i="44"/>
  <c r="E42" i="44"/>
  <c r="E33" i="34"/>
  <c r="G33" i="34" s="1"/>
  <c r="E21" i="34"/>
  <c r="E7" i="34"/>
  <c r="E41" i="34"/>
  <c r="E40" i="33"/>
  <c r="G40" i="33" s="1"/>
  <c r="E28" i="33"/>
  <c r="G28" i="33" s="1"/>
  <c r="E5" i="33"/>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35"/>
  <c r="G30" i="35" s="1"/>
  <c r="F30" i="25"/>
  <c r="G30" i="25" s="1"/>
  <c r="P30" i="40"/>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E13" i="48"/>
  <c r="E42" i="48"/>
  <c r="E38" i="48"/>
  <c r="G38" i="48" s="1"/>
  <c r="E32" i="48"/>
  <c r="G32" i="48" s="1"/>
  <c r="E28" i="48"/>
  <c r="G28" i="48" s="1"/>
  <c r="E24" i="48"/>
  <c r="E20" i="48"/>
  <c r="E14" i="48"/>
  <c r="E10" i="48"/>
  <c r="E6" i="48"/>
  <c r="T27" i="50" l="1"/>
  <c r="E44" i="39"/>
  <c r="E44" i="41"/>
  <c r="G10" i="16"/>
  <c r="E44" i="50"/>
  <c r="F30" i="48"/>
  <c r="F30" i="37"/>
  <c r="G30" i="37" s="1"/>
  <c r="F30" i="44"/>
  <c r="F30" i="33"/>
  <c r="G30" i="33" s="1"/>
  <c r="T27" i="33"/>
  <c r="N32" i="49"/>
  <c r="T33" i="41"/>
  <c r="P30" i="16"/>
  <c r="P30" i="49"/>
  <c r="P30" i="14"/>
  <c r="G28" i="36"/>
  <c r="G5" i="29"/>
  <c r="N26" i="15"/>
  <c r="N26" i="50"/>
  <c r="N26" i="36"/>
  <c r="N26" i="34"/>
  <c r="N26" i="48"/>
  <c r="N26" i="51"/>
  <c r="N26" i="52"/>
  <c r="N26" i="43"/>
  <c r="N26" i="13"/>
  <c r="N26" i="23"/>
  <c r="N26" i="22"/>
  <c r="N26" i="39"/>
  <c r="N26" i="20"/>
  <c r="N26" i="49"/>
  <c r="N26" i="17"/>
  <c r="N26" i="44"/>
  <c r="N26" i="32"/>
  <c r="N26" i="28"/>
  <c r="N26" i="29"/>
  <c r="N26" i="14"/>
  <c r="N26" i="31"/>
  <c r="N26" i="33"/>
  <c r="N26" i="42"/>
  <c r="N26" i="37"/>
  <c r="N26" i="38"/>
  <c r="N26" i="25"/>
  <c r="N26" i="41"/>
  <c r="N26" i="8"/>
  <c r="N26" i="40"/>
  <c r="N26" i="12"/>
  <c r="N26" i="35"/>
  <c r="N26" i="19"/>
  <c r="N26" i="27"/>
  <c r="N26" i="26"/>
  <c r="N26" i="24"/>
  <c r="N26" i="21"/>
  <c r="N26" i="16"/>
  <c r="N26" i="30"/>
  <c r="N26" i="18"/>
  <c r="P30" i="52"/>
  <c r="P30" i="27"/>
  <c r="P30" i="22"/>
  <c r="N32" i="39"/>
  <c r="T33" i="37"/>
  <c r="P30" i="50"/>
  <c r="F30" i="30"/>
  <c r="G30" i="30" s="1"/>
  <c r="P30" i="8"/>
  <c r="J16" i="38"/>
  <c r="G39" i="42"/>
  <c r="G15" i="23"/>
  <c r="N44" i="39"/>
  <c r="N44" i="15"/>
  <c r="P30" i="29"/>
  <c r="P30" i="33"/>
  <c r="G10" i="48"/>
  <c r="P30" i="48"/>
  <c r="P30" i="41"/>
  <c r="P30" i="26"/>
  <c r="F30" i="19"/>
  <c r="G30" i="19" s="1"/>
  <c r="P30" i="21"/>
  <c r="N32" i="24"/>
  <c r="T33" i="30"/>
  <c r="P30" i="39"/>
  <c r="F30" i="52"/>
  <c r="G30" i="52" s="1"/>
  <c r="G15" i="19"/>
  <c r="N24" i="16"/>
  <c r="N24" i="26"/>
  <c r="N24" i="42"/>
  <c r="N24" i="20"/>
  <c r="N24" i="14"/>
  <c r="N24" i="25"/>
  <c r="N24" i="49"/>
  <c r="N24" i="30"/>
  <c r="N24" i="35"/>
  <c r="N24" i="36"/>
  <c r="N24" i="34"/>
  <c r="N24" i="39"/>
  <c r="N24" i="8"/>
  <c r="N24" i="50"/>
  <c r="N24" i="23"/>
  <c r="N24" i="31"/>
  <c r="N24" i="38"/>
  <c r="N24" i="52"/>
  <c r="N24" i="15"/>
  <c r="N24" i="43"/>
  <c r="N24" i="51"/>
  <c r="N24" i="13"/>
  <c r="N24" i="37"/>
  <c r="N24" i="29"/>
  <c r="T33" i="8"/>
  <c r="P30" i="31"/>
  <c r="P30" i="23"/>
  <c r="G36" i="13"/>
  <c r="G5" i="41"/>
  <c r="N40" i="32"/>
  <c r="N40" i="31"/>
  <c r="N40" i="36"/>
  <c r="N40" i="21"/>
  <c r="N40" i="29"/>
  <c r="N40" i="34"/>
  <c r="N40" i="28"/>
  <c r="N40" i="42"/>
  <c r="N40" i="37"/>
  <c r="N40" i="27"/>
  <c r="N40" i="49"/>
  <c r="N40" i="50"/>
  <c r="N40" i="18"/>
  <c r="N40" i="17"/>
  <c r="N40" i="23"/>
  <c r="N18" i="24"/>
  <c r="N18" i="20"/>
  <c r="N18" i="41"/>
  <c r="N18" i="48"/>
  <c r="N18" i="32"/>
  <c r="N18" i="35"/>
  <c r="N18" i="30"/>
  <c r="N18" i="34"/>
  <c r="N18" i="50"/>
  <c r="N18" i="51"/>
  <c r="N18" i="16"/>
  <c r="N8" i="17"/>
  <c r="N8" i="44"/>
  <c r="N8" i="39"/>
  <c r="N8" i="37"/>
  <c r="N8" i="13"/>
  <c r="N8" i="20"/>
  <c r="N8" i="18"/>
  <c r="N8" i="43"/>
  <c r="N8" i="50"/>
  <c r="N8" i="41"/>
  <c r="N8" i="19"/>
  <c r="N8" i="27"/>
  <c r="N8" i="21"/>
  <c r="N8" i="30"/>
  <c r="N8" i="22"/>
  <c r="N8" i="31"/>
  <c r="N8" i="32"/>
  <c r="N8" i="23"/>
  <c r="N8" i="33"/>
  <c r="N8" i="24"/>
  <c r="N8" i="26"/>
  <c r="N8" i="8"/>
  <c r="N8" i="25"/>
  <c r="N8" i="38"/>
  <c r="N8" i="28"/>
  <c r="N8" i="34"/>
  <c r="N8" i="42"/>
  <c r="N8" i="15"/>
  <c r="N8" i="36"/>
  <c r="N8" i="51"/>
  <c r="N8" i="14"/>
  <c r="N8" i="35"/>
  <c r="N8" i="12"/>
  <c r="N8" i="29"/>
  <c r="N8" i="16"/>
  <c r="N8" i="40"/>
  <c r="G25" i="48"/>
  <c r="F30" i="18"/>
  <c r="G30" i="18" s="1"/>
  <c r="P30" i="20"/>
  <c r="P30" i="24"/>
  <c r="P30" i="44"/>
  <c r="F30" i="8"/>
  <c r="G30" i="8" s="1"/>
  <c r="T33" i="35"/>
  <c r="T33" i="50"/>
  <c r="F30" i="20"/>
  <c r="G30" i="20" s="1"/>
  <c r="F30" i="43"/>
  <c r="G30" i="43" s="1"/>
  <c r="J33" i="29"/>
  <c r="N34" i="12"/>
  <c r="N34" i="8"/>
  <c r="N34" i="24"/>
  <c r="N34" i="35"/>
  <c r="N34" i="14"/>
  <c r="N34" i="27"/>
  <c r="N34" i="25"/>
  <c r="N34" i="44"/>
  <c r="N34" i="43"/>
  <c r="N34" i="37"/>
  <c r="N34" i="16"/>
  <c r="N34" i="32"/>
  <c r="N34" i="30"/>
  <c r="N34" i="40"/>
  <c r="N34" i="34"/>
  <c r="N34" i="49"/>
  <c r="N34" i="42"/>
  <c r="N34" i="33"/>
  <c r="N34" i="31"/>
  <c r="N34" i="38"/>
  <c r="N34" i="19"/>
  <c r="N34" i="18"/>
  <c r="N34" i="15"/>
  <c r="N34" i="20"/>
  <c r="N34" i="29"/>
  <c r="N34" i="36"/>
  <c r="N34" i="39"/>
  <c r="N34" i="13"/>
  <c r="N34" i="21"/>
  <c r="N34" i="52"/>
  <c r="N34" i="23"/>
  <c r="N34" i="17"/>
  <c r="N34" i="26"/>
  <c r="N34" i="50"/>
  <c r="N34" i="48"/>
  <c r="N30" i="20"/>
  <c r="N30" i="17"/>
  <c r="N30" i="29"/>
  <c r="N30" i="31"/>
  <c r="N30" i="44"/>
  <c r="N30" i="42"/>
  <c r="N30" i="16"/>
  <c r="N30" i="25"/>
  <c r="N30" i="36"/>
  <c r="N30" i="34"/>
  <c r="N30" i="30"/>
  <c r="N30" i="50"/>
  <c r="N30" i="19"/>
  <c r="N30" i="37"/>
  <c r="N30" i="26"/>
  <c r="N30" i="32"/>
  <c r="N30" i="13"/>
  <c r="N30" i="15"/>
  <c r="N30" i="41"/>
  <c r="N30" i="33"/>
  <c r="N30" i="18"/>
  <c r="N30" i="40"/>
  <c r="N30" i="27"/>
  <c r="N30" i="14"/>
  <c r="N30" i="49"/>
  <c r="N30" i="35"/>
  <c r="N30" i="22"/>
  <c r="N30" i="8"/>
  <c r="N30" i="48"/>
  <c r="N30" i="38"/>
  <c r="N30" i="21"/>
  <c r="N30" i="51"/>
  <c r="N30" i="39"/>
  <c r="N30" i="23"/>
  <c r="N30" i="12"/>
  <c r="N30" i="52"/>
  <c r="N30" i="43"/>
  <c r="N30" i="28"/>
  <c r="N30" i="24"/>
  <c r="N12" i="33"/>
  <c r="N12" i="22"/>
  <c r="N12" i="13"/>
  <c r="N12" i="15"/>
  <c r="N12" i="41"/>
  <c r="N12" i="14"/>
  <c r="P30" i="34"/>
  <c r="F30" i="12"/>
  <c r="G30" i="12" s="1"/>
  <c r="F30" i="23"/>
  <c r="G30" i="23" s="1"/>
  <c r="F30" i="42"/>
  <c r="G30" i="42" s="1"/>
  <c r="F30" i="49"/>
  <c r="G30" i="49" s="1"/>
  <c r="T33" i="20"/>
  <c r="T33" i="51"/>
  <c r="F30" i="32"/>
  <c r="F30" i="27"/>
  <c r="G30" i="27" s="1"/>
  <c r="G23" i="39"/>
  <c r="N35" i="33"/>
  <c r="N35" i="16"/>
  <c r="N35" i="43"/>
  <c r="N35" i="34"/>
  <c r="N35" i="44"/>
  <c r="N35" i="20"/>
  <c r="N35" i="17"/>
  <c r="N35" i="36"/>
  <c r="N35" i="35"/>
  <c r="N35" i="15"/>
  <c r="N35" i="23"/>
  <c r="N35" i="39"/>
  <c r="N35" i="30"/>
  <c r="N35" i="41"/>
  <c r="N35" i="48"/>
  <c r="N35" i="18"/>
  <c r="N35" i="8"/>
  <c r="N35" i="24"/>
  <c r="N35" i="50"/>
  <c r="N35" i="29"/>
  <c r="N35" i="22"/>
  <c r="N35" i="27"/>
  <c r="N35" i="51"/>
  <c r="N35" i="38"/>
  <c r="N35" i="49"/>
  <c r="N35" i="28"/>
  <c r="N35" i="25"/>
  <c r="N35" i="14"/>
  <c r="F30" i="38"/>
  <c r="G30" i="38" s="1"/>
  <c r="P30" i="12"/>
  <c r="P30" i="51"/>
  <c r="P30" i="28"/>
  <c r="F30" i="39"/>
  <c r="G5" i="33"/>
  <c r="G36" i="43"/>
  <c r="T33" i="17"/>
  <c r="F30" i="14"/>
  <c r="G30" i="14" s="1"/>
  <c r="P30" i="35"/>
  <c r="G23" i="19"/>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G24" i="48" s="1"/>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22" i="8"/>
  <c r="I22" i="8" s="1"/>
  <c r="H38" i="8"/>
  <c r="I38" i="8" s="1"/>
  <c r="H14" i="8"/>
  <c r="I14" i="8" s="1"/>
  <c r="H39" i="8"/>
  <c r="I39" i="8" s="1"/>
  <c r="H23" i="8"/>
  <c r="I23" i="8" s="1"/>
  <c r="H41" i="8"/>
  <c r="I41" i="8" s="1"/>
  <c r="H25" i="8"/>
  <c r="I25" i="8" s="1"/>
  <c r="H43" i="8"/>
  <c r="I43" i="8" s="1"/>
  <c r="H21" i="8"/>
  <c r="I21" i="8" s="1"/>
  <c r="H19" i="8"/>
  <c r="I19" i="8" s="1"/>
  <c r="H32" i="8"/>
  <c r="I32" i="8" s="1"/>
  <c r="H40" i="8"/>
  <c r="I40" i="8" s="1"/>
  <c r="H5" i="8"/>
  <c r="H20" i="17"/>
  <c r="I20" i="17" s="1"/>
  <c r="H24" i="20"/>
  <c r="I24" i="20" s="1"/>
  <c r="H14" i="20"/>
  <c r="I14" i="20" s="1"/>
  <c r="H15" i="20"/>
  <c r="I15" i="20" s="1"/>
  <c r="H6" i="37"/>
  <c r="I6" i="37" s="1"/>
  <c r="H41" i="37"/>
  <c r="I41" i="37" s="1"/>
  <c r="H33" i="37"/>
  <c r="I33" i="37" s="1"/>
  <c r="H25" i="37"/>
  <c r="I25" i="37" s="1"/>
  <c r="H17" i="37"/>
  <c r="I17" i="37" s="1"/>
  <c r="H9" i="37"/>
  <c r="I9" i="37" s="1"/>
  <c r="H32" i="37"/>
  <c r="I32" i="37" s="1"/>
  <c r="H24" i="37"/>
  <c r="I24" i="37" s="1"/>
  <c r="H16" i="37"/>
  <c r="I16" i="37" s="1"/>
  <c r="H8" i="37"/>
  <c r="I8" i="37" s="1"/>
  <c r="H35" i="37"/>
  <c r="I35" i="37" s="1"/>
  <c r="H23" i="37"/>
  <c r="I23" i="37" s="1"/>
  <c r="H13" i="37"/>
  <c r="I13" i="37" s="1"/>
  <c r="H30" i="37"/>
  <c r="I30" i="37" s="1"/>
  <c r="H20" i="37"/>
  <c r="I20" i="37" s="1"/>
  <c r="H10" i="37"/>
  <c r="I10" i="37" s="1"/>
  <c r="H31" i="37"/>
  <c r="I31" i="37" s="1"/>
  <c r="H19" i="37"/>
  <c r="I19" i="37" s="1"/>
  <c r="H5" i="37"/>
  <c r="H28" i="37"/>
  <c r="I28" i="37" s="1"/>
  <c r="H37" i="37"/>
  <c r="I37" i="37" s="1"/>
  <c r="H15" i="37"/>
  <c r="I15" i="37" s="1"/>
  <c r="H36" i="37"/>
  <c r="I36" i="37" s="1"/>
  <c r="H18" i="37"/>
  <c r="I18" i="37" s="1"/>
  <c r="H43" i="37"/>
  <c r="I43" i="37" s="1"/>
  <c r="H27" i="37"/>
  <c r="I27" i="37" s="1"/>
  <c r="H7" i="37"/>
  <c r="I7" i="37" s="1"/>
  <c r="H11" i="37"/>
  <c r="I11" i="37" s="1"/>
  <c r="H12" i="37"/>
  <c r="I12" i="37" s="1"/>
  <c r="H29" i="37"/>
  <c r="I29" i="37" s="1"/>
  <c r="H34" i="37"/>
  <c r="I34" i="37" s="1"/>
  <c r="H39" i="37"/>
  <c r="I39" i="37" s="1"/>
  <c r="H38" i="37"/>
  <c r="I38" i="37" s="1"/>
  <c r="H21" i="37"/>
  <c r="I21" i="37" s="1"/>
  <c r="H16" i="28"/>
  <c r="I16" i="28" s="1"/>
  <c r="H24" i="28"/>
  <c r="I24" i="28" s="1"/>
  <c r="H5" i="28"/>
  <c r="H36" i="28"/>
  <c r="I36" i="28" s="1"/>
  <c r="H22" i="28"/>
  <c r="I22" i="28" s="1"/>
  <c r="H12" i="28"/>
  <c r="I12" i="28" s="1"/>
  <c r="H34" i="28"/>
  <c r="I34" i="28" s="1"/>
  <c r="H28" i="28"/>
  <c r="I28" i="28" s="1"/>
  <c r="H6" i="28"/>
  <c r="I6" i="28" s="1"/>
  <c r="H18" i="28"/>
  <c r="I18" i="28" s="1"/>
  <c r="H27" i="28"/>
  <c r="I27" i="28" s="1"/>
  <c r="H43" i="28"/>
  <c r="I43" i="28" s="1"/>
  <c r="H39" i="28"/>
  <c r="I39" i="28" s="1"/>
  <c r="H25" i="28"/>
  <c r="I25" i="28" s="1"/>
  <c r="H11" i="28"/>
  <c r="I11" i="28" s="1"/>
  <c r="H7" i="28"/>
  <c r="I7" i="28" s="1"/>
  <c r="H15" i="28"/>
  <c r="I15" i="28" s="1"/>
  <c r="H35" i="28"/>
  <c r="I35" i="28" s="1"/>
  <c r="H8" i="24"/>
  <c r="I8" i="24" s="1"/>
  <c r="H16" i="24"/>
  <c r="I16" i="24" s="1"/>
  <c r="H24" i="24"/>
  <c r="I24" i="24" s="1"/>
  <c r="H32" i="24"/>
  <c r="I32" i="24" s="1"/>
  <c r="H40" i="24"/>
  <c r="I40" i="24" s="1"/>
  <c r="H20" i="24"/>
  <c r="I20" i="24" s="1"/>
  <c r="H30" i="24"/>
  <c r="I30" i="24" s="1"/>
  <c r="H42" i="24"/>
  <c r="I42" i="24" s="1"/>
  <c r="H12" i="24"/>
  <c r="I12" i="24" s="1"/>
  <c r="H26" i="24"/>
  <c r="I26" i="24" s="1"/>
  <c r="H38" i="24"/>
  <c r="I38" i="24" s="1"/>
  <c r="H5" i="24"/>
  <c r="H34" i="24"/>
  <c r="I34" i="24" s="1"/>
  <c r="H28" i="24"/>
  <c r="I28" i="24" s="1"/>
  <c r="H14" i="24"/>
  <c r="I14" i="24" s="1"/>
  <c r="H6" i="24"/>
  <c r="I6" i="24" s="1"/>
  <c r="H22" i="24"/>
  <c r="I22" i="24" s="1"/>
  <c r="H36" i="24"/>
  <c r="I36" i="24" s="1"/>
  <c r="H43" i="24"/>
  <c r="I43" i="24" s="1"/>
  <c r="H27" i="24"/>
  <c r="I27" i="24" s="1"/>
  <c r="H19" i="24"/>
  <c r="I19" i="24" s="1"/>
  <c r="H11" i="24"/>
  <c r="I11" i="24" s="1"/>
  <c r="H41" i="24"/>
  <c r="I41" i="24" s="1"/>
  <c r="H37" i="24"/>
  <c r="I37" i="24" s="1"/>
  <c r="H23" i="24"/>
  <c r="I23" i="24" s="1"/>
  <c r="H9" i="24"/>
  <c r="I9" i="24" s="1"/>
  <c r="H25" i="24"/>
  <c r="I25" i="24" s="1"/>
  <c r="H21" i="24"/>
  <c r="I21" i="24" s="1"/>
  <c r="H7" i="24"/>
  <c r="I7" i="24" s="1"/>
  <c r="H29" i="24"/>
  <c r="I29" i="24" s="1"/>
  <c r="H15" i="24"/>
  <c r="I15" i="24" s="1"/>
  <c r="H13" i="24"/>
  <c r="I13" i="24" s="1"/>
  <c r="H33" i="24"/>
  <c r="I33" i="24" s="1"/>
  <c r="H17" i="24"/>
  <c r="I17" i="24" s="1"/>
  <c r="H12" i="19"/>
  <c r="I12" i="19" s="1"/>
  <c r="H23" i="19"/>
  <c r="I23" i="19" s="1"/>
  <c r="H15" i="19"/>
  <c r="I15" i="19" s="1"/>
  <c r="H7" i="19"/>
  <c r="I7" i="19" s="1"/>
  <c r="H16" i="19"/>
  <c r="I16" i="19" s="1"/>
  <c r="H24" i="19"/>
  <c r="I24" i="19" s="1"/>
  <c r="H32" i="19"/>
  <c r="I32" i="19" s="1"/>
  <c r="H18" i="21"/>
  <c r="I18" i="21" s="1"/>
  <c r="H22" i="21"/>
  <c r="I22" i="21" s="1"/>
  <c r="H30" i="21"/>
  <c r="I30" i="21" s="1"/>
  <c r="H34" i="21"/>
  <c r="I34" i="21" s="1"/>
  <c r="H42" i="21"/>
  <c r="I42" i="21" s="1"/>
  <c r="H8" i="21"/>
  <c r="I8" i="21" s="1"/>
  <c r="H12" i="21"/>
  <c r="I12" i="21" s="1"/>
  <c r="H16" i="21"/>
  <c r="I16" i="21" s="1"/>
  <c r="H20" i="21"/>
  <c r="I20" i="21" s="1"/>
  <c r="H28" i="21"/>
  <c r="I28" i="21" s="1"/>
  <c r="H7" i="21"/>
  <c r="I7" i="21" s="1"/>
  <c r="H31" i="21"/>
  <c r="I31" i="21" s="1"/>
  <c r="H39" i="21"/>
  <c r="I39" i="21" s="1"/>
  <c r="H11" i="21"/>
  <c r="I11" i="21" s="1"/>
  <c r="H19" i="21"/>
  <c r="I19" i="21" s="1"/>
  <c r="H27" i="21"/>
  <c r="I27" i="21" s="1"/>
  <c r="H35" i="21"/>
  <c r="I35" i="21" s="1"/>
  <c r="H43" i="21"/>
  <c r="I43" i="21" s="1"/>
  <c r="H41" i="21"/>
  <c r="I41" i="21" s="1"/>
  <c r="H37" i="21"/>
  <c r="I37" i="21" s="1"/>
  <c r="H21" i="21"/>
  <c r="I21" i="21" s="1"/>
  <c r="H17" i="21"/>
  <c r="I17" i="21" s="1"/>
  <c r="H5" i="18" a="1"/>
  <c r="H12" i="29"/>
  <c r="I12" i="29" s="1"/>
  <c r="H20" i="29"/>
  <c r="I20" i="29" s="1"/>
  <c r="H36" i="29"/>
  <c r="I36" i="29" s="1"/>
  <c r="H18" i="29"/>
  <c r="I18" i="29" s="1"/>
  <c r="H30" i="29"/>
  <c r="I30" i="29" s="1"/>
  <c r="H14" i="29"/>
  <c r="I14" i="29" s="1"/>
  <c r="H24" i="29"/>
  <c r="I24" i="29" s="1"/>
  <c r="H34" i="29"/>
  <c r="I34" i="29" s="1"/>
  <c r="H22" i="29"/>
  <c r="I22" i="29" s="1"/>
  <c r="H42" i="29"/>
  <c r="I42" i="29" s="1"/>
  <c r="H10" i="29"/>
  <c r="I10" i="29" s="1"/>
  <c r="H32" i="29"/>
  <c r="I32" i="29" s="1"/>
  <c r="H26" i="29"/>
  <c r="I26" i="29" s="1"/>
  <c r="H6" i="29"/>
  <c r="I6" i="29" s="1"/>
  <c r="H16" i="29"/>
  <c r="I16" i="29" s="1"/>
  <c r="H38" i="29"/>
  <c r="I38" i="29" s="1"/>
  <c r="H27" i="29"/>
  <c r="I27" i="29" s="1"/>
  <c r="H19" i="29"/>
  <c r="I19" i="29" s="1"/>
  <c r="H11" i="29"/>
  <c r="I11" i="29" s="1"/>
  <c r="H31" i="29"/>
  <c r="I31" i="29" s="1"/>
  <c r="H13" i="29"/>
  <c r="I13" i="29" s="1"/>
  <c r="H33" i="29"/>
  <c r="I33" i="29" s="1"/>
  <c r="H29" i="29"/>
  <c r="I29" i="29" s="1"/>
  <c r="H15" i="29"/>
  <c r="I15" i="29" s="1"/>
  <c r="H41" i="29"/>
  <c r="I41" i="29" s="1"/>
  <c r="H39" i="29"/>
  <c r="I39" i="29" s="1"/>
  <c r="H25" i="29"/>
  <c r="I25" i="29" s="1"/>
  <c r="H37" i="29"/>
  <c r="I37" i="29" s="1"/>
  <c r="H23" i="29"/>
  <c r="I23" i="29" s="1"/>
  <c r="H9" i="29"/>
  <c r="I9" i="29" s="1"/>
  <c r="H5" i="29"/>
  <c r="H5" i="14" a="1"/>
  <c r="H10" i="32"/>
  <c r="I10" i="32" s="1"/>
  <c r="H18" i="32"/>
  <c r="I18" i="32" s="1"/>
  <c r="H22" i="32"/>
  <c r="I22" i="32" s="1"/>
  <c r="H32" i="32"/>
  <c r="I32" i="32" s="1"/>
  <c r="H16" i="32"/>
  <c r="I16" i="32" s="1"/>
  <c r="H30" i="32"/>
  <c r="I30" i="32" s="1"/>
  <c r="H20" i="32"/>
  <c r="I20" i="32" s="1"/>
  <c r="H8" i="32"/>
  <c r="I8" i="32" s="1"/>
  <c r="H40" i="32"/>
  <c r="I40" i="32" s="1"/>
  <c r="H14" i="32"/>
  <c r="I14" i="32" s="1"/>
  <c r="H29" i="32"/>
  <c r="I29" i="32" s="1"/>
  <c r="H21" i="32"/>
  <c r="I21" i="32" s="1"/>
  <c r="H35" i="32"/>
  <c r="I35" i="32" s="1"/>
  <c r="H17" i="32"/>
  <c r="I17" i="32" s="1"/>
  <c r="H33" i="32"/>
  <c r="I33" i="32" s="1"/>
  <c r="H15" i="32"/>
  <c r="I15" i="32" s="1"/>
  <c r="H7" i="32"/>
  <c r="I7" i="32" s="1"/>
  <c r="H41" i="32"/>
  <c r="I41" i="32" s="1"/>
  <c r="H39" i="32"/>
  <c r="I39" i="32" s="1"/>
  <c r="H25" i="32"/>
  <c r="I25" i="32" s="1"/>
  <c r="H16" i="35"/>
  <c r="I16" i="35" s="1"/>
  <c r="H10" i="35"/>
  <c r="I10" i="35" s="1"/>
  <c r="H27" i="35"/>
  <c r="I27" i="35" s="1"/>
  <c r="H12" i="35"/>
  <c r="I12" i="35" s="1"/>
  <c r="H42" i="35"/>
  <c r="I42" i="35" s="1"/>
  <c r="H40" i="35"/>
  <c r="I40" i="35" s="1"/>
  <c r="H26" i="35"/>
  <c r="I26" i="35" s="1"/>
  <c r="H35" i="35"/>
  <c r="I35" i="35" s="1"/>
  <c r="H6" i="41"/>
  <c r="I6" i="41" s="1"/>
  <c r="H25" i="41"/>
  <c r="I25" i="41" s="1"/>
  <c r="H9" i="41"/>
  <c r="I9" i="41" s="1"/>
  <c r="H32" i="41"/>
  <c r="I32" i="41" s="1"/>
  <c r="H24" i="41"/>
  <c r="I24" i="41" s="1"/>
  <c r="H16" i="41"/>
  <c r="I16" i="41" s="1"/>
  <c r="H8" i="41"/>
  <c r="I8" i="41" s="1"/>
  <c r="H30" i="41"/>
  <c r="I30" i="41" s="1"/>
  <c r="H20" i="41"/>
  <c r="I20" i="41" s="1"/>
  <c r="H31" i="41"/>
  <c r="I31" i="41" s="1"/>
  <c r="H19" i="41"/>
  <c r="I19" i="41" s="1"/>
  <c r="H5" i="41"/>
  <c r="H27" i="41"/>
  <c r="I27" i="41" s="1"/>
  <c r="H36" i="41"/>
  <c r="I36" i="41" s="1"/>
  <c r="H22" i="41"/>
  <c r="I22" i="41" s="1"/>
  <c r="H18" i="41"/>
  <c r="I18" i="41" s="1"/>
  <c r="H34" i="41"/>
  <c r="I34" i="41" s="1"/>
  <c r="H29" i="41"/>
  <c r="I29" i="41" s="1"/>
  <c r="H12" i="41"/>
  <c r="I12" i="41" s="1"/>
  <c r="H43" i="41"/>
  <c r="I43" i="41" s="1"/>
  <c r="H35" i="33"/>
  <c r="I35" i="33" s="1"/>
  <c r="H27" i="33"/>
  <c r="I27" i="33" s="1"/>
  <c r="H19" i="33"/>
  <c r="I19" i="33" s="1"/>
  <c r="H23" i="33"/>
  <c r="I23" i="33" s="1"/>
  <c r="H9" i="33"/>
  <c r="I9" i="33" s="1"/>
  <c r="H13" i="33"/>
  <c r="I13" i="33" s="1"/>
  <c r="H6" i="33"/>
  <c r="I6" i="33" s="1"/>
  <c r="H14" i="33"/>
  <c r="I14" i="33" s="1"/>
  <c r="H38" i="33"/>
  <c r="I38" i="33" s="1"/>
  <c r="H20" i="33"/>
  <c r="I20" i="33" s="1"/>
  <c r="H8" i="33"/>
  <c r="I8" i="33" s="1"/>
  <c r="H36" i="33"/>
  <c r="I36" i="33" s="1"/>
  <c r="H12" i="33"/>
  <c r="I12" i="33" s="1"/>
  <c r="H34" i="33"/>
  <c r="I34" i="33" s="1"/>
  <c r="H33" i="36"/>
  <c r="I33" i="36" s="1"/>
  <c r="H27" i="39"/>
  <c r="I27" i="39" s="1"/>
  <c r="H17" i="42"/>
  <c r="I17" i="42" s="1"/>
  <c r="H40" i="42"/>
  <c r="I40" i="42" s="1"/>
  <c r="H24" i="42"/>
  <c r="I24" i="42" s="1"/>
  <c r="H8" i="42"/>
  <c r="I8" i="42" s="1"/>
  <c r="H28" i="42"/>
  <c r="I28" i="42" s="1"/>
  <c r="H6" i="42"/>
  <c r="I6" i="42" s="1"/>
  <c r="H42" i="42"/>
  <c r="I42" i="42" s="1"/>
  <c r="H12" i="42"/>
  <c r="I12" i="42" s="1"/>
  <c r="H36" i="42"/>
  <c r="I36" i="42" s="1"/>
  <c r="H22" i="42"/>
  <c r="I22" i="42" s="1"/>
  <c r="H30" i="42"/>
  <c r="I30" i="42" s="1"/>
  <c r="H12" i="22"/>
  <c r="I12" i="22" s="1"/>
  <c r="H5" i="22"/>
  <c r="H20" i="22"/>
  <c r="I20" i="22" s="1"/>
  <c r="H32" i="22"/>
  <c r="I32" i="22" s="1"/>
  <c r="H8" i="22"/>
  <c r="I8" i="22" s="1"/>
  <c r="H35" i="22"/>
  <c r="I35" i="22" s="1"/>
  <c r="H43" i="22"/>
  <c r="I43" i="22" s="1"/>
  <c r="H27" i="22"/>
  <c r="I27" i="22" s="1"/>
  <c r="H23" i="22"/>
  <c r="I23" i="22" s="1"/>
  <c r="H9" i="22"/>
  <c r="I9"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37" i="51"/>
  <c r="I37" i="51" s="1"/>
  <c r="H7" i="22" l="1"/>
  <c r="I7" i="22" s="1"/>
  <c r="H6" i="22"/>
  <c r="I6" i="22" s="1"/>
  <c r="H34" i="42"/>
  <c r="I34" i="42" s="1"/>
  <c r="H25" i="39"/>
  <c r="I25" i="39" s="1"/>
  <c r="H28" i="33"/>
  <c r="I28" i="33" s="1"/>
  <c r="H37" i="33"/>
  <c r="I37" i="33" s="1"/>
  <c r="H21" i="41"/>
  <c r="I21" i="41" s="1"/>
  <c r="H10" i="41"/>
  <c r="I10" i="41" s="1"/>
  <c r="H17" i="41"/>
  <c r="I17" i="41" s="1"/>
  <c r="H8" i="35"/>
  <c r="I8" i="35" s="1"/>
  <c r="H23" i="32"/>
  <c r="I23" i="32" s="1"/>
  <c r="H24" i="32"/>
  <c r="I24" i="32" s="1"/>
  <c r="H26" i="32"/>
  <c r="I26" i="32" s="1"/>
  <c r="H18" i="19"/>
  <c r="I18" i="19" s="1"/>
  <c r="H29" i="20"/>
  <c r="I29" i="20" s="1"/>
  <c r="H8" i="8"/>
  <c r="I8" i="8" s="1"/>
  <c r="H42" i="8"/>
  <c r="I42" i="8" s="1"/>
  <c r="H19" i="40"/>
  <c r="I19" i="40" s="1"/>
  <c r="H33" i="39"/>
  <c r="I33" i="39" s="1"/>
  <c r="H27" i="40"/>
  <c r="I27" i="40" s="1"/>
  <c r="H41" i="39"/>
  <c r="I41" i="39" s="1"/>
  <c r="H37" i="44"/>
  <c r="I37" i="44" s="1"/>
  <c r="K37" i="44" s="1"/>
  <c r="H7" i="52"/>
  <c r="I7" i="52" s="1"/>
  <c r="K7" i="52" s="1"/>
  <c r="H15" i="51"/>
  <c r="I15" i="51" s="1"/>
  <c r="H41" i="22"/>
  <c r="I41" i="22" s="1"/>
  <c r="H28" i="22"/>
  <c r="I28" i="22" s="1"/>
  <c r="H26" i="40"/>
  <c r="I26" i="40" s="1"/>
  <c r="H29" i="42"/>
  <c r="I29" i="42" s="1"/>
  <c r="H33" i="42"/>
  <c r="I33" i="42" s="1"/>
  <c r="H6" i="39"/>
  <c r="I6" i="39" s="1"/>
  <c r="H10" i="33"/>
  <c r="I10" i="33" s="1"/>
  <c r="K10" i="33" s="1"/>
  <c r="H41" i="33"/>
  <c r="I41" i="33" s="1"/>
  <c r="H26" i="41"/>
  <c r="I26" i="41" s="1"/>
  <c r="H11" i="41"/>
  <c r="I11" i="41" s="1"/>
  <c r="H42" i="41"/>
  <c r="I42" i="41" s="1"/>
  <c r="H41" i="41"/>
  <c r="I41" i="41" s="1"/>
  <c r="H33" i="35"/>
  <c r="I33" i="35" s="1"/>
  <c r="H43" i="32"/>
  <c r="I43" i="32" s="1"/>
  <c r="H36" i="32"/>
  <c r="I36" i="32" s="1"/>
  <c r="H5" i="32"/>
  <c r="H11" i="19"/>
  <c r="I11" i="19" s="1"/>
  <c r="H41" i="26"/>
  <c r="I41" i="26" s="1"/>
  <c r="H40" i="20"/>
  <c r="I40" i="20" s="1"/>
  <c r="H29" i="8"/>
  <c r="I29" i="8" s="1"/>
  <c r="H30" i="8"/>
  <c r="I30" i="8" s="1"/>
  <c r="H6" i="51"/>
  <c r="I6" i="51" s="1"/>
  <c r="H15" i="30"/>
  <c r="I15" i="30" s="1"/>
  <c r="K15" i="30" s="1"/>
  <c r="H10" i="39"/>
  <c r="I10" i="39" s="1"/>
  <c r="H17" i="26"/>
  <c r="I17" i="26" s="1"/>
  <c r="H39" i="30"/>
  <c r="I39" i="30" s="1"/>
  <c r="H38" i="39"/>
  <c r="I38" i="39" s="1"/>
  <c r="H33" i="26"/>
  <c r="I33" i="26" s="1"/>
  <c r="H28" i="40"/>
  <c r="I28" i="40" s="1"/>
  <c r="H11" i="52"/>
  <c r="I11" i="52" s="1"/>
  <c r="H42" i="40"/>
  <c r="I42" i="40" s="1"/>
  <c r="K42" i="40" s="1"/>
  <c r="H27" i="26"/>
  <c r="I27" i="26" s="1"/>
  <c r="H40" i="51"/>
  <c r="I40" i="51" s="1"/>
  <c r="H19" i="51"/>
  <c r="I19" i="51" s="1"/>
  <c r="H10" i="40"/>
  <c r="I10" i="40" s="1"/>
  <c r="H13" i="39"/>
  <c r="I13" i="39" s="1"/>
  <c r="H26" i="26"/>
  <c r="I26" i="26" s="1"/>
  <c r="H27" i="52"/>
  <c r="I27" i="52" s="1"/>
  <c r="H32" i="26"/>
  <c r="I32" i="26" s="1"/>
  <c r="K32" i="26" s="1"/>
  <c r="H24" i="26"/>
  <c r="I24" i="26" s="1"/>
  <c r="H25" i="26"/>
  <c r="I25" i="26" s="1"/>
  <c r="H16" i="26"/>
  <c r="I16" i="26" s="1"/>
  <c r="H7" i="50"/>
  <c r="I7" i="50" s="1"/>
  <c r="H12" i="50"/>
  <c r="I12" i="50" s="1"/>
  <c r="H41" i="50"/>
  <c r="I41" i="50" s="1"/>
  <c r="H13" i="51"/>
  <c r="I13" i="51" s="1"/>
  <c r="H11" i="22"/>
  <c r="I11" i="22" s="1"/>
  <c r="K11" i="22" s="1"/>
  <c r="H36" i="22"/>
  <c r="I36" i="22" s="1"/>
  <c r="H38" i="40"/>
  <c r="I38" i="40" s="1"/>
  <c r="H21" i="40"/>
  <c r="I21" i="40" s="1"/>
  <c r="K21" i="40" s="1"/>
  <c r="H14" i="42"/>
  <c r="I14" i="42" s="1"/>
  <c r="H23" i="42"/>
  <c r="I23" i="42" s="1"/>
  <c r="H21" i="39"/>
  <c r="I21" i="39" s="1"/>
  <c r="H43" i="39"/>
  <c r="I43" i="39" s="1"/>
  <c r="H10" i="36"/>
  <c r="I10" i="36" s="1"/>
  <c r="K10" i="36" s="1"/>
  <c r="H16" i="33"/>
  <c r="I16" i="33" s="1"/>
  <c r="H29" i="33"/>
  <c r="I29" i="33" s="1"/>
  <c r="H7" i="33"/>
  <c r="I7" i="33" s="1"/>
  <c r="K7" i="33" s="1"/>
  <c r="H28" i="52"/>
  <c r="I28" i="52" s="1"/>
  <c r="H38" i="41"/>
  <c r="I38" i="41" s="1"/>
  <c r="H28" i="41"/>
  <c r="I28" i="41" s="1"/>
  <c r="H35" i="41"/>
  <c r="I35" i="41" s="1"/>
  <c r="H33" i="41"/>
  <c r="I33" i="41" s="1"/>
  <c r="H28" i="35"/>
  <c r="I28" i="35" s="1"/>
  <c r="H27" i="32"/>
  <c r="I27" i="32" s="1"/>
  <c r="H31" i="32"/>
  <c r="I31" i="32" s="1"/>
  <c r="K31" i="32" s="1"/>
  <c r="H6" i="32"/>
  <c r="I6" i="32" s="1"/>
  <c r="H12" i="32"/>
  <c r="I12" i="32" s="1"/>
  <c r="H26" i="50"/>
  <c r="I26" i="50" s="1"/>
  <c r="H10" i="50"/>
  <c r="I10" i="50" s="1"/>
  <c r="H6" i="50"/>
  <c r="I6" i="50" s="1"/>
  <c r="H9" i="21"/>
  <c r="I9" i="21" s="1"/>
  <c r="H15" i="21"/>
  <c r="I15" i="21" s="1"/>
  <c r="H38" i="21"/>
  <c r="I38" i="21" s="1"/>
  <c r="K38" i="21" s="1"/>
  <c r="H8" i="19"/>
  <c r="I8" i="19" s="1"/>
  <c r="H31" i="19"/>
  <c r="I31" i="19" s="1"/>
  <c r="H35" i="26"/>
  <c r="I35" i="26" s="1"/>
  <c r="H38" i="26"/>
  <c r="I38" i="26" s="1"/>
  <c r="H31" i="24"/>
  <c r="I31" i="24" s="1"/>
  <c r="K31" i="24" s="1"/>
  <c r="H39" i="24"/>
  <c r="I39" i="24" s="1"/>
  <c r="H35" i="24"/>
  <c r="I35" i="24" s="1"/>
  <c r="H18" i="24"/>
  <c r="I18" i="24" s="1"/>
  <c r="K18" i="24" s="1"/>
  <c r="H22" i="37"/>
  <c r="I22" i="37" s="1"/>
  <c r="H26" i="37"/>
  <c r="I26" i="37" s="1"/>
  <c r="H14" i="37"/>
  <c r="I14" i="37" s="1"/>
  <c r="H42" i="37"/>
  <c r="I42" i="37" s="1"/>
  <c r="H43" i="20"/>
  <c r="I43" i="20" s="1"/>
  <c r="K43" i="20" s="1"/>
  <c r="H36" i="20"/>
  <c r="I36" i="20" s="1"/>
  <c r="H24" i="8"/>
  <c r="I24" i="8" s="1"/>
  <c r="H17" i="8"/>
  <c r="I17" i="8" s="1"/>
  <c r="K17" i="8" s="1"/>
  <c r="H20" i="8"/>
  <c r="I20" i="8" s="1"/>
  <c r="H19" i="50"/>
  <c r="I19" i="50" s="1"/>
  <c r="H31" i="50"/>
  <c r="I31" i="50" s="1"/>
  <c r="H39" i="50"/>
  <c r="I39" i="50" s="1"/>
  <c r="H26" i="51"/>
  <c r="I26" i="51" s="1"/>
  <c r="K26" i="51" s="1"/>
  <c r="H5" i="40"/>
  <c r="H33" i="40"/>
  <c r="I33" i="40" s="1"/>
  <c r="H42" i="39"/>
  <c r="I42" i="39" s="1"/>
  <c r="K42" i="39" s="1"/>
  <c r="H14" i="39"/>
  <c r="I14" i="39" s="1"/>
  <c r="H42" i="33"/>
  <c r="I42" i="33" s="1"/>
  <c r="H15" i="33"/>
  <c r="I15" i="33" s="1"/>
  <c r="H21" i="33"/>
  <c r="I21" i="33" s="1"/>
  <c r="H19" i="52"/>
  <c r="I19" i="52" s="1"/>
  <c r="K19" i="52" s="1"/>
  <c r="H43" i="50"/>
  <c r="I43" i="50" s="1"/>
  <c r="H20" i="50"/>
  <c r="I20" i="50" s="1"/>
  <c r="H33" i="50"/>
  <c r="I33" i="50" s="1"/>
  <c r="H21" i="19"/>
  <c r="I21" i="19" s="1"/>
  <c r="H14" i="19"/>
  <c r="I14" i="19" s="1"/>
  <c r="H15" i="26"/>
  <c r="I15" i="26" s="1"/>
  <c r="H18" i="26"/>
  <c r="I18" i="26" s="1"/>
  <c r="H13" i="20"/>
  <c r="I13" i="20" s="1"/>
  <c r="K13" i="20" s="1"/>
  <c r="H28" i="20"/>
  <c r="I28" i="20" s="1"/>
  <c r="H29" i="51"/>
  <c r="I29" i="51" s="1"/>
  <c r="H41" i="40"/>
  <c r="I41" i="40" s="1"/>
  <c r="K41" i="40" s="1"/>
  <c r="H43" i="40"/>
  <c r="I43" i="40" s="1"/>
  <c r="H37" i="39"/>
  <c r="I37" i="39" s="1"/>
  <c r="H26" i="39"/>
  <c r="I26" i="39" s="1"/>
  <c r="H24" i="33"/>
  <c r="I24" i="33" s="1"/>
  <c r="H32" i="33"/>
  <c r="I32" i="33" s="1"/>
  <c r="K32" i="33" s="1"/>
  <c r="H33" i="33"/>
  <c r="I33" i="33" s="1"/>
  <c r="H11" i="33"/>
  <c r="I11" i="33" s="1"/>
  <c r="H41" i="52"/>
  <c r="I41" i="52" s="1"/>
  <c r="H21" i="50"/>
  <c r="I21" i="50" s="1"/>
  <c r="H25" i="50"/>
  <c r="I25" i="50" s="1"/>
  <c r="H16" i="50"/>
  <c r="I16" i="50" s="1"/>
  <c r="H35" i="19"/>
  <c r="I35" i="19" s="1"/>
  <c r="H22" i="19"/>
  <c r="I22" i="19" s="1"/>
  <c r="K22" i="19" s="1"/>
  <c r="H19" i="26"/>
  <c r="I19" i="26" s="1"/>
  <c r="H6" i="26"/>
  <c r="I6" i="26" s="1"/>
  <c r="H27" i="20"/>
  <c r="I27" i="20" s="1"/>
  <c r="K27" i="20" s="1"/>
  <c r="H12" i="20"/>
  <c r="I12" i="20" s="1"/>
  <c r="H20" i="44"/>
  <c r="I20" i="44" s="1"/>
  <c r="K20" i="44" s="1"/>
  <c r="H27" i="50"/>
  <c r="I27" i="50" s="1"/>
  <c r="H30" i="40"/>
  <c r="I30" i="40" s="1"/>
  <c r="H14" i="40"/>
  <c r="I14" i="40" s="1"/>
  <c r="K14" i="40" s="1"/>
  <c r="H30" i="39"/>
  <c r="I30" i="39" s="1"/>
  <c r="H17" i="39"/>
  <c r="I17" i="39" s="1"/>
  <c r="H24" i="50"/>
  <c r="I24" i="50" s="1"/>
  <c r="K24" i="50" s="1"/>
  <c r="H35" i="50"/>
  <c r="I35" i="50" s="1"/>
  <c r="H17" i="19"/>
  <c r="I17" i="19" s="1"/>
  <c r="H38" i="19"/>
  <c r="I38" i="19" s="1"/>
  <c r="H37" i="26"/>
  <c r="I37" i="26" s="1"/>
  <c r="H40" i="26"/>
  <c r="I40" i="26" s="1"/>
  <c r="K40" i="26" s="1"/>
  <c r="H41" i="20"/>
  <c r="I41" i="20" s="1"/>
  <c r="H34" i="17"/>
  <c r="I34" i="17" s="1"/>
  <c r="H16" i="44"/>
  <c r="I16" i="44" s="1"/>
  <c r="K16" i="44" s="1"/>
  <c r="H36" i="50"/>
  <c r="I36" i="50" s="1"/>
  <c r="H41" i="44"/>
  <c r="I41" i="44" s="1"/>
  <c r="K41" i="44" s="1"/>
  <c r="H5" i="50"/>
  <c r="H6" i="40"/>
  <c r="I6" i="40" s="1"/>
  <c r="H23" i="40"/>
  <c r="I23" i="40" s="1"/>
  <c r="K23" i="40" s="1"/>
  <c r="H28" i="50"/>
  <c r="I28" i="50" s="1"/>
  <c r="H11" i="50"/>
  <c r="I11" i="50" s="1"/>
  <c r="H23" i="50"/>
  <c r="I23" i="50" s="1"/>
  <c r="H20" i="43"/>
  <c r="I20" i="43" s="1"/>
  <c r="H8" i="17"/>
  <c r="I8" i="17" s="1"/>
  <c r="H25" i="19"/>
  <c r="I25" i="19" s="1"/>
  <c r="H42" i="19"/>
  <c r="I42" i="19" s="1"/>
  <c r="H41" i="28"/>
  <c r="I41" i="28" s="1"/>
  <c r="H18" i="22"/>
  <c r="I18" i="22" s="1"/>
  <c r="H39" i="40"/>
  <c r="I39" i="40" s="1"/>
  <c r="H5" i="39"/>
  <c r="I5" i="39" s="1"/>
  <c r="H8" i="39"/>
  <c r="I8" i="39" s="1"/>
  <c r="H18" i="50"/>
  <c r="I18" i="50" s="1"/>
  <c r="H14" i="50"/>
  <c r="I14" i="50" s="1"/>
  <c r="H40" i="21"/>
  <c r="I40" i="21" s="1"/>
  <c r="H26" i="19"/>
  <c r="I26" i="19" s="1"/>
  <c r="K26" i="19" s="1"/>
  <c r="H13" i="28"/>
  <c r="I13" i="28" s="1"/>
  <c r="H30" i="28"/>
  <c r="I30" i="28" s="1"/>
  <c r="H17" i="20"/>
  <c r="I17" i="20" s="1"/>
  <c r="K17" i="20" s="1"/>
  <c r="H18" i="20"/>
  <c r="I18" i="20" s="1"/>
  <c r="H7" i="17"/>
  <c r="I7" i="17" s="1"/>
  <c r="H32" i="44"/>
  <c r="I32" i="44" s="1"/>
  <c r="K32" i="44" s="1"/>
  <c r="H33" i="51"/>
  <c r="I33" i="51" s="1"/>
  <c r="H15" i="22"/>
  <c r="I15" i="22" s="1"/>
  <c r="K15" i="22" s="1"/>
  <c r="H42" i="22"/>
  <c r="I42" i="22" s="1"/>
  <c r="H31" i="40"/>
  <c r="I31" i="40" s="1"/>
  <c r="H28" i="39"/>
  <c r="I28" i="39" s="1"/>
  <c r="K28" i="39" s="1"/>
  <c r="H39" i="39"/>
  <c r="I39" i="39" s="1"/>
  <c r="H12" i="31"/>
  <c r="I12" i="31" s="1"/>
  <c r="H7" i="35"/>
  <c r="I7" i="35" s="1"/>
  <c r="H42" i="28"/>
  <c r="I42" i="28" s="1"/>
  <c r="H10" i="20"/>
  <c r="I10" i="20" s="1"/>
  <c r="K10" i="20" s="1"/>
  <c r="H18" i="51"/>
  <c r="I18" i="51" s="1"/>
  <c r="H7" i="25"/>
  <c r="I7" i="25" s="1"/>
  <c r="H33" i="25"/>
  <c r="I33" i="25" s="1"/>
  <c r="K33" i="25" s="1"/>
  <c r="H8" i="25"/>
  <c r="I8" i="25" s="1"/>
  <c r="H13" i="22"/>
  <c r="I13" i="22" s="1"/>
  <c r="H34" i="40"/>
  <c r="I34" i="40" s="1"/>
  <c r="H35" i="31"/>
  <c r="I35" i="31" s="1"/>
  <c r="H14" i="21"/>
  <c r="I14" i="21" s="1"/>
  <c r="K14" i="21" s="1"/>
  <c r="H8" i="40"/>
  <c r="I8" i="40" s="1"/>
  <c r="H34" i="50"/>
  <c r="I34" i="50" s="1"/>
  <c r="H34" i="20"/>
  <c r="I34" i="20" s="1"/>
  <c r="K34" i="20" s="1"/>
  <c r="H20" i="40"/>
  <c r="I20" i="40" s="1"/>
  <c r="H5" i="20"/>
  <c r="H31" i="17"/>
  <c r="I31" i="17" s="1"/>
  <c r="H39" i="35"/>
  <c r="I39" i="35" s="1"/>
  <c r="H5" i="21"/>
  <c r="I5" i="21" s="1"/>
  <c r="H43" i="19"/>
  <c r="I43" i="19" s="1"/>
  <c r="H32" i="51"/>
  <c r="I32" i="51" s="1"/>
  <c r="H35" i="25"/>
  <c r="I35" i="25" s="1"/>
  <c r="K35" i="25" s="1"/>
  <c r="H41" i="25"/>
  <c r="I41" i="25" s="1"/>
  <c r="H36" i="25"/>
  <c r="I36" i="25" s="1"/>
  <c r="H21" i="22"/>
  <c r="I21" i="22" s="1"/>
  <c r="H10" i="22"/>
  <c r="I10" i="22" s="1"/>
  <c r="H9" i="40"/>
  <c r="I9" i="40" s="1"/>
  <c r="K9" i="40" s="1"/>
  <c r="H18" i="39"/>
  <c r="I18" i="39" s="1"/>
  <c r="H16" i="39"/>
  <c r="I16" i="39" s="1"/>
  <c r="H21" i="31"/>
  <c r="I21" i="31" s="1"/>
  <c r="K21" i="31" s="1"/>
  <c r="H43" i="35"/>
  <c r="I43" i="35" s="1"/>
  <c r="H22" i="50"/>
  <c r="I22" i="50" s="1"/>
  <c r="H29" i="21"/>
  <c r="I29" i="21" s="1"/>
  <c r="H36" i="21"/>
  <c r="I36" i="21" s="1"/>
  <c r="H10" i="21"/>
  <c r="I10" i="21" s="1"/>
  <c r="K10" i="21" s="1"/>
  <c r="H9" i="19"/>
  <c r="I9" i="19" s="1"/>
  <c r="H10" i="19"/>
  <c r="I10" i="19" s="1"/>
  <c r="H30" i="26"/>
  <c r="I30" i="26" s="1"/>
  <c r="K30" i="26" s="1"/>
  <c r="H31" i="28"/>
  <c r="I31" i="28" s="1"/>
  <c r="H21" i="28"/>
  <c r="I21" i="28" s="1"/>
  <c r="H20" i="28"/>
  <c r="I20" i="28" s="1"/>
  <c r="H33" i="20"/>
  <c r="I33" i="20" s="1"/>
  <c r="K33" i="20" s="1"/>
  <c r="H38" i="20"/>
  <c r="I38" i="20" s="1"/>
  <c r="K38" i="20" s="1"/>
  <c r="H9" i="17"/>
  <c r="I9" i="17" s="1"/>
  <c r="H25" i="44"/>
  <c r="I25" i="44" s="1"/>
  <c r="K25" i="44" s="1"/>
  <c r="H21" i="51"/>
  <c r="I21" i="51" s="1"/>
  <c r="K21" i="51" s="1"/>
  <c r="H23" i="25"/>
  <c r="I23" i="25" s="1"/>
  <c r="H6" i="25"/>
  <c r="I6" i="25" s="1"/>
  <c r="H28" i="25"/>
  <c r="I28" i="25" s="1"/>
  <c r="H29" i="22"/>
  <c r="I29" i="22" s="1"/>
  <c r="H40" i="12"/>
  <c r="I40" i="12" s="1"/>
  <c r="K40" i="12" s="1"/>
  <c r="H25" i="40"/>
  <c r="I25" i="40" s="1"/>
  <c r="H16" i="40"/>
  <c r="I16" i="40" s="1"/>
  <c r="H11" i="42"/>
  <c r="I11" i="42" s="1"/>
  <c r="K11" i="42" s="1"/>
  <c r="H34" i="39"/>
  <c r="I34" i="39" s="1"/>
  <c r="H24" i="39"/>
  <c r="I24" i="39" s="1"/>
  <c r="H39" i="31"/>
  <c r="I39" i="31" s="1"/>
  <c r="H20" i="35"/>
  <c r="I20" i="35" s="1"/>
  <c r="H13" i="32"/>
  <c r="I13" i="32" s="1"/>
  <c r="K13" i="32" s="1"/>
  <c r="H42" i="32"/>
  <c r="I42" i="32" s="1"/>
  <c r="H17" i="29"/>
  <c r="I17" i="29" s="1"/>
  <c r="H40" i="29"/>
  <c r="I40" i="29" s="1"/>
  <c r="K40" i="29" s="1"/>
  <c r="H9" i="50"/>
  <c r="I9" i="50" s="1"/>
  <c r="H38" i="50"/>
  <c r="I38" i="50" s="1"/>
  <c r="H13" i="21"/>
  <c r="I13" i="21" s="1"/>
  <c r="H32" i="21"/>
  <c r="I32" i="21" s="1"/>
  <c r="H6" i="21"/>
  <c r="I6" i="21" s="1"/>
  <c r="K6" i="21" s="1"/>
  <c r="H13" i="19"/>
  <c r="I13" i="19" s="1"/>
  <c r="H36" i="19"/>
  <c r="I36" i="19" s="1"/>
  <c r="H14" i="26"/>
  <c r="I14" i="26" s="1"/>
  <c r="K14" i="26" s="1"/>
  <c r="H17" i="28"/>
  <c r="I17" i="28" s="1"/>
  <c r="H29" i="28"/>
  <c r="I29" i="28" s="1"/>
  <c r="H10" i="28"/>
  <c r="I10" i="28" s="1"/>
  <c r="H37" i="20"/>
  <c r="I37" i="20" s="1"/>
  <c r="H22" i="20"/>
  <c r="I22" i="20" s="1"/>
  <c r="K22" i="20" s="1"/>
  <c r="H17" i="17"/>
  <c r="I17" i="17" s="1"/>
  <c r="H31" i="8"/>
  <c r="I31" i="8" s="1"/>
  <c r="H23" i="44"/>
  <c r="I23" i="44" s="1"/>
  <c r="K23" i="44" s="1"/>
  <c r="H19" i="39"/>
  <c r="I19" i="39" s="1"/>
  <c r="H11" i="39"/>
  <c r="I11" i="39" s="1"/>
  <c r="H35" i="51"/>
  <c r="I35" i="51" s="1"/>
  <c r="H37" i="22"/>
  <c r="I37" i="22" s="1"/>
  <c r="H35" i="40"/>
  <c r="I35" i="40" s="1"/>
  <c r="K35" i="40" s="1"/>
  <c r="H37" i="40"/>
  <c r="I37" i="40" s="1"/>
  <c r="H24" i="40"/>
  <c r="I24" i="40" s="1"/>
  <c r="H15" i="39"/>
  <c r="I15" i="39" s="1"/>
  <c r="H32" i="39"/>
  <c r="I32" i="39" s="1"/>
  <c r="H28" i="31"/>
  <c r="I28" i="31" s="1"/>
  <c r="H5" i="19"/>
  <c r="H27" i="19"/>
  <c r="I27" i="19" s="1"/>
  <c r="H28" i="19"/>
  <c r="I28" i="19" s="1"/>
  <c r="H19" i="28"/>
  <c r="I19" i="28" s="1"/>
  <c r="H37" i="28"/>
  <c r="I37" i="28" s="1"/>
  <c r="H40" i="28"/>
  <c r="I40" i="28" s="1"/>
  <c r="K40" i="28" s="1"/>
  <c r="H11" i="20"/>
  <c r="I11" i="20" s="1"/>
  <c r="H6" i="20"/>
  <c r="I6" i="20" s="1"/>
  <c r="H25" i="17"/>
  <c r="I25" i="17" s="1"/>
  <c r="H27" i="51"/>
  <c r="I27" i="51" s="1"/>
  <c r="H39" i="25"/>
  <c r="I39" i="25" s="1"/>
  <c r="H34" i="25"/>
  <c r="I34" i="25" s="1"/>
  <c r="H12" i="25"/>
  <c r="I12" i="25" s="1"/>
  <c r="H40" i="22"/>
  <c r="I40" i="22" s="1"/>
  <c r="K40" i="22" s="1"/>
  <c r="H22" i="40"/>
  <c r="I22" i="40" s="1"/>
  <c r="H12" i="40"/>
  <c r="I12" i="40" s="1"/>
  <c r="H32" i="40"/>
  <c r="I32" i="40" s="1"/>
  <c r="H35" i="39"/>
  <c r="I35" i="39" s="1"/>
  <c r="K35" i="39" s="1"/>
  <c r="H9" i="39"/>
  <c r="I9" i="39" s="1"/>
  <c r="H5" i="35"/>
  <c r="H34" i="35"/>
  <c r="I34" i="35" s="1"/>
  <c r="H8" i="50"/>
  <c r="I8" i="50" s="1"/>
  <c r="K8" i="50" s="1"/>
  <c r="H15" i="50"/>
  <c r="I15" i="50" s="1"/>
  <c r="H25" i="21"/>
  <c r="I25" i="21" s="1"/>
  <c r="H24" i="21"/>
  <c r="I24" i="21" s="1"/>
  <c r="H40" i="19"/>
  <c r="I40" i="19" s="1"/>
  <c r="H41" i="19"/>
  <c r="I41" i="19" s="1"/>
  <c r="K41" i="19" s="1"/>
  <c r="H20" i="19"/>
  <c r="I20" i="19" s="1"/>
  <c r="H33" i="28"/>
  <c r="I33" i="28" s="1"/>
  <c r="H38" i="28"/>
  <c r="I38" i="28" s="1"/>
  <c r="K38" i="28" s="1"/>
  <c r="H32" i="28"/>
  <c r="I32" i="28" s="1"/>
  <c r="H25" i="20"/>
  <c r="I25" i="20" s="1"/>
  <c r="H30" i="20"/>
  <c r="I30" i="20" s="1"/>
  <c r="H38" i="17"/>
  <c r="I38" i="17" s="1"/>
  <c r="H8" i="28"/>
  <c r="I8" i="28" s="1"/>
  <c r="K8" i="28" s="1"/>
  <c r="H9" i="20"/>
  <c r="I9" i="20" s="1"/>
  <c r="H32" i="20"/>
  <c r="I32" i="20" s="1"/>
  <c r="H12" i="17"/>
  <c r="I12" i="17" s="1"/>
  <c r="K12" i="17" s="1"/>
  <c r="H31" i="25"/>
  <c r="I31" i="25" s="1"/>
  <c r="K31" i="25" s="1"/>
  <c r="H10" i="25"/>
  <c r="I10" i="25" s="1"/>
  <c r="H17" i="22"/>
  <c r="I17" i="22" s="1"/>
  <c r="H9" i="28"/>
  <c r="I9" i="28" s="1"/>
  <c r="H23" i="20"/>
  <c r="I23" i="20" s="1"/>
  <c r="K23" i="20" s="1"/>
  <c r="H24" i="17"/>
  <c r="I24" i="17" s="1"/>
  <c r="H8" i="51"/>
  <c r="I8" i="51" s="1"/>
  <c r="H22" i="22"/>
  <c r="I22" i="22" s="1"/>
  <c r="K22" i="22" s="1"/>
  <c r="H18" i="40"/>
  <c r="I18" i="40" s="1"/>
  <c r="H7" i="40"/>
  <c r="I7" i="40" s="1"/>
  <c r="H31" i="39"/>
  <c r="I31" i="39" s="1"/>
  <c r="H36" i="39"/>
  <c r="I36" i="39" s="1"/>
  <c r="H11" i="35"/>
  <c r="I11" i="35" s="1"/>
  <c r="K11" i="35" s="1"/>
  <c r="H40" i="50"/>
  <c r="I40" i="50" s="1"/>
  <c r="H32" i="50"/>
  <c r="I32" i="50" s="1"/>
  <c r="H19" i="19"/>
  <c r="I19" i="19" s="1"/>
  <c r="K19" i="19" s="1"/>
  <c r="H6" i="19"/>
  <c r="I6" i="19" s="1"/>
  <c r="H26" i="28"/>
  <c r="I26" i="28" s="1"/>
  <c r="H25" i="51"/>
  <c r="I25" i="51" s="1"/>
  <c r="H9" i="25"/>
  <c r="I9" i="25" s="1"/>
  <c r="H31" i="22"/>
  <c r="I31" i="22" s="1"/>
  <c r="K31" i="22" s="1"/>
  <c r="H14" i="22"/>
  <c r="I14" i="22" s="1"/>
  <c r="H17" i="40"/>
  <c r="I17" i="40" s="1"/>
  <c r="K17" i="40" s="1"/>
  <c r="H15" i="40"/>
  <c r="I15" i="40" s="1"/>
  <c r="K15" i="40" s="1"/>
  <c r="H12" i="39"/>
  <c r="I12" i="39" s="1"/>
  <c r="H7" i="39"/>
  <c r="I7" i="39" s="1"/>
  <c r="H13" i="35"/>
  <c r="I13" i="35" s="1"/>
  <c r="H29" i="50"/>
  <c r="I29" i="50" s="1"/>
  <c r="H13" i="50"/>
  <c r="I13" i="50" s="1"/>
  <c r="K13" i="50" s="1"/>
  <c r="H33" i="21"/>
  <c r="I33" i="21" s="1"/>
  <c r="H23" i="21"/>
  <c r="I23" i="21" s="1"/>
  <c r="H33" i="19"/>
  <c r="I33" i="19" s="1"/>
  <c r="K33" i="19" s="1"/>
  <c r="H30" i="19"/>
  <c r="I30" i="19" s="1"/>
  <c r="H7" i="26"/>
  <c r="I7" i="26" s="1"/>
  <c r="H23" i="28"/>
  <c r="I23" i="28" s="1"/>
  <c r="H39" i="20"/>
  <c r="I39" i="20" s="1"/>
  <c r="K39" i="20" s="1"/>
  <c r="H16" i="17"/>
  <c r="I16" i="17" s="1"/>
  <c r="K16" i="17" s="1"/>
  <c r="H15" i="17"/>
  <c r="I15" i="17" s="1"/>
  <c r="H33" i="17"/>
  <c r="I33" i="17" s="1"/>
  <c r="H5" i="51"/>
  <c r="H43" i="51"/>
  <c r="I43" i="51" s="1"/>
  <c r="H17" i="51"/>
  <c r="I17" i="51" s="1"/>
  <c r="H10" i="51"/>
  <c r="I10" i="51" s="1"/>
  <c r="H9" i="51"/>
  <c r="I9" i="51" s="1"/>
  <c r="K9" i="51" s="1"/>
  <c r="H30" i="35"/>
  <c r="I30" i="35" s="1"/>
  <c r="K30" i="35" s="1"/>
  <c r="H32" i="35"/>
  <c r="I32" i="35" s="1"/>
  <c r="H43" i="17"/>
  <c r="I43" i="17" s="1"/>
  <c r="H41" i="17"/>
  <c r="I41" i="17" s="1"/>
  <c r="K41" i="17" s="1"/>
  <c r="H29" i="17"/>
  <c r="I29" i="17" s="1"/>
  <c r="H6" i="17"/>
  <c r="I6" i="17" s="1"/>
  <c r="H37" i="35"/>
  <c r="I37" i="35" s="1"/>
  <c r="H25" i="35"/>
  <c r="I25" i="35" s="1"/>
  <c r="H24" i="35"/>
  <c r="I24" i="35" s="1"/>
  <c r="K24" i="35" s="1"/>
  <c r="H14" i="51"/>
  <c r="I14" i="51" s="1"/>
  <c r="H20" i="51"/>
  <c r="I20" i="51" s="1"/>
  <c r="H12" i="51"/>
  <c r="I12" i="51" s="1"/>
  <c r="K12" i="51" s="1"/>
  <c r="H39" i="26"/>
  <c r="I39" i="26" s="1"/>
  <c r="H11" i="17"/>
  <c r="I11" i="17" s="1"/>
  <c r="H30" i="17"/>
  <c r="I30" i="17" s="1"/>
  <c r="H13" i="8"/>
  <c r="I13" i="8" s="1"/>
  <c r="H10" i="8"/>
  <c r="I10" i="8" s="1"/>
  <c r="K10" i="8" s="1"/>
  <c r="H22" i="51"/>
  <c r="I22" i="51" s="1"/>
  <c r="H11" i="51"/>
  <c r="I11" i="51" s="1"/>
  <c r="H24" i="51"/>
  <c r="I24" i="51" s="1"/>
  <c r="K24" i="51" s="1"/>
  <c r="H19" i="22"/>
  <c r="I19" i="22" s="1"/>
  <c r="H38" i="22"/>
  <c r="I38" i="22" s="1"/>
  <c r="H5" i="33"/>
  <c r="H30" i="33"/>
  <c r="I30" i="33" s="1"/>
  <c r="K30" i="33" s="1"/>
  <c r="H25" i="33"/>
  <c r="I25" i="33" s="1"/>
  <c r="K25" i="33" s="1"/>
  <c r="H38" i="31"/>
  <c r="I38" i="31" s="1"/>
  <c r="H7" i="41"/>
  <c r="I7" i="41" s="1"/>
  <c r="H13" i="41"/>
  <c r="I13" i="41" s="1"/>
  <c r="K13" i="41" s="1"/>
  <c r="H17" i="35"/>
  <c r="I17" i="35" s="1"/>
  <c r="H29" i="35"/>
  <c r="I29" i="35" s="1"/>
  <c r="H21" i="26"/>
  <c r="I21" i="26" s="1"/>
  <c r="H20" i="26"/>
  <c r="I20" i="26" s="1"/>
  <c r="H27" i="17"/>
  <c r="I27" i="17" s="1"/>
  <c r="K27" i="17" s="1"/>
  <c r="H22" i="17"/>
  <c r="I22" i="17" s="1"/>
  <c r="H27" i="8"/>
  <c r="I27" i="8" s="1"/>
  <c r="H34" i="8"/>
  <c r="I34" i="8" s="1"/>
  <c r="H30" i="51"/>
  <c r="I30" i="51" s="1"/>
  <c r="H41" i="51"/>
  <c r="I41" i="51" s="1"/>
  <c r="K41" i="51" s="1"/>
  <c r="H34" i="51"/>
  <c r="I34" i="51" s="1"/>
  <c r="H33" i="22"/>
  <c r="I33" i="22" s="1"/>
  <c r="H30" i="22"/>
  <c r="I30" i="22" s="1"/>
  <c r="K30" i="22" s="1"/>
  <c r="H13" i="40"/>
  <c r="I13" i="40" s="1"/>
  <c r="H11" i="40"/>
  <c r="I11" i="40" s="1"/>
  <c r="H40" i="40"/>
  <c r="I40" i="40" s="1"/>
  <c r="K40" i="40" s="1"/>
  <c r="H31" i="42"/>
  <c r="I31" i="42" s="1"/>
  <c r="H23" i="39"/>
  <c r="I23" i="39" s="1"/>
  <c r="H29" i="39"/>
  <c r="I29" i="39" s="1"/>
  <c r="H40" i="33"/>
  <c r="I40" i="33" s="1"/>
  <c r="H22" i="33"/>
  <c r="I22" i="33" s="1"/>
  <c r="K22" i="33" s="1"/>
  <c r="H39" i="33"/>
  <c r="I39" i="33" s="1"/>
  <c r="H11" i="31"/>
  <c r="I11" i="31" s="1"/>
  <c r="H37" i="41"/>
  <c r="I37" i="41" s="1"/>
  <c r="K37" i="41" s="1"/>
  <c r="H23" i="41"/>
  <c r="I23" i="41" s="1"/>
  <c r="H19" i="35"/>
  <c r="I19" i="35" s="1"/>
  <c r="H9" i="35"/>
  <c r="I9" i="35" s="1"/>
  <c r="H11" i="32"/>
  <c r="I11" i="32" s="1"/>
  <c r="H37" i="32"/>
  <c r="I37" i="32" s="1"/>
  <c r="K37" i="32" s="1"/>
  <c r="H34" i="32"/>
  <c r="I34" i="32" s="1"/>
  <c r="H17" i="50"/>
  <c r="I17" i="50" s="1"/>
  <c r="H42" i="50"/>
  <c r="I42" i="50" s="1"/>
  <c r="K42" i="50" s="1"/>
  <c r="H37" i="19"/>
  <c r="I37" i="19" s="1"/>
  <c r="H39" i="19"/>
  <c r="I39" i="19" s="1"/>
  <c r="H31" i="26"/>
  <c r="I31" i="26" s="1"/>
  <c r="H42" i="26"/>
  <c r="I42" i="26" s="1"/>
  <c r="K42" i="26" s="1"/>
  <c r="H7" i="20"/>
  <c r="I7" i="20" s="1"/>
  <c r="H16" i="20"/>
  <c r="I16" i="20" s="1"/>
  <c r="H19" i="17"/>
  <c r="I19" i="17" s="1"/>
  <c r="H42" i="17"/>
  <c r="I42" i="17" s="1"/>
  <c r="K42" i="17" s="1"/>
  <c r="H37" i="8"/>
  <c r="I37" i="8" s="1"/>
  <c r="H18" i="8"/>
  <c r="I18" i="8" s="1"/>
  <c r="H23" i="17"/>
  <c r="I23" i="17" s="1"/>
  <c r="H26" i="17"/>
  <c r="I26" i="17" s="1"/>
  <c r="H13" i="44"/>
  <c r="I13" i="44" s="1"/>
  <c r="K13" i="44" s="1"/>
  <c r="H38" i="51"/>
  <c r="I38" i="51" s="1"/>
  <c r="H7" i="51"/>
  <c r="I7" i="51" s="1"/>
  <c r="K7" i="51" s="1"/>
  <c r="H36" i="51"/>
  <c r="I36" i="51" s="1"/>
  <c r="K36" i="51" s="1"/>
  <c r="H37" i="17"/>
  <c r="I37" i="17" s="1"/>
  <c r="H10" i="17"/>
  <c r="I10" i="17" s="1"/>
  <c r="H13" i="26"/>
  <c r="I13" i="26" s="1"/>
  <c r="H36" i="26"/>
  <c r="I36" i="26" s="1"/>
  <c r="H5" i="17"/>
  <c r="I5" i="17" s="1"/>
  <c r="H21" i="17"/>
  <c r="I21" i="17" s="1"/>
  <c r="H18" i="17"/>
  <c r="I18" i="17" s="1"/>
  <c r="H29" i="44"/>
  <c r="I29" i="44" s="1"/>
  <c r="K29" i="44" s="1"/>
  <c r="H23" i="51"/>
  <c r="I23" i="51" s="1"/>
  <c r="H16" i="51"/>
  <c r="I16" i="51" s="1"/>
  <c r="K16" i="51" s="1"/>
  <c r="H31" i="51"/>
  <c r="I31" i="51" s="1"/>
  <c r="H28" i="51"/>
  <c r="I28" i="51" s="1"/>
  <c r="K28" i="51" s="1"/>
  <c r="H18" i="33"/>
  <c r="I18" i="33" s="1"/>
  <c r="K18" i="33" s="1"/>
  <c r="H17" i="33"/>
  <c r="I17" i="33" s="1"/>
  <c r="H43" i="33"/>
  <c r="I43" i="33" s="1"/>
  <c r="H10" i="31"/>
  <c r="I10" i="31" s="1"/>
  <c r="H39" i="41"/>
  <c r="I39" i="41" s="1"/>
  <c r="H22" i="35"/>
  <c r="I22" i="35" s="1"/>
  <c r="H18" i="44"/>
  <c r="I18" i="44" s="1"/>
  <c r="K18" i="44" s="1"/>
  <c r="H18" i="35"/>
  <c r="I18" i="35" s="1"/>
  <c r="H15" i="35"/>
  <c r="I15" i="35" s="1"/>
  <c r="K15" i="35" s="1"/>
  <c r="H25" i="22"/>
  <c r="I25" i="22" s="1"/>
  <c r="K25" i="22" s="1"/>
  <c r="H16" i="22"/>
  <c r="I16" i="22" s="1"/>
  <c r="H34" i="22"/>
  <c r="I34" i="22" s="1"/>
  <c r="K34" i="22" s="1"/>
  <c r="H23" i="35"/>
  <c r="I23" i="35" s="1"/>
  <c r="H43" i="26"/>
  <c r="I43" i="26" s="1"/>
  <c r="H22" i="26"/>
  <c r="I22" i="26" s="1"/>
  <c r="H40" i="17"/>
  <c r="I40" i="17" s="1"/>
  <c r="H35" i="17"/>
  <c r="I35" i="17" s="1"/>
  <c r="K35" i="17" s="1"/>
  <c r="H36" i="17"/>
  <c r="I36" i="17" s="1"/>
  <c r="H9" i="8"/>
  <c r="I9" i="8" s="1"/>
  <c r="H6" i="8"/>
  <c r="I6" i="8" s="1"/>
  <c r="K6" i="8" s="1"/>
  <c r="H39" i="51"/>
  <c r="I39" i="51" s="1"/>
  <c r="H39" i="22"/>
  <c r="I39" i="22" s="1"/>
  <c r="H24" i="22"/>
  <c r="I24" i="22" s="1"/>
  <c r="H29" i="40"/>
  <c r="I29" i="40" s="1"/>
  <c r="K29" i="40" s="1"/>
  <c r="H39" i="42"/>
  <c r="I39" i="42" s="1"/>
  <c r="K39" i="42" s="1"/>
  <c r="H20" i="39"/>
  <c r="I20" i="39" s="1"/>
  <c r="H22" i="39"/>
  <c r="I22" i="39" s="1"/>
  <c r="H26" i="33"/>
  <c r="I26" i="33" s="1"/>
  <c r="H10" i="52"/>
  <c r="I10" i="52" s="1"/>
  <c r="H15" i="41"/>
  <c r="I15" i="41" s="1"/>
  <c r="H14" i="41"/>
  <c r="I14" i="41" s="1"/>
  <c r="H6" i="35"/>
  <c r="I6" i="35" s="1"/>
  <c r="H31" i="35"/>
  <c r="I31" i="35" s="1"/>
  <c r="K31" i="35" s="1"/>
  <c r="H9" i="32"/>
  <c r="I9" i="32" s="1"/>
  <c r="H28" i="32"/>
  <c r="I28" i="32" s="1"/>
  <c r="H7" i="29"/>
  <c r="I7" i="29" s="1"/>
  <c r="K7" i="29" s="1"/>
  <c r="H43" i="29"/>
  <c r="I43" i="29" s="1"/>
  <c r="H28" i="29"/>
  <c r="I28" i="29" s="1"/>
  <c r="H37" i="50"/>
  <c r="I37" i="50" s="1"/>
  <c r="H29" i="19"/>
  <c r="I29" i="19" s="1"/>
  <c r="H11" i="26"/>
  <c r="I11" i="26" s="1"/>
  <c r="H5" i="26"/>
  <c r="H21" i="20"/>
  <c r="I21" i="20" s="1"/>
  <c r="H26" i="20"/>
  <c r="I26" i="20" s="1"/>
  <c r="K26" i="20" s="1"/>
  <c r="H32" i="17"/>
  <c r="I32" i="17" s="1"/>
  <c r="H39" i="17"/>
  <c r="I39" i="17" s="1"/>
  <c r="H28" i="17"/>
  <c r="I28" i="17" s="1"/>
  <c r="H15" i="8"/>
  <c r="I15" i="8" s="1"/>
  <c r="H36" i="8"/>
  <c r="I36" i="8" s="1"/>
  <c r="K36" i="8" s="1"/>
  <c r="H9" i="44"/>
  <c r="I9" i="44" s="1"/>
  <c r="K9" i="44" s="1"/>
  <c r="H34" i="38"/>
  <c r="I34" i="38" s="1"/>
  <c r="H35" i="36"/>
  <c r="I35" i="36" s="1"/>
  <c r="K35" i="36" s="1"/>
  <c r="H7" i="36"/>
  <c r="I7" i="36" s="1"/>
  <c r="H5" i="31"/>
  <c r="H41" i="31"/>
  <c r="I41" i="31" s="1"/>
  <c r="H36" i="31"/>
  <c r="I36" i="31" s="1"/>
  <c r="H12" i="38"/>
  <c r="I12" i="38" s="1"/>
  <c r="K12" i="38" s="1"/>
  <c r="H28" i="38"/>
  <c r="I28" i="38" s="1"/>
  <c r="K28" i="38" s="1"/>
  <c r="H6" i="38"/>
  <c r="I6" i="38" s="1"/>
  <c r="H18" i="36"/>
  <c r="I18" i="36" s="1"/>
  <c r="K18" i="36" s="1"/>
  <c r="H15" i="36"/>
  <c r="I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H10" i="38"/>
  <c r="I10" i="38" s="1"/>
  <c r="H11" i="38"/>
  <c r="I11" i="38" s="1"/>
  <c r="H29" i="26"/>
  <c r="I29" i="26" s="1"/>
  <c r="H23" i="26"/>
  <c r="I23" i="26" s="1"/>
  <c r="K23" i="26" s="1"/>
  <c r="H12" i="26"/>
  <c r="I12" i="26" s="1"/>
  <c r="H35" i="20"/>
  <c r="I35" i="20" s="1"/>
  <c r="H42" i="20"/>
  <c r="I42" i="20" s="1"/>
  <c r="H20" i="20"/>
  <c r="I20" i="20" s="1"/>
  <c r="H35" i="8"/>
  <c r="I35" i="8" s="1"/>
  <c r="K35" i="8" s="1"/>
  <c r="H33" i="8"/>
  <c r="I33" i="8" s="1"/>
  <c r="H21" i="44"/>
  <c r="I21" i="44" s="1"/>
  <c r="K21" i="44" s="1"/>
  <c r="H38" i="44"/>
  <c r="I38" i="44" s="1"/>
  <c r="K38" i="44" s="1"/>
  <c r="H40" i="44"/>
  <c r="I40" i="44" s="1"/>
  <c r="K40" i="44" s="1"/>
  <c r="H9" i="36"/>
  <c r="I9" i="36" s="1"/>
  <c r="K9" i="36" s="1"/>
  <c r="H31" i="36"/>
  <c r="I31" i="36" s="1"/>
  <c r="H26" i="38"/>
  <c r="I26" i="38" s="1"/>
  <c r="H21" i="38"/>
  <c r="I21" i="38" s="1"/>
  <c r="K21" i="38" s="1"/>
  <c r="H32" i="31"/>
  <c r="I32" i="31" s="1"/>
  <c r="H27" i="38"/>
  <c r="I27" i="38" s="1"/>
  <c r="H43" i="38"/>
  <c r="I43" i="38" s="1"/>
  <c r="K43" i="38" s="1"/>
  <c r="H11" i="44"/>
  <c r="I11" i="44" s="1"/>
  <c r="K11" i="44" s="1"/>
  <c r="H7" i="44"/>
  <c r="I7" i="44" s="1"/>
  <c r="K7" i="44" s="1"/>
  <c r="H19" i="36"/>
  <c r="I19" i="36" s="1"/>
  <c r="K19" i="36" s="1"/>
  <c r="H25" i="36"/>
  <c r="I25" i="36" s="1"/>
  <c r="H39" i="36"/>
  <c r="I39" i="36" s="1"/>
  <c r="K39" i="36" s="1"/>
  <c r="H20" i="36"/>
  <c r="I20" i="36" s="1"/>
  <c r="K20" i="36" s="1"/>
  <c r="H12" i="52"/>
  <c r="I12" i="52" s="1"/>
  <c r="H22" i="52"/>
  <c r="I22" i="52" s="1"/>
  <c r="K22" i="52" s="1"/>
  <c r="H25" i="31"/>
  <c r="I25" i="31" s="1"/>
  <c r="H42" i="52"/>
  <c r="I42" i="52" s="1"/>
  <c r="H14" i="38"/>
  <c r="I14" i="38" s="1"/>
  <c r="H8" i="38"/>
  <c r="I8" i="38" s="1"/>
  <c r="H41" i="36"/>
  <c r="I41" i="36" s="1"/>
  <c r="K41" i="36" s="1"/>
  <c r="H12" i="36"/>
  <c r="I12" i="36" s="1"/>
  <c r="H16" i="36"/>
  <c r="I16" i="36" s="1"/>
  <c r="H15" i="52"/>
  <c r="I15" i="52" s="1"/>
  <c r="K15" i="52" s="1"/>
  <c r="H22" i="31"/>
  <c r="I22" i="31" s="1"/>
  <c r="H29" i="31"/>
  <c r="I29" i="31" s="1"/>
  <c r="H18" i="31"/>
  <c r="I18" i="31" s="1"/>
  <c r="H38" i="36"/>
  <c r="I38" i="36" s="1"/>
  <c r="K38" i="36" s="1"/>
  <c r="H28" i="36"/>
  <c r="I28" i="36" s="1"/>
  <c r="K28" i="36" s="1"/>
  <c r="H24" i="36"/>
  <c r="I24" i="36" s="1"/>
  <c r="H26" i="52"/>
  <c r="I26" i="52" s="1"/>
  <c r="K26" i="52" s="1"/>
  <c r="H31" i="52"/>
  <c r="I31" i="52" s="1"/>
  <c r="K31" i="52" s="1"/>
  <c r="H14" i="31"/>
  <c r="I14" i="31" s="1"/>
  <c r="H7" i="31"/>
  <c r="I7" i="31" s="1"/>
  <c r="H38" i="35"/>
  <c r="I38" i="35" s="1"/>
  <c r="H41" i="35"/>
  <c r="I41" i="35" s="1"/>
  <c r="H36" i="38"/>
  <c r="I36" i="38" s="1"/>
  <c r="H16" i="38"/>
  <c r="I16" i="38" s="1"/>
  <c r="H9" i="26"/>
  <c r="I9" i="26" s="1"/>
  <c r="H10" i="26"/>
  <c r="I10" i="26" s="1"/>
  <c r="H8" i="26"/>
  <c r="I8" i="26" s="1"/>
  <c r="H11" i="8"/>
  <c r="I11" i="8" s="1"/>
  <c r="H26" i="8"/>
  <c r="I26" i="8" s="1"/>
  <c r="H28" i="44"/>
  <c r="I28" i="44" s="1"/>
  <c r="K28" i="44" s="1"/>
  <c r="H37" i="36"/>
  <c r="I37" i="36" s="1"/>
  <c r="K37" i="36" s="1"/>
  <c r="H8" i="36"/>
  <c r="I8" i="36" s="1"/>
  <c r="K8" i="36" s="1"/>
  <c r="H30" i="31"/>
  <c r="I30" i="31" s="1"/>
  <c r="H29" i="36"/>
  <c r="I29" i="36" s="1"/>
  <c r="K29" i="36" s="1"/>
  <c r="H42" i="36"/>
  <c r="I42" i="36" s="1"/>
  <c r="H32" i="36"/>
  <c r="I32" i="36" s="1"/>
  <c r="H9" i="52"/>
  <c r="I9" i="52" s="1"/>
  <c r="H6" i="52"/>
  <c r="I6" i="52" s="1"/>
  <c r="K6" i="52" s="1"/>
  <c r="H6" i="31"/>
  <c r="I6" i="31" s="1"/>
  <c r="K6" i="31" s="1"/>
  <c r="H17" i="31"/>
  <c r="I17" i="31" s="1"/>
  <c r="H15" i="38"/>
  <c r="I15" i="38" s="1"/>
  <c r="H24" i="38"/>
  <c r="I24" i="38" s="1"/>
  <c r="K24" i="38" s="1"/>
  <c r="H26" i="44"/>
  <c r="I26" i="44" s="1"/>
  <c r="K26" i="44" s="1"/>
  <c r="H30" i="36"/>
  <c r="I30" i="36" s="1"/>
  <c r="H11" i="36"/>
  <c r="I11" i="36" s="1"/>
  <c r="H40" i="36"/>
  <c r="I40" i="36" s="1"/>
  <c r="K40" i="36" s="1"/>
  <c r="H29" i="52"/>
  <c r="I29" i="52" s="1"/>
  <c r="K29" i="52" s="1"/>
  <c r="H25" i="52"/>
  <c r="I25" i="52" s="1"/>
  <c r="K25" i="52" s="1"/>
  <c r="H9" i="31"/>
  <c r="I9" i="31" s="1"/>
  <c r="H23" i="31"/>
  <c r="I23" i="31" s="1"/>
  <c r="K23" i="31" s="1"/>
  <c r="H35" i="38"/>
  <c r="I35" i="38" s="1"/>
  <c r="H32" i="38"/>
  <c r="I32" i="38" s="1"/>
  <c r="H5" i="38"/>
  <c r="H31" i="38"/>
  <c r="I31" i="38" s="1"/>
  <c r="K31" i="38" s="1"/>
  <c r="H13" i="36"/>
  <c r="I13" i="36" s="1"/>
  <c r="K13" i="36" s="1"/>
  <c r="H21" i="36"/>
  <c r="I21" i="36" s="1"/>
  <c r="K21" i="36" s="1"/>
  <c r="H5" i="36"/>
  <c r="H30" i="52"/>
  <c r="I30" i="52" s="1"/>
  <c r="K30" i="52" s="1"/>
  <c r="H8" i="52"/>
  <c r="I8" i="52" s="1"/>
  <c r="H43" i="31"/>
  <c r="I43" i="31" s="1"/>
  <c r="H33" i="31"/>
  <c r="I33" i="31" s="1"/>
  <c r="H22" i="38"/>
  <c r="I22" i="38" s="1"/>
  <c r="K22" i="38" s="1"/>
  <c r="H20" i="38"/>
  <c r="I20" i="38" s="1"/>
  <c r="K20" i="38" s="1"/>
  <c r="H40" i="38"/>
  <c r="I40" i="38" s="1"/>
  <c r="K40" i="38" s="1"/>
  <c r="H27" i="36"/>
  <c r="I27" i="36" s="1"/>
  <c r="H37" i="52"/>
  <c r="I37" i="52" s="1"/>
  <c r="K37" i="52" s="1"/>
  <c r="H26" i="31"/>
  <c r="I26" i="31" s="1"/>
  <c r="K26" i="31" s="1"/>
  <c r="H42" i="38"/>
  <c r="I42" i="38" s="1"/>
  <c r="K42" i="38" s="1"/>
  <c r="H7" i="38"/>
  <c r="I7" i="38" s="1"/>
  <c r="H17" i="38"/>
  <c r="I17" i="38" s="1"/>
  <c r="H43" i="36"/>
  <c r="I43" i="36" s="1"/>
  <c r="K43" i="36" s="1"/>
  <c r="H23" i="52"/>
  <c r="I23" i="52" s="1"/>
  <c r="H19" i="31"/>
  <c r="I19" i="31" s="1"/>
  <c r="H6" i="36"/>
  <c r="I6" i="36" s="1"/>
  <c r="K6" i="36" s="1"/>
  <c r="H14" i="36"/>
  <c r="I14" i="36" s="1"/>
  <c r="K14" i="36" s="1"/>
  <c r="H35" i="52"/>
  <c r="I35" i="52" s="1"/>
  <c r="H32" i="52"/>
  <c r="I32" i="52" s="1"/>
  <c r="H37" i="31"/>
  <c r="I37" i="31" s="1"/>
  <c r="K37" i="31" s="1"/>
  <c r="H42" i="31"/>
  <c r="I42" i="31" s="1"/>
  <c r="K42" i="31" s="1"/>
  <c r="H39" i="38"/>
  <c r="I39" i="38" s="1"/>
  <c r="H23" i="38"/>
  <c r="I23" i="38" s="1"/>
  <c r="H25" i="38"/>
  <c r="I25" i="38" s="1"/>
  <c r="K25" i="38" s="1"/>
  <c r="H19" i="38"/>
  <c r="I19" i="38" s="1"/>
  <c r="H22" i="36"/>
  <c r="I22" i="36" s="1"/>
  <c r="H26" i="36"/>
  <c r="I26" i="36" s="1"/>
  <c r="H24" i="52"/>
  <c r="I24" i="52" s="1"/>
  <c r="H21" i="52"/>
  <c r="I21" i="52" s="1"/>
  <c r="K21" i="52" s="1"/>
  <c r="H13" i="31"/>
  <c r="I13" i="31" s="1"/>
  <c r="H8" i="31"/>
  <c r="I8" i="31" s="1"/>
  <c r="H30" i="38"/>
  <c r="I30" i="38" s="1"/>
  <c r="K30" i="38" s="1"/>
  <c r="H37" i="38"/>
  <c r="I37" i="38" s="1"/>
  <c r="H33" i="38"/>
  <c r="I33" i="38" s="1"/>
  <c r="H9" i="38"/>
  <c r="I9" i="38" s="1"/>
  <c r="H17" i="36"/>
  <c r="I17" i="36" s="1"/>
  <c r="K17" i="36" s="1"/>
  <c r="H13" i="52"/>
  <c r="I13" i="52" s="1"/>
  <c r="K13" i="52" s="1"/>
  <c r="H15" i="31"/>
  <c r="I15" i="31" s="1"/>
  <c r="H21" i="35"/>
  <c r="I21" i="35" s="1"/>
  <c r="H14" i="35"/>
  <c r="I14" i="35" s="1"/>
  <c r="K14" i="35" s="1"/>
  <c r="H19" i="32"/>
  <c r="I19" i="32" s="1"/>
  <c r="K19" i="32" s="1"/>
  <c r="H21" i="29"/>
  <c r="I21" i="29" s="1"/>
  <c r="H35" i="29"/>
  <c r="I35" i="29" s="1"/>
  <c r="H29" i="38"/>
  <c r="I29" i="38" s="1"/>
  <c r="H18" i="38"/>
  <c r="I18" i="38" s="1"/>
  <c r="K18" i="38" s="1"/>
  <c r="H41" i="38"/>
  <c r="I41" i="38" s="1"/>
  <c r="H34" i="26"/>
  <c r="I34" i="26" s="1"/>
  <c r="H19" i="20"/>
  <c r="I19" i="20" s="1"/>
  <c r="K19" i="20" s="1"/>
  <c r="H31" i="20"/>
  <c r="I31" i="20" s="1"/>
  <c r="H13" i="17"/>
  <c r="I13" i="17" s="1"/>
  <c r="H16" i="8"/>
  <c r="I16" i="8" s="1"/>
  <c r="H7" i="8"/>
  <c r="I7" i="8" s="1"/>
  <c r="H13" i="38"/>
  <c r="I13" i="38" s="1"/>
  <c r="K13" i="38" s="1"/>
  <c r="H27" i="44"/>
  <c r="I27" i="44" s="1"/>
  <c r="K27" i="44" s="1"/>
  <c r="H41" i="30"/>
  <c r="I41" i="30" s="1"/>
  <c r="K41" i="30" s="1"/>
  <c r="H42" i="30"/>
  <c r="I42" i="30" s="1"/>
  <c r="K42" i="30" s="1"/>
  <c r="H5" i="42"/>
  <c r="H13" i="42"/>
  <c r="I13" i="42" s="1"/>
  <c r="K13" i="42" s="1"/>
  <c r="H27" i="42"/>
  <c r="I27" i="42" s="1"/>
  <c r="H15" i="42"/>
  <c r="I15" i="42" s="1"/>
  <c r="K15" i="42" s="1"/>
  <c r="H7" i="42"/>
  <c r="I7" i="42" s="1"/>
  <c r="H18" i="42"/>
  <c r="I18" i="42" s="1"/>
  <c r="H21" i="42"/>
  <c r="I21" i="42" s="1"/>
  <c r="H16" i="42"/>
  <c r="I16" i="42" s="1"/>
  <c r="K16" i="42" s="1"/>
  <c r="H9" i="42"/>
  <c r="I9" i="42" s="1"/>
  <c r="H41" i="42"/>
  <c r="I41" i="42" s="1"/>
  <c r="H40" i="52"/>
  <c r="I40" i="52" s="1"/>
  <c r="H33" i="52"/>
  <c r="I33" i="52" s="1"/>
  <c r="H14" i="52"/>
  <c r="I14" i="52" s="1"/>
  <c r="H39" i="52"/>
  <c r="I39" i="52" s="1"/>
  <c r="K39" i="52" s="1"/>
  <c r="H43" i="52"/>
  <c r="I43" i="52" s="1"/>
  <c r="H36" i="52"/>
  <c r="I36" i="52" s="1"/>
  <c r="K36" i="52" s="1"/>
  <c r="H38" i="52"/>
  <c r="I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K35" i="42" s="1"/>
  <c r="H19" i="42"/>
  <c r="I19" i="42" s="1"/>
  <c r="H10" i="42"/>
  <c r="I10" i="42" s="1"/>
  <c r="H26" i="42"/>
  <c r="I26" i="42" s="1"/>
  <c r="K26" i="42" s="1"/>
  <c r="H20" i="42"/>
  <c r="I20" i="42" s="1"/>
  <c r="K20" i="42" s="1"/>
  <c r="H37" i="42"/>
  <c r="I37" i="42" s="1"/>
  <c r="K37" i="42" s="1"/>
  <c r="H38" i="42"/>
  <c r="I38" i="42" s="1"/>
  <c r="H43" i="42"/>
  <c r="I43" i="42" s="1"/>
  <c r="H32" i="42"/>
  <c r="I32" i="42" s="1"/>
  <c r="K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H8" i="12"/>
  <c r="I8" i="12" s="1"/>
  <c r="K8" i="12" s="1"/>
  <c r="H11" i="30"/>
  <c r="I11" i="30" s="1"/>
  <c r="K11" i="30" s="1"/>
  <c r="H23" i="30"/>
  <c r="I23" i="30" s="1"/>
  <c r="K23" i="30" s="1"/>
  <c r="H33" i="30"/>
  <c r="I33" i="30" s="1"/>
  <c r="K33" i="30" s="1"/>
  <c r="H29" i="30"/>
  <c r="I29" i="30" s="1"/>
  <c r="K29" i="30" s="1"/>
  <c r="H9" i="30"/>
  <c r="I9" i="30" s="1"/>
  <c r="K9" i="30" s="1"/>
  <c r="H32" i="30"/>
  <c r="I32" i="30" s="1"/>
  <c r="K32" i="30" s="1"/>
  <c r="H12" i="30"/>
  <c r="I12" i="30" s="1"/>
  <c r="K12" i="30" s="1"/>
  <c r="H22" i="30"/>
  <c r="I22" i="30" s="1"/>
  <c r="H16" i="30"/>
  <c r="I16" i="30" s="1"/>
  <c r="K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K25" i="12" s="1"/>
  <c r="H30" i="12"/>
  <c r="I30" i="12" s="1"/>
  <c r="K30" i="12" s="1"/>
  <c r="H42" i="12"/>
  <c r="I42" i="12" s="1"/>
  <c r="K42" i="12" s="1"/>
  <c r="H18" i="12"/>
  <c r="I18" i="12" s="1"/>
  <c r="K18" i="12" s="1"/>
  <c r="H12" i="12"/>
  <c r="I12" i="12" s="1"/>
  <c r="K12" i="12" s="1"/>
  <c r="H24" i="12"/>
  <c r="I24" i="12" s="1"/>
  <c r="H13" i="30"/>
  <c r="I13" i="30" s="1"/>
  <c r="H31" i="30"/>
  <c r="I31" i="30" s="1"/>
  <c r="K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H36" i="30"/>
  <c r="I36" i="30" s="1"/>
  <c r="K36" i="30" s="1"/>
  <c r="H8" i="30"/>
  <c r="I8" i="30" s="1"/>
  <c r="K8" i="30" s="1"/>
  <c r="H28" i="30"/>
  <c r="I28" i="30" s="1"/>
  <c r="H6" i="30"/>
  <c r="I6" i="30" s="1"/>
  <c r="H34" i="30"/>
  <c r="I34" i="30" s="1"/>
  <c r="K34" i="30" s="1"/>
  <c r="H32" i="43"/>
  <c r="I32" i="43" s="1"/>
  <c r="K32" i="43" s="1"/>
  <c r="H8" i="43"/>
  <c r="I8" i="43" s="1"/>
  <c r="K8" i="43" s="1"/>
  <c r="H26" i="43"/>
  <c r="I26" i="43" s="1"/>
  <c r="K26" i="43" s="1"/>
  <c r="H34" i="43"/>
  <c r="I34" i="43" s="1"/>
  <c r="K34" i="43" s="1"/>
  <c r="H24" i="43"/>
  <c r="I24" i="43" s="1"/>
  <c r="K24" i="43" s="1"/>
  <c r="H41" i="43"/>
  <c r="I41" i="43" s="1"/>
  <c r="H40" i="43"/>
  <c r="I40" i="43" s="1"/>
  <c r="H43" i="43"/>
  <c r="I43" i="43" s="1"/>
  <c r="K43" i="43" s="1"/>
  <c r="H15" i="43"/>
  <c r="I15" i="43" s="1"/>
  <c r="K15" i="43" s="1"/>
  <c r="H6" i="43"/>
  <c r="I6" i="43" s="1"/>
  <c r="H5" i="23"/>
  <c r="I5" i="23" s="1"/>
  <c r="H27" i="34"/>
  <c r="I27" i="34" s="1"/>
  <c r="H23" i="15"/>
  <c r="I23" i="15" s="1"/>
  <c r="K23" i="15" s="1"/>
  <c r="H16" i="15"/>
  <c r="I16" i="15" s="1"/>
  <c r="H23" i="12"/>
  <c r="I23" i="12" s="1"/>
  <c r="K23" i="12" s="1"/>
  <c r="H19" i="12"/>
  <c r="I19" i="12" s="1"/>
  <c r="K19" i="12" s="1"/>
  <c r="H21" i="12"/>
  <c r="I21" i="12" s="1"/>
  <c r="K21" i="12" s="1"/>
  <c r="H13" i="12"/>
  <c r="I13" i="12" s="1"/>
  <c r="H31" i="12"/>
  <c r="I31" i="12" s="1"/>
  <c r="H15" i="12"/>
  <c r="I15" i="12" s="1"/>
  <c r="K15" i="12" s="1"/>
  <c r="H43" i="12"/>
  <c r="I43" i="12" s="1"/>
  <c r="K43" i="12" s="1"/>
  <c r="H17" i="12"/>
  <c r="I17" i="12" s="1"/>
  <c r="H33" i="12"/>
  <c r="I33" i="12" s="1"/>
  <c r="H22" i="12"/>
  <c r="I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K10" i="43" s="1"/>
  <c r="H5" i="43"/>
  <c r="H18" i="43"/>
  <c r="I18" i="43" s="1"/>
  <c r="H17" i="43"/>
  <c r="I17" i="43" s="1"/>
  <c r="K17" i="43" s="1"/>
  <c r="H14" i="43"/>
  <c r="I14" i="43" s="1"/>
  <c r="H36" i="43"/>
  <c r="I36" i="43" s="1"/>
  <c r="H27" i="43"/>
  <c r="I27" i="43" s="1"/>
  <c r="H12" i="43"/>
  <c r="I12" i="43" s="1"/>
  <c r="H28" i="43"/>
  <c r="I28" i="43" s="1"/>
  <c r="K28" i="43" s="1"/>
  <c r="H11" i="43"/>
  <c r="I11" i="43" s="1"/>
  <c r="K11" i="43" s="1"/>
  <c r="H33" i="43"/>
  <c r="I33" i="43" s="1"/>
  <c r="H30" i="43"/>
  <c r="I30" i="43" s="1"/>
  <c r="K30" i="43" s="1"/>
  <c r="H7" i="43"/>
  <c r="I7" i="43" s="1"/>
  <c r="K7" i="43" s="1"/>
  <c r="H23" i="43"/>
  <c r="I23" i="43" s="1"/>
  <c r="K23" i="43" s="1"/>
  <c r="H13" i="23"/>
  <c r="I13" i="23" s="1"/>
  <c r="K13" i="23" s="1"/>
  <c r="H35" i="34"/>
  <c r="I35" i="34" s="1"/>
  <c r="H32" i="34"/>
  <c r="I32" i="34" s="1"/>
  <c r="K32" i="34" s="1"/>
  <c r="H26" i="34"/>
  <c r="I26" i="34" s="1"/>
  <c r="H33" i="15"/>
  <c r="I33" i="15" s="1"/>
  <c r="K33" i="15" s="1"/>
  <c r="H36" i="15"/>
  <c r="I36" i="15" s="1"/>
  <c r="K36" i="15" s="1"/>
  <c r="H25" i="23"/>
  <c r="I25" i="23" s="1"/>
  <c r="H30" i="23"/>
  <c r="I30" i="23" s="1"/>
  <c r="K30" i="23" s="1"/>
  <c r="H17" i="34"/>
  <c r="I17" i="34" s="1"/>
  <c r="H29" i="34"/>
  <c r="I29" i="34" s="1"/>
  <c r="H23" i="34"/>
  <c r="I23" i="34" s="1"/>
  <c r="K23" i="34" s="1"/>
  <c r="H24" i="34"/>
  <c r="I24" i="34" s="1"/>
  <c r="K24" i="34" s="1"/>
  <c r="H20" i="34"/>
  <c r="I20" i="34" s="1"/>
  <c r="H17" i="15"/>
  <c r="I17" i="15" s="1"/>
  <c r="K17" i="15" s="1"/>
  <c r="H39" i="15"/>
  <c r="I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K7" i="34" s="1"/>
  <c r="H39" i="34"/>
  <c r="I39" i="34" s="1"/>
  <c r="K39" i="34" s="1"/>
  <c r="H5" i="34"/>
  <c r="H36" i="34"/>
  <c r="I36" i="34" s="1"/>
  <c r="K36" i="34" s="1"/>
  <c r="H40" i="34"/>
  <c r="I40" i="34" s="1"/>
  <c r="H42" i="34"/>
  <c r="I42" i="34" s="1"/>
  <c r="H10" i="34"/>
  <c r="I10" i="34" s="1"/>
  <c r="H13" i="15"/>
  <c r="I13" i="15" s="1"/>
  <c r="H31" i="15"/>
  <c r="I31" i="15" s="1"/>
  <c r="K31" i="15" s="1"/>
  <c r="H25" i="15"/>
  <c r="I25" i="15" s="1"/>
  <c r="K25" i="15" s="1"/>
  <c r="H21" i="15"/>
  <c r="I21" i="15" s="1"/>
  <c r="H30" i="15"/>
  <c r="I30" i="15" s="1"/>
  <c r="K30" i="15" s="1"/>
  <c r="H14" i="15"/>
  <c r="I14" i="15" s="1"/>
  <c r="H26" i="15"/>
  <c r="I26" i="15" s="1"/>
  <c r="H20" i="15"/>
  <c r="I20" i="15" s="1"/>
  <c r="H32" i="15"/>
  <c r="I32" i="15" s="1"/>
  <c r="K32" i="15" s="1"/>
  <c r="H27" i="23"/>
  <c r="I27" i="23" s="1"/>
  <c r="K27" i="23" s="1"/>
  <c r="H23" i="23"/>
  <c r="I23" i="23" s="1"/>
  <c r="H17" i="23"/>
  <c r="I17" i="23" s="1"/>
  <c r="H19" i="23"/>
  <c r="I19" i="23" s="1"/>
  <c r="K19" i="23" s="1"/>
  <c r="H29" i="23"/>
  <c r="I29" i="23" s="1"/>
  <c r="K29" i="23" s="1"/>
  <c r="H38" i="23"/>
  <c r="I38" i="23" s="1"/>
  <c r="H18" i="23"/>
  <c r="I18" i="23" s="1"/>
  <c r="H14" i="23"/>
  <c r="I14" i="23" s="1"/>
  <c r="K14" i="23" s="1"/>
  <c r="H10" i="23"/>
  <c r="I10" i="23" s="1"/>
  <c r="K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H31" i="34"/>
  <c r="I31" i="34" s="1"/>
  <c r="K31" i="34" s="1"/>
  <c r="H12" i="34"/>
  <c r="I12" i="34" s="1"/>
  <c r="K12" i="34" s="1"/>
  <c r="H38" i="34"/>
  <c r="I38" i="34" s="1"/>
  <c r="H22" i="34"/>
  <c r="I22" i="34" s="1"/>
  <c r="K22" i="34" s="1"/>
  <c r="H6" i="34"/>
  <c r="I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H26" i="23"/>
  <c r="I26" i="23" s="1"/>
  <c r="K26" i="23" s="1"/>
  <c r="H42" i="23"/>
  <c r="I42" i="23" s="1"/>
  <c r="H22" i="23"/>
  <c r="I22" i="23" s="1"/>
  <c r="K22" i="23" s="1"/>
  <c r="H36" i="23"/>
  <c r="I36" i="23" s="1"/>
  <c r="K36" i="23" s="1"/>
  <c r="K27" i="51"/>
  <c r="K14" i="51"/>
  <c r="K30" i="51"/>
  <c r="K23" i="51"/>
  <c r="K39" i="51"/>
  <c r="K13" i="51"/>
  <c r="K43" i="51"/>
  <c r="K29" i="51"/>
  <c r="K20" i="51"/>
  <c r="K42" i="51"/>
  <c r="K33" i="51"/>
  <c r="K32" i="51"/>
  <c r="K34" i="51"/>
  <c r="K17" i="51"/>
  <c r="K37" i="51"/>
  <c r="K22" i="51"/>
  <c r="K38" i="51"/>
  <c r="K15" i="51"/>
  <c r="K31" i="51"/>
  <c r="K6" i="51"/>
  <c r="K10" i="51"/>
  <c r="K40" i="51"/>
  <c r="K11" i="51"/>
  <c r="K8" i="51"/>
  <c r="K25" i="51"/>
  <c r="K19" i="51"/>
  <c r="K18" i="51"/>
  <c r="K35"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39" i="25"/>
  <c r="K11" i="25"/>
  <c r="K29" i="25"/>
  <c r="K13" i="25"/>
  <c r="K17" i="25"/>
  <c r="K6" i="25"/>
  <c r="K34" i="25"/>
  <c r="K14" i="25"/>
  <c r="K32" i="25"/>
  <c r="K38" i="25"/>
  <c r="K10" i="25"/>
  <c r="K30" i="25"/>
  <c r="K8" i="25"/>
  <c r="K28" i="25"/>
  <c r="K12" i="25"/>
  <c r="K23" i="22"/>
  <c r="K27" i="22"/>
  <c r="K7" i="22"/>
  <c r="K17" i="22"/>
  <c r="K35" i="22"/>
  <c r="K19" i="22"/>
  <c r="K13" i="22"/>
  <c r="K29" i="22"/>
  <c r="K16" i="22"/>
  <c r="K32" i="22"/>
  <c r="K20" i="22"/>
  <c r="K28" i="22"/>
  <c r="K38" i="22"/>
  <c r="K6" i="22"/>
  <c r="K18" i="22"/>
  <c r="K35" i="12"/>
  <c r="K27" i="12"/>
  <c r="K10" i="12"/>
  <c r="K28" i="12"/>
  <c r="K24" i="12"/>
  <c r="K22" i="40"/>
  <c r="K19" i="40"/>
  <c r="I5" i="40"/>
  <c r="K27" i="40"/>
  <c r="K6" i="40"/>
  <c r="K34" i="40"/>
  <c r="K25" i="40"/>
  <c r="K12" i="40"/>
  <c r="K43" i="40"/>
  <c r="K26" i="40"/>
  <c r="K7" i="40"/>
  <c r="K39" i="40"/>
  <c r="K16" i="40"/>
  <c r="K32" i="40"/>
  <c r="K35" i="30"/>
  <c r="K39" i="30"/>
  <c r="K22" i="30"/>
  <c r="K38" i="30"/>
  <c r="K14" i="42"/>
  <c r="K30" i="42"/>
  <c r="K22" i="42"/>
  <c r="K36" i="42"/>
  <c r="K12" i="42"/>
  <c r="K42" i="42"/>
  <c r="K29" i="42"/>
  <c r="K34" i="42"/>
  <c r="K23" i="42"/>
  <c r="K6" i="42"/>
  <c r="K28" i="42"/>
  <c r="K31" i="42"/>
  <c r="K8" i="42"/>
  <c r="K24" i="42"/>
  <c r="K40" i="42"/>
  <c r="K17" i="42"/>
  <c r="K33" i="42"/>
  <c r="K20" i="39"/>
  <c r="K30" i="39"/>
  <c r="K12" i="39"/>
  <c r="K23" i="39"/>
  <c r="K34" i="39"/>
  <c r="K22" i="39"/>
  <c r="K13" i="39"/>
  <c r="K43" i="39"/>
  <c r="K26" i="39"/>
  <c r="K7" i="39"/>
  <c r="K29" i="39"/>
  <c r="K8" i="39"/>
  <c r="K24" i="39"/>
  <c r="K40" i="39"/>
  <c r="K17" i="39"/>
  <c r="K33" i="39"/>
  <c r="K6" i="39"/>
  <c r="K30" i="36"/>
  <c r="K11" i="36"/>
  <c r="K33" i="36"/>
  <c r="K36" i="36"/>
  <c r="K15" i="36"/>
  <c r="K31" i="36"/>
  <c r="K24" i="36"/>
  <c r="I5" i="33"/>
  <c r="K24" i="33"/>
  <c r="K12" i="33"/>
  <c r="K8" i="33"/>
  <c r="K16" i="33"/>
  <c r="K14" i="33"/>
  <c r="K29" i="33"/>
  <c r="K17" i="33"/>
  <c r="K33" i="33"/>
  <c r="K9" i="33"/>
  <c r="K37" i="33"/>
  <c r="K11" i="33"/>
  <c r="K27" i="33"/>
  <c r="K43" i="33"/>
  <c r="K10" i="52"/>
  <c r="K27" i="52"/>
  <c r="K42" i="52"/>
  <c r="K23" i="52"/>
  <c r="K35" i="52"/>
  <c r="K28" i="52"/>
  <c r="K11" i="52"/>
  <c r="K22" i="43"/>
  <c r="K25" i="43"/>
  <c r="K41" i="43"/>
  <c r="K20" i="43"/>
  <c r="K40" i="43"/>
  <c r="K6" i="43"/>
  <c r="K12" i="31"/>
  <c r="K30" i="31"/>
  <c r="K14" i="31"/>
  <c r="K9" i="31"/>
  <c r="K11" i="31"/>
  <c r="K15" i="31"/>
  <c r="K35" i="31"/>
  <c r="K25" i="31"/>
  <c r="K7" i="31"/>
  <c r="K39" i="31"/>
  <c r="K16" i="31"/>
  <c r="K28" i="31"/>
  <c r="K32" i="31"/>
  <c r="K15" i="41"/>
  <c r="K26" i="41"/>
  <c r="K29" i="41"/>
  <c r="K34" i="41"/>
  <c r="K18" i="41"/>
  <c r="K36" i="41"/>
  <c r="K27" i="41"/>
  <c r="K14" i="41"/>
  <c r="I5" i="41"/>
  <c r="K31" i="41"/>
  <c r="K20" i="41"/>
  <c r="K42" i="41"/>
  <c r="K23" i="41"/>
  <c r="K8" i="41"/>
  <c r="K24" i="41"/>
  <c r="K40" i="41"/>
  <c r="K17" i="41"/>
  <c r="K33" i="41"/>
  <c r="K6" i="41"/>
  <c r="K21" i="35"/>
  <c r="K17" i="35"/>
  <c r="I5" i="35"/>
  <c r="K40" i="35"/>
  <c r="K38" i="35"/>
  <c r="K6" i="35"/>
  <c r="K12" i="35"/>
  <c r="K8" i="35"/>
  <c r="K29" i="35"/>
  <c r="K13" i="35"/>
  <c r="K41" i="35"/>
  <c r="K43" i="35"/>
  <c r="K36" i="35"/>
  <c r="K32" i="35"/>
  <c r="K16" i="35"/>
  <c r="K25" i="32"/>
  <c r="K39" i="32"/>
  <c r="K41" i="32"/>
  <c r="K43" i="32"/>
  <c r="K23" i="32"/>
  <c r="K17" i="32"/>
  <c r="K35" i="32"/>
  <c r="K21" i="32"/>
  <c r="K14" i="32"/>
  <c r="K40" i="32"/>
  <c r="K28" i="32"/>
  <c r="K38" i="32"/>
  <c r="K30" i="32"/>
  <c r="I5" i="32"/>
  <c r="K22" i="32"/>
  <c r="K42" i="32"/>
  <c r="K26" i="32"/>
  <c r="K10" i="32"/>
  <c r="K23" i="23"/>
  <c r="K25" i="23"/>
  <c r="K17" i="23"/>
  <c r="K8" i="23"/>
  <c r="K38" i="23"/>
  <c r="K18" i="23"/>
  <c r="K9" i="29"/>
  <c r="K37" i="29"/>
  <c r="K39" i="29"/>
  <c r="K15" i="29"/>
  <c r="K33" i="29"/>
  <c r="K17" i="29"/>
  <c r="K11" i="29"/>
  <c r="K27" i="29"/>
  <c r="K43" i="29"/>
  <c r="K16" i="29"/>
  <c r="K26" i="29"/>
  <c r="K10" i="29"/>
  <c r="K22" i="29"/>
  <c r="K24" i="29"/>
  <c r="K18" i="29"/>
  <c r="K36" i="29"/>
  <c r="K20" i="29"/>
  <c r="I5" i="50"/>
  <c r="K19" i="50"/>
  <c r="K40" i="50"/>
  <c r="K26" i="50"/>
  <c r="K43" i="50"/>
  <c r="K34" i="50"/>
  <c r="K21" i="50"/>
  <c r="K36" i="50"/>
  <c r="K27" i="50"/>
  <c r="K10" i="50"/>
  <c r="K32" i="50"/>
  <c r="K35" i="50"/>
  <c r="K22" i="50"/>
  <c r="K38" i="50"/>
  <c r="K15" i="50"/>
  <c r="K31" i="50"/>
  <c r="K6" i="50"/>
  <c r="K16" i="50"/>
  <c r="K17" i="21"/>
  <c r="K21" i="21"/>
  <c r="K13" i="21"/>
  <c r="K25" i="21"/>
  <c r="K43" i="21"/>
  <c r="K27" i="21"/>
  <c r="K11" i="21"/>
  <c r="K31" i="21"/>
  <c r="K15" i="21"/>
  <c r="K40" i="21"/>
  <c r="K32" i="21"/>
  <c r="K24" i="21"/>
  <c r="K16" i="21"/>
  <c r="K8" i="21"/>
  <c r="K30" i="21"/>
  <c r="K22" i="21"/>
  <c r="K40" i="19"/>
  <c r="K24" i="19"/>
  <c r="K8" i="19"/>
  <c r="K35" i="19"/>
  <c r="K17" i="19"/>
  <c r="K25" i="19"/>
  <c r="K43" i="19"/>
  <c r="K13" i="19"/>
  <c r="K15" i="19"/>
  <c r="K31" i="19"/>
  <c r="K14" i="19"/>
  <c r="K38" i="19"/>
  <c r="K30" i="19"/>
  <c r="K18" i="19"/>
  <c r="K36" i="19"/>
  <c r="K20" i="19"/>
  <c r="K10" i="38"/>
  <c r="I5" i="38"/>
  <c r="K14" i="38"/>
  <c r="K15" i="38"/>
  <c r="K7" i="38"/>
  <c r="K37" i="38"/>
  <c r="K11" i="38"/>
  <c r="K8" i="38"/>
  <c r="K17" i="38"/>
  <c r="K33" i="38"/>
  <c r="K6" i="38"/>
  <c r="K29" i="26"/>
  <c r="K25" i="26"/>
  <c r="K35" i="26"/>
  <c r="K13" i="26"/>
  <c r="K11" i="26"/>
  <c r="K19" i="26"/>
  <c r="K41" i="26"/>
  <c r="K7" i="26"/>
  <c r="K39" i="26"/>
  <c r="K26" i="26"/>
  <c r="K22" i="26"/>
  <c r="K38" i="26"/>
  <c r="K18" i="26"/>
  <c r="K12" i="26"/>
  <c r="K16" i="26"/>
  <c r="K17" i="24"/>
  <c r="K33" i="24"/>
  <c r="K15" i="24"/>
  <c r="K7" i="24"/>
  <c r="K25" i="24"/>
  <c r="K9" i="24"/>
  <c r="K37" i="24"/>
  <c r="K11" i="24"/>
  <c r="K27" i="24"/>
  <c r="K43" i="24"/>
  <c r="K22" i="24"/>
  <c r="K14" i="24"/>
  <c r="K34" i="24"/>
  <c r="I5" i="24"/>
  <c r="K26" i="24"/>
  <c r="K42" i="24"/>
  <c r="K20" i="24"/>
  <c r="K40" i="24"/>
  <c r="K24" i="24"/>
  <c r="K8" i="24"/>
  <c r="K17" i="28"/>
  <c r="K33" i="28"/>
  <c r="K15" i="28"/>
  <c r="K11" i="28"/>
  <c r="K39" i="28"/>
  <c r="K9" i="28"/>
  <c r="K27" i="28"/>
  <c r="K13" i="28"/>
  <c r="K29" i="28"/>
  <c r="K6" i="28"/>
  <c r="K34" i="28"/>
  <c r="K22" i="28"/>
  <c r="K26" i="28"/>
  <c r="I5" i="28"/>
  <c r="K30" i="28"/>
  <c r="K10" i="28"/>
  <c r="K32" i="28"/>
  <c r="K16" i="28"/>
  <c r="K22" i="37"/>
  <c r="K38" i="37"/>
  <c r="K34" i="37"/>
  <c r="K12" i="37"/>
  <c r="K26" i="37"/>
  <c r="K27" i="37"/>
  <c r="K18" i="37"/>
  <c r="K15" i="37"/>
  <c r="K14" i="37"/>
  <c r="I5" i="37"/>
  <c r="H44" i="37"/>
  <c r="K31" i="37"/>
  <c r="K20" i="37"/>
  <c r="K42" i="37"/>
  <c r="K23" i="37"/>
  <c r="K8" i="37"/>
  <c r="K24" i="37"/>
  <c r="K40" i="37"/>
  <c r="K17" i="37"/>
  <c r="K33" i="37"/>
  <c r="K6" i="37"/>
  <c r="K19" i="34"/>
  <c r="K43" i="34"/>
  <c r="K15" i="34"/>
  <c r="K38" i="34"/>
  <c r="K6" i="34"/>
  <c r="K8" i="34"/>
  <c r="K18" i="34"/>
  <c r="K29" i="15"/>
  <c r="K6" i="15"/>
  <c r="K10" i="15"/>
  <c r="K8" i="15"/>
  <c r="K5" i="44"/>
  <c r="K35" i="20"/>
  <c r="K11" i="20"/>
  <c r="K29" i="20"/>
  <c r="K9" i="20"/>
  <c r="K7" i="20"/>
  <c r="K42" i="20"/>
  <c r="K6" i="20"/>
  <c r="K14" i="20"/>
  <c r="K32" i="20"/>
  <c r="K16" i="20"/>
  <c r="K36" i="20"/>
  <c r="K20" i="20"/>
  <c r="K32" i="17"/>
  <c r="K15" i="17"/>
  <c r="K29" i="17"/>
  <c r="K11" i="17"/>
  <c r="K23" i="17"/>
  <c r="K7" i="17"/>
  <c r="K9" i="17"/>
  <c r="K25" i="17"/>
  <c r="K38" i="17"/>
  <c r="K30" i="17"/>
  <c r="K10" i="17"/>
  <c r="K18" i="17"/>
  <c r="K28" i="17"/>
  <c r="K40" i="8"/>
  <c r="K24" i="8"/>
  <c r="K8" i="8"/>
  <c r="K37" i="8"/>
  <c r="K29" i="8"/>
  <c r="K21" i="8"/>
  <c r="K9" i="8"/>
  <c r="K25" i="8"/>
  <c r="K41"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7" i="25"/>
  <c r="K19" i="25"/>
  <c r="K15" i="25"/>
  <c r="K43" i="25"/>
  <c r="K27" i="25"/>
  <c r="K9" i="25"/>
  <c r="K25" i="25"/>
  <c r="K41" i="25"/>
  <c r="K22" i="25"/>
  <c r="K42" i="25"/>
  <c r="K26" i="25"/>
  <c r="K16" i="25"/>
  <c r="K24" i="25"/>
  <c r="K40" i="25"/>
  <c r="K18" i="25"/>
  <c r="K36" i="25"/>
  <c r="K20" i="25"/>
  <c r="K9" i="22"/>
  <c r="K39" i="22"/>
  <c r="K41" i="22"/>
  <c r="K43" i="22"/>
  <c r="K33" i="22"/>
  <c r="K21" i="22"/>
  <c r="K37" i="22"/>
  <c r="K24" i="22"/>
  <c r="K8" i="22"/>
  <c r="K36" i="22"/>
  <c r="I5" i="22"/>
  <c r="K12" i="22"/>
  <c r="K14" i="22"/>
  <c r="K42" i="22"/>
  <c r="K26" i="22"/>
  <c r="K10" i="22"/>
  <c r="K13" i="12"/>
  <c r="K31" i="12"/>
  <c r="K17" i="12"/>
  <c r="K33" i="12"/>
  <c r="K22" i="12"/>
  <c r="K14" i="12"/>
  <c r="K6" i="12"/>
  <c r="K26" i="12"/>
  <c r="K16" i="12"/>
  <c r="K10" i="40"/>
  <c r="K38" i="40"/>
  <c r="K13" i="40"/>
  <c r="K30" i="40"/>
  <c r="K18" i="40"/>
  <c r="K20" i="40"/>
  <c r="K37" i="40"/>
  <c r="K28" i="40"/>
  <c r="K11" i="40"/>
  <c r="K33" i="40"/>
  <c r="K36" i="40"/>
  <c r="K31" i="40"/>
  <c r="K8" i="40"/>
  <c r="K24" i="40"/>
  <c r="K13" i="30"/>
  <c r="K43" i="30"/>
  <c r="K25" i="30"/>
  <c r="K40" i="30"/>
  <c r="K30" i="30"/>
  <c r="K28" i="30"/>
  <c r="K6" i="30"/>
  <c r="K18" i="30"/>
  <c r="I5" i="42"/>
  <c r="K19" i="42"/>
  <c r="K10" i="42"/>
  <c r="K27" i="42"/>
  <c r="K7" i="42"/>
  <c r="K18" i="42"/>
  <c r="K38" i="42"/>
  <c r="K21" i="42"/>
  <c r="K43" i="42"/>
  <c r="K9" i="42"/>
  <c r="K25" i="42"/>
  <c r="K41" i="42"/>
  <c r="K21" i="39"/>
  <c r="K37" i="39"/>
  <c r="K31" i="39"/>
  <c r="K11" i="39"/>
  <c r="K18" i="39"/>
  <c r="K15" i="39"/>
  <c r="K10" i="39"/>
  <c r="K38" i="39"/>
  <c r="K27" i="39"/>
  <c r="K14" i="39"/>
  <c r="K36" i="39"/>
  <c r="K19" i="39"/>
  <c r="K39" i="39"/>
  <c r="K16" i="39"/>
  <c r="K32" i="39"/>
  <c r="K9" i="39"/>
  <c r="K25" i="39"/>
  <c r="K41" i="39"/>
  <c r="K27" i="36"/>
  <c r="K22" i="36"/>
  <c r="K34" i="36"/>
  <c r="K25" i="36"/>
  <c r="K12" i="36"/>
  <c r="K42" i="36"/>
  <c r="K26" i="36"/>
  <c r="K7" i="36"/>
  <c r="K16" i="36"/>
  <c r="K32" i="36"/>
  <c r="I5" i="36"/>
  <c r="K40" i="33"/>
  <c r="K34" i="33"/>
  <c r="K36" i="33"/>
  <c r="K26" i="33"/>
  <c r="K28" i="33"/>
  <c r="K42" i="33"/>
  <c r="K20" i="33"/>
  <c r="K38" i="33"/>
  <c r="K6" i="33"/>
  <c r="K15" i="33"/>
  <c r="K31" i="33"/>
  <c r="K13" i="33"/>
  <c r="K23" i="33"/>
  <c r="K41" i="33"/>
  <c r="K21" i="33"/>
  <c r="K39" i="33"/>
  <c r="K19" i="33"/>
  <c r="K35" i="33"/>
  <c r="K40" i="52"/>
  <c r="K12" i="52"/>
  <c r="K33" i="52"/>
  <c r="K9" i="52"/>
  <c r="K14" i="52"/>
  <c r="K24" i="52"/>
  <c r="K43" i="52"/>
  <c r="K17" i="52"/>
  <c r="K41" i="52"/>
  <c r="K38" i="52"/>
  <c r="K8" i="52"/>
  <c r="K20" i="52"/>
  <c r="K32" i="52"/>
  <c r="K18" i="52"/>
  <c r="K29" i="43"/>
  <c r="K19" i="43"/>
  <c r="I5" i="43"/>
  <c r="K18" i="43"/>
  <c r="K14" i="43"/>
  <c r="K36" i="43"/>
  <c r="K27" i="43"/>
  <c r="K12" i="43"/>
  <c r="K33" i="43"/>
  <c r="K39" i="43"/>
  <c r="I5" i="31"/>
  <c r="K24" i="31"/>
  <c r="K38" i="31"/>
  <c r="K22" i="31"/>
  <c r="K43" i="31"/>
  <c r="K19" i="31"/>
  <c r="K13" i="31"/>
  <c r="K41" i="31"/>
  <c r="K31" i="31"/>
  <c r="K29" i="31"/>
  <c r="K17" i="31"/>
  <c r="K33" i="31"/>
  <c r="K8" i="31"/>
  <c r="K36" i="31"/>
  <c r="K20" i="31"/>
  <c r="K10" i="31"/>
  <c r="K18" i="31"/>
  <c r="K43" i="41"/>
  <c r="K12" i="41"/>
  <c r="K38" i="41"/>
  <c r="K21" i="41"/>
  <c r="K7" i="41"/>
  <c r="K22" i="41"/>
  <c r="K11" i="41"/>
  <c r="K39" i="41"/>
  <c r="K28" i="41"/>
  <c r="K19" i="41"/>
  <c r="K10" i="41"/>
  <c r="K30" i="41"/>
  <c r="K35" i="41"/>
  <c r="K16" i="41"/>
  <c r="K32" i="41"/>
  <c r="K9" i="41"/>
  <c r="K25" i="41"/>
  <c r="K41" i="41"/>
  <c r="K35" i="35"/>
  <c r="K37" i="35"/>
  <c r="K19" i="35"/>
  <c r="K26" i="35"/>
  <c r="K18" i="35"/>
  <c r="K22" i="35"/>
  <c r="K42" i="35"/>
  <c r="K28" i="35"/>
  <c r="K33" i="35"/>
  <c r="K25" i="35"/>
  <c r="K9" i="35"/>
  <c r="K27" i="35"/>
  <c r="K7" i="35"/>
  <c r="K23" i="35"/>
  <c r="K39" i="35"/>
  <c r="K20" i="35"/>
  <c r="K10" i="35"/>
  <c r="K34" i="35"/>
  <c r="K11" i="32"/>
  <c r="K27" i="32"/>
  <c r="K7" i="32"/>
  <c r="K9" i="32"/>
  <c r="K15" i="32"/>
  <c r="K3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33" i="23"/>
  <c r="K16" i="23"/>
  <c r="K6" i="23"/>
  <c r="K42" i="23"/>
  <c r="K20" i="23"/>
  <c r="I5" i="29"/>
  <c r="K21" i="29"/>
  <c r="K23" i="29"/>
  <c r="K25" i="29"/>
  <c r="K41" i="29"/>
  <c r="K29" i="29"/>
  <c r="K13" i="29"/>
  <c r="K31" i="29"/>
  <c r="K19" i="29"/>
  <c r="K35" i="29"/>
  <c r="K38" i="29"/>
  <c r="K6" i="29"/>
  <c r="K32" i="29"/>
  <c r="K42" i="29"/>
  <c r="K34" i="29"/>
  <c r="K14" i="29"/>
  <c r="K30" i="29"/>
  <c r="K8" i="29"/>
  <c r="K28" i="29"/>
  <c r="K12" i="29"/>
  <c r="K28" i="50"/>
  <c r="K12" i="50"/>
  <c r="K29" i="50"/>
  <c r="K17" i="50"/>
  <c r="K18" i="50"/>
  <c r="K9" i="50"/>
  <c r="K37" i="50"/>
  <c r="K11" i="50"/>
  <c r="K41" i="50"/>
  <c r="K20"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I5" i="19"/>
  <c r="K32" i="19"/>
  <c r="K16" i="19"/>
  <c r="K21" i="19"/>
  <c r="K37" i="19"/>
  <c r="K11" i="19"/>
  <c r="K29" i="19"/>
  <c r="K9" i="19"/>
  <c r="K27" i="19"/>
  <c r="K7" i="19"/>
  <c r="K23" i="19"/>
  <c r="K39" i="19"/>
  <c r="K6" i="19"/>
  <c r="K34" i="19"/>
  <c r="K42" i="19"/>
  <c r="K10" i="19"/>
  <c r="K28" i="19"/>
  <c r="K12" i="19"/>
  <c r="K19" i="38"/>
  <c r="K39" i="38"/>
  <c r="K29" i="38"/>
  <c r="K26" i="38"/>
  <c r="K27" i="38"/>
  <c r="K36" i="38"/>
  <c r="K35" i="38"/>
  <c r="K34" i="38"/>
  <c r="K23" i="38"/>
  <c r="K38" i="38"/>
  <c r="K16" i="38"/>
  <c r="K32" i="38"/>
  <c r="K9" i="38"/>
  <c r="K41" i="38"/>
  <c r="K21" i="26"/>
  <c r="K31" i="26"/>
  <c r="K27" i="26"/>
  <c r="K9" i="26"/>
  <c r="K43" i="26"/>
  <c r="K15" i="26"/>
  <c r="K37" i="26"/>
  <c r="K34" i="26"/>
  <c r="K17" i="26"/>
  <c r="K33" i="26"/>
  <c r="K20" i="26"/>
  <c r="K10" i="26"/>
  <c r="K36" i="26"/>
  <c r="I5" i="26"/>
  <c r="K28" i="26"/>
  <c r="K6" i="26"/>
  <c r="K24" i="26"/>
  <c r="K8" i="26"/>
  <c r="K13" i="24"/>
  <c r="K29" i="24"/>
  <c r="K21" i="24"/>
  <c r="K39" i="24"/>
  <c r="K23" i="24"/>
  <c r="K41" i="24"/>
  <c r="K19" i="24"/>
  <c r="K35" i="24"/>
  <c r="K36" i="24"/>
  <c r="K6" i="24"/>
  <c r="K28" i="24"/>
  <c r="K38" i="24"/>
  <c r="K12" i="24"/>
  <c r="K30" i="24"/>
  <c r="K10" i="24"/>
  <c r="K32" i="24"/>
  <c r="K16" i="24"/>
  <c r="K31" i="28"/>
  <c r="K19" i="28"/>
  <c r="K35" i="28"/>
  <c r="K7" i="28"/>
  <c r="K25" i="28"/>
  <c r="K43" i="28"/>
  <c r="K23" i="28"/>
  <c r="K41" i="28"/>
  <c r="K21" i="28"/>
  <c r="K37" i="28"/>
  <c r="K18" i="28"/>
  <c r="K28" i="28"/>
  <c r="K12" i="28"/>
  <c r="K36" i="28"/>
  <c r="K14" i="28"/>
  <c r="K42" i="28"/>
  <c r="K20" i="28"/>
  <c r="K24" i="28"/>
  <c r="K21" i="37"/>
  <c r="K39" i="37"/>
  <c r="K29" i="37"/>
  <c r="K11" i="37"/>
  <c r="K7" i="37"/>
  <c r="K43" i="37"/>
  <c r="K36" i="37"/>
  <c r="K37" i="37"/>
  <c r="K28" i="37"/>
  <c r="K19" i="37"/>
  <c r="K10" i="37"/>
  <c r="K30" i="37"/>
  <c r="K13" i="37"/>
  <c r="K35" i="37"/>
  <c r="K16" i="37"/>
  <c r="K32" i="37"/>
  <c r="K9" i="37"/>
  <c r="K25" i="37"/>
  <c r="K41" i="37"/>
  <c r="K17" i="34"/>
  <c r="K35" i="34"/>
  <c r="K11" i="34"/>
  <c r="K29" i="34"/>
  <c r="K27" i="34"/>
  <c r="I5" i="34"/>
  <c r="K28" i="34"/>
  <c r="K40" i="34"/>
  <c r="K20" i="34"/>
  <c r="K42" i="34"/>
  <c r="K26" i="34"/>
  <c r="K10" i="34"/>
  <c r="K13" i="15"/>
  <c r="K39" i="15"/>
  <c r="K21" i="15"/>
  <c r="K38" i="15"/>
  <c r="K14" i="15"/>
  <c r="K18" i="15"/>
  <c r="K26" i="15"/>
  <c r="K20" i="15"/>
  <c r="I5" i="15"/>
  <c r="K16" i="15"/>
  <c r="I5" i="20"/>
  <c r="K21" i="20"/>
  <c r="K37" i="20"/>
  <c r="K25" i="20"/>
  <c r="K41" i="20"/>
  <c r="K15" i="20"/>
  <c r="K31" i="20"/>
  <c r="K18" i="20"/>
  <c r="K30" i="20"/>
  <c r="K40" i="20"/>
  <c r="K24" i="20"/>
  <c r="K8" i="20"/>
  <c r="K28" i="20"/>
  <c r="K12" i="20"/>
  <c r="K40" i="17"/>
  <c r="K24" i="17"/>
  <c r="K8" i="17"/>
  <c r="K43" i="17"/>
  <c r="K31" i="17"/>
  <c r="K13" i="17"/>
  <c r="K19" i="17"/>
  <c r="K37" i="17"/>
  <c r="K21" i="17"/>
  <c r="K39" i="17"/>
  <c r="K17" i="17"/>
  <c r="K33" i="17"/>
  <c r="K6" i="17"/>
  <c r="K14" i="17"/>
  <c r="K22" i="17"/>
  <c r="K26" i="17"/>
  <c r="K34" i="17"/>
  <c r="K36" i="17"/>
  <c r="K20" i="17"/>
  <c r="I5" i="8"/>
  <c r="K32" i="8"/>
  <c r="K16" i="8"/>
  <c r="K13" i="8"/>
  <c r="K27" i="8"/>
  <c r="K19" i="8"/>
  <c r="K11" i="8"/>
  <c r="K43" i="8"/>
  <c r="K15" i="8"/>
  <c r="K31" i="8"/>
  <c r="K7" i="8"/>
  <c r="K23" i="8"/>
  <c r="K39" i="8"/>
  <c r="K26" i="8"/>
  <c r="K30" i="8"/>
  <c r="K38" i="8"/>
  <c r="K28" i="8"/>
  <c r="K12" i="8"/>
  <c r="H44" i="17" l="1"/>
  <c r="I44" i="26"/>
  <c r="H44" i="31"/>
  <c r="H44" i="51"/>
  <c r="H44" i="19"/>
  <c r="H44" i="39"/>
  <c r="H44" i="28"/>
  <c r="H44" i="21"/>
  <c r="H44" i="32"/>
  <c r="H44" i="25"/>
  <c r="H44" i="20"/>
  <c r="H44" i="26"/>
  <c r="H44" i="8"/>
  <c r="H44" i="29"/>
  <c r="H44" i="36"/>
  <c r="H44" i="22"/>
  <c r="H44" i="41"/>
  <c r="H44" i="33"/>
  <c r="H44" i="42"/>
  <c r="H44" i="40"/>
  <c r="H44" i="24"/>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O15" i="44"/>
  <c r="Q15"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K5" i="51" l="1"/>
  <c r="K44" i="51" s="1"/>
  <c r="M44" i="51" s="1"/>
  <c r="O23" i="51" s="1"/>
  <c r="Q23" i="51"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17" i="51"/>
  <c r="Q17" i="51" s="1"/>
  <c r="O27" i="51"/>
  <c r="Q27" i="51" s="1"/>
  <c r="O20" i="51"/>
  <c r="Q20" i="51" s="1"/>
  <c r="O36" i="51"/>
  <c r="Q36" i="51" s="1"/>
  <c r="O28" i="51"/>
  <c r="Q28" i="51" s="1"/>
  <c r="O14" i="51"/>
  <c r="Q14" i="51" s="1"/>
  <c r="O42" i="51"/>
  <c r="Q42" i="51" s="1"/>
  <c r="O32" i="51"/>
  <c r="Q32" i="51" s="1"/>
  <c r="O43" i="51"/>
  <c r="Q43" i="51" s="1"/>
  <c r="O25" i="51"/>
  <c r="Q25" i="51" s="1"/>
  <c r="O11" i="51"/>
  <c r="Q11" i="51" s="1"/>
  <c r="O18" i="51"/>
  <c r="Q18" i="51" s="1"/>
  <c r="O37" i="51"/>
  <c r="Q37" i="51" s="1"/>
  <c r="O15" i="51"/>
  <c r="Q15" i="51" s="1"/>
  <c r="O8" i="51"/>
  <c r="Q8" i="51" s="1"/>
  <c r="O29" i="51"/>
  <c r="Q29" i="51" s="1"/>
  <c r="O38" i="51"/>
  <c r="Q38" i="51" s="1"/>
  <c r="O30" i="51"/>
  <c r="Q30" i="51" s="1"/>
  <c r="O6" i="51"/>
  <c r="Q6" i="51" s="1"/>
  <c r="O19" i="51"/>
  <c r="Q19" i="51" s="1"/>
  <c r="O22" i="51"/>
  <c r="Q22" i="51" s="1"/>
  <c r="O35" i="51"/>
  <c r="Q35" i="51" s="1"/>
  <c r="O10" i="51"/>
  <c r="Q10" i="51" s="1"/>
  <c r="O33" i="51"/>
  <c r="Q33" i="51" s="1"/>
  <c r="O16" i="51"/>
  <c r="Q16" i="51" s="1"/>
  <c r="O31" i="51"/>
  <c r="Q31" i="51" s="1"/>
  <c r="O5" i="5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21" i="51" l="1"/>
  <c r="Q21" i="51" s="1"/>
  <c r="O7" i="51"/>
  <c r="Q7" i="51" s="1"/>
  <c r="O41" i="51"/>
  <c r="Q41" i="51" s="1"/>
  <c r="O26" i="51"/>
  <c r="Q26" i="51" s="1"/>
  <c r="O9" i="51"/>
  <c r="Q9" i="51" s="1"/>
  <c r="O39" i="51"/>
  <c r="Q39" i="51" s="1"/>
  <c r="O24" i="51"/>
  <c r="Q24" i="51" s="1"/>
  <c r="O40" i="51"/>
  <c r="Q40" i="51" s="1"/>
  <c r="O34" i="51"/>
  <c r="Q34" i="51" s="1"/>
  <c r="O13" i="51"/>
  <c r="Q13" i="51" s="1"/>
  <c r="O12" i="51"/>
  <c r="Q12" i="51" s="1"/>
  <c r="O44" i="44"/>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<sst xmlns="http://schemas.openxmlformats.org/spreadsheetml/2006/main" count="7817" uniqueCount="613">
  <si>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</si>
  <si>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</si>
  <si>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</si>
  <si>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</si>
  <si>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</si>
  <si>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</si>
  <si>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</si>
  <si>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</si>
  <si>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</si>
  <si>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</si>
  <si>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</si>
  <si>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</si>
  <si>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</si>
  <si>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</si>
  <si>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</si>
  <si>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</si>
  <si>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</si>
  <si>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</si>
  <si>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</si>
  <si>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</si>
  <si>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</si>
  <si>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</si>
  <si>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</si>
  <si>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</si>
  <si>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</si>
  <si>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</si>
  <si>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</si>
  <si>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</si>
  <si>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</si>
  <si>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</si>
  <si>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</si>
  <si>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</si>
  <si>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</si>
  <si>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</si>
  <si>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</si>
  <si>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</si>
  <si>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</si>
  <si>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</si>
  <si>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</si>
  <si>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</si>
  <si>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</si>
  <si>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</si>
  <si>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</si>
  <si>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</si>
  <si>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</si>
  <si>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</si>
  <si>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</si>
  <si>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</si>
  <si>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</si>
  <si>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</si>
  <si>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</si>
  <si>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</si>
  <si>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</si>
  <si>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</si>
  <si>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</si>
  <si>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</si>
  <si>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</si>
  <si>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</si>
  <si>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</si>
  <si>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</si>
  <si>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</si>
  <si>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</si>
  <si>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</si>
  <si>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</si>
  <si>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</si>
  <si>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</si>
  <si>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</si>
  <si>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</si>
  <si>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</si>
  <si>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</si>
  <si>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</si>
  <si>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</si>
  <si>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</si>
  <si>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</si>
  <si>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</si>
  <si>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</si>
  <si>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</si>
  <si>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</si>
  <si>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</si>
  <si>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</si>
  <si>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</si>
  <si>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</si>
  <si>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</si>
  <si>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</si>
  <si>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</si>
  <si>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</si>
  <si>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</si>
  <si>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</si>
  <si>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</si>
  <si>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</si>
  <si>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</si>
  <si>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</si>
  <si>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</si>
  <si>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</si>
  <si>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</si>
  <si>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</si>
  <si>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</si>
  <si>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</si>
  <si>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</si>
  <si>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</si>
  <si>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</si>
  <si>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</si>
  <si>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</si>
  <si>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</si>
  <si>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</si>
  <si>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</si>
  <si>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</si>
  <si>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</si>
  <si>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</si>
  <si>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</si>
  <si>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</si>
  <si>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</si>
  <si>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</si>
  <si>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</si>
  <si>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</si>
  <si>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</si>
  <si>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</si>
  <si>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</si>
  <si>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</si>
  <si>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</si>
  <si>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</si>
  <si>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</si>
  <si>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</si>
  <si>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</si>
  <si>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</si>
  <si>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</si>
  <si>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</si>
  <si>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</si>
  <si>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</si>
  <si>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</si>
  <si>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</si>
  <si>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</si>
  <si>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</si>
  <si>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</si>
  <si>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</si>
  <si>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</si>
  <si>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</si>
  <si>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</si>
  <si>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</si>
  <si>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</si>
  <si>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</si>
  <si>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</si>
  <si>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</si>
  <si>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</si>
  <si>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</si>
  <si>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</si>
  <si>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</si>
  <si>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</si>
  <si>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</si>
  <si>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</si>
  <si>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</si>
  <si>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</si>
  <si>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</si>
  <si>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</si>
  <si>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</si>
  <si>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</si>
  <si>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</si>
  <si>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</si>
  <si>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</si>
  <si>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</si>
  <si>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</si>
  <si>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</si>
  <si>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</si>
  <si>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</si>
  <si>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</si>
  <si>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</si>
  <si>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</si>
  <si>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</si>
  <si>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</si>
  <si>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</si>
  <si>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</si>
  <si>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</si>
  <si>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</si>
  <si>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</si>
  <si>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</si>
  <si>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</si>
  <si>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</si>
  <si>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</si>
  <si>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</si>
  <si>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</si>
  <si>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</si>
  <si>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</si>
  <si>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</si>
  <si>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</si>
  <si>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</si>
  <si>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</si>
  <si>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</si>
  <si>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</si>
  <si>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</si>
  <si>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</si>
  <si>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</si>
  <si>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</si>
  <si>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</si>
  <si>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</si>
  <si>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</si>
  <si>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</si>
  <si>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</si>
  <si>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</si>
  <si>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</si>
  <si>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</si>
  <si>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</si>
  <si>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</si>
  <si>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</si>
  <si>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</si>
  <si>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</si>
  <si>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</si>
  <si>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</si>
  <si>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</si>
  <si>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</si>
  <si>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</si>
  <si>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</si>
  <si>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</si>
  <si>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</si>
  <si>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</si>
  <si>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</si>
  <si>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</si>
  <si>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</si>
  <si>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</si>
  <si>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</si>
  <si>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</si>
  <si>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</si>
  <si>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</si>
  <si>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</si>
  <si>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</si>
  <si>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</si>
  <si>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</si>
  <si>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</si>
  <si>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</si>
  <si>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</si>
  <si>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</si>
  <si>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</si>
  <si>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</si>
  <si>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</si>
  <si>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</si>
  <si>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</si>
  <si>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</si>
  <si>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</si>
  <si>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</si>
  <si>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</si>
  <si>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</si>
  <si>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</si>
  <si>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</si>
  <si>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</si>
  <si>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</si>
  <si>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</si>
  <si>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</si>
  <si>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</si>
  <si>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</si>
  <si>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</si>
  <si>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</si>
  <si>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</si>
  <si>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</si>
  <si>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</si>
  <si>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</si>
  <si>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</si>
  <si>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</si>
  <si>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</si>
  <si>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</si>
  <si>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</si>
  <si>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</si>
  <si>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</si>
  <si>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</si>
  <si>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</si>
  <si>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</si>
  <si>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</si>
  <si>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</si>
  <si>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</si>
  <si>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</si>
  <si>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</si>
  <si>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</si>
  <si>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</si>
  <si>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</si>
  <si>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</si>
  <si>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</si>
  <si>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</si>
  <si>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</si>
  <si>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</si>
  <si>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</si>
  <si>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</si>
  <si>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</si>
  <si>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</si>
  <si>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</si>
  <si>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</si>
  <si>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</si>
  <si>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</si>
  <si>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</si>
  <si>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</si>
  <si>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</si>
  <si>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</si>
  <si>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</si>
  <si>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</si>
  <si>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</si>
  <si>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</si>
  <si>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</si>
  <si>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</si>
  <si>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</si>
  <si>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</si>
  <si>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</si>
  <si>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</si>
  <si>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</si>
  <si>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</si>
  <si>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</si>
  <si>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</si>
  <si>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</si>
  <si>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</si>
  <si>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</si>
  <si>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</si>
  <si>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</si>
  <si>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</si>
  <si>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</si>
  <si>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</si>
  <si>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</si>
  <si>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</si>
  <si>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</si>
  <si>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</si>
  <si>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</si>
  <si>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</si>
  <si>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</si>
  <si>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</si>
  <si>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</si>
  <si>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</si>
  <si>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</si>
  <si>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</si>
  <si>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</si>
  <si>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</si>
  <si>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</si>
  <si>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</si>
  <si>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</si>
  <si>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</si>
  <si>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</si>
  <si>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</si>
  <si>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</si>
  <si>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</si>
  <si>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</si>
  <si>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</si>
  <si>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</si>
  <si>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</si>
  <si>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</si>
  <si>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</si>
  <si>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</si>
  <si>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</si>
  <si>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</si>
  <si>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</si>
  <si>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</si>
  <si>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</si>
  <si>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</si>
  <si>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</si>
  <si>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</si>
  <si>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</si>
  <si>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</si>
  <si>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</si>
  <si>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</si>
  <si>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</si>
  <si>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</si>
  <si>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</si>
  <si>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</si>
  <si>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</si>
  <si>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</si>
  <si>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</si>
  <si>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</si>
  <si>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</si>
  <si>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</si>
  <si>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</si>
  <si>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</si>
  <si>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</si>
  <si>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</si>
  <si>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</si>
  <si>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</si>
  <si>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</si>
  <si>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</si>
  <si>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</si>
  <si>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</si>
  <si>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</si>
  <si>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</si>
  <si>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</si>
  <si>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</si>
  <si>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</si>
  <si>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</si>
  <si>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</si>
  <si>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</si>
  <si>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</si>
  <si>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</si>
  <si>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</si>
  <si>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</si>
  <si>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</si>
  <si>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</si>
  <si>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</si>
  <si>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</si>
  <si>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</si>
  <si>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</si>
  <si>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</si>
  <si>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</si>
  <si>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</si>
  <si>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</si>
  <si>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</si>
  <si>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</si>
  <si>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</si>
  <si>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</si>
  <si>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</si>
  <si>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</si>
  <si>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</si>
  <si>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</si>
  <si>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</si>
  <si>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</si>
  <si>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</si>
  <si>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</si>
  <si>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</si>
  <si>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</si>
  <si>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</si>
  <si>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</si>
  <si>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</si>
  <si>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</si>
  <si>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</si>
  <si>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</si>
  <si>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</si>
  <si>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</si>
  <si>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</si>
  <si>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</si>
  <si>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</si>
  <si>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</si>
  <si>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</si>
  <si>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</si>
  <si>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</si>
  <si>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</si>
  <si>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</si>
  <si>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</si>
  <si>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</si>
  <si>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</si>
  <si>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</si>
  <si>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</si>
  <si>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</si>
  <si>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</si>
  <si>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</si>
  <si>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</si>
  <si>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</si>
  <si>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</si>
  <si>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</si>
  <si>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</si>
  <si>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</si>
  <si>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</si>
  <si>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</si>
  <si>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</si>
  <si>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</si>
  <si>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</si>
  <si>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</si>
  <si>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</si>
  <si>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</si>
  <si>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</si>
  <si>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</si>
  <si>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</si>
  <si>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</si>
  <si>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</si>
  <si>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</si>
  <si>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</si>
  <si>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</si>
  <si>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</si>
  <si>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</si>
  <si>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</si>
  <si>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</si>
  <si>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</si>
  <si>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</si>
  <si>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</si>
  <si>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</si>
  <si>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</si>
  <si>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</si>
  <si>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</si>
  <si>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</si>
  <si>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</si>
  <si>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</si>
  <si>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</si>
  <si>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</si>
  <si>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</si>
  <si>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</si>
  <si>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</si>
  <si>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</si>
  <si>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</si>
  <si>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</si>
  <si>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</si>
  <si>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</si>
  <si>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</si>
  <si>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</si>
  <si>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</si>
  <si>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</si>
  <si>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</si>
  <si>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</si>
  <si>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</si>
  <si>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</si>
  <si>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</si>
  <si>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</si>
  <si>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</si>
  <si>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</si>
  <si>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</si>
  <si>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</si>
  <si>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</si>
  <si>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</si>
  <si>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</si>
  <si>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</si>
  <si>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</si>
  <si>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</si>
  <si>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</si>
  <si>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</si>
  <si>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</si>
  <si>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</si>
  <si>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</si>
  <si>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</si>
  <si>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</si>
  <si>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</si>
  <si>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</si>
  <si>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</si>
  <si>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</si>
  <si>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</si>
  <si>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</si>
  <si>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</si>
  <si>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</si>
  <si>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</si>
  <si>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</si>
  <si>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</si>
  <si>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</si>
  <si>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</si>
  <si>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</si>
  <si>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</si>
  <si>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</si>
  <si>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</si>
  <si>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</si>
  <si>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</si>
  <si>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</si>
  <si>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</si>
  <si>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</si>
  <si>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</si>
  <si>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</si>
  <si>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</si>
  <si>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</si>
  <si>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</si>
  <si>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</si>
  <si>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</si>
  <si>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</si>
  <si>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</si>
  <si>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</si>
  <si>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</si>
  <si>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</si>
  <si>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</si>
  <si>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</si>
  <si>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</si>
  <si>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</si>
  <si>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</si>
  <si>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</si>
  <si>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</si>
  <si>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</si>
  <si>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</si>
  <si>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</si>
  <si>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</si>
  <si>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</si>
  <si>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</si>
  <si>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</si>
  <si>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</si>
  <si>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</si>
  <si>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</si>
  <si>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</si>
  <si>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</si>
  <si>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</si>
  <si>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</si>
  <si>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</si>
  <si>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</si>
  <si>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</si>
  <si>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</si>
  <si>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</si>
  <si>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</si>
  <si>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</si>
  <si>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</si>
  <si>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</si>
  <si>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</si>
  <si>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</si>
  <si>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</si>
  <si>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</si>
  <si>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</si>
  <si>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</si>
  <si>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</si>
  <si>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</si>
  <si>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</si>
  <si>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</si>
  <si>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</si>
  <si>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</si>
  <si>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</si>
  <si>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</si>
  <si>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</si>
  <si>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</si>
  <si>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</si>
  <si>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</si>
  <si>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</si>
  <si>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</si>
  <si>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</si>
  <si>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</si>
  <si>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</si>
  <si>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</si>
  <si>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</si>
  <si>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</si>
  <si>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</si>
  <si>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</si>
  <si>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</si>
  <si>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</si>
  <si>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</si>
  <si>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</si>
  <si>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</si>
  <si>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</si>
  <si>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</si>
  <si>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</si>
  <si>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</si>
  <si>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</si>
  <si>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</si>
  <si>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</si>
  <si>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</si>
  <si>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2015年丹波市産業連関表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</si>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</sst>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E43" sqref="E43"/>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2015年丹波市産業連関表</v>
      </c>
      <c r="C45" s="463">
        <v>45158</v>
      </c>
    </row>
    <row r="46" spans="1:3" x14ac:dyDescent="0.2">
      <c r="A46" s="27" t="s">
        <v>189</v>
      </c>
      <c r="B46" s="237" t="str">
        <f>B45</f>
        <v>2015年丹波市産業連関表</v>
      </c>
      <c r="C46" s="24"/>
    </row>
    <row r="47" spans="1:3" x14ac:dyDescent="0.2">
      <c r="A47" s="28" t="s">
        <v>110</v>
      </c>
      <c r="B47" s="419" t="str">
        <f>B45</f>
        <v>2015年丹波市産業連関表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8.8616223585548746E-3</v>
      </c>
      <c r="E5" s="77">
        <f t="shared" ref="E5:E38" si="0">$C$10*D5</f>
        <v>0.88616223585548748</v>
      </c>
      <c r="F5" s="76">
        <f>分析係数表!C8</f>
        <v>0.68488372093023253</v>
      </c>
      <c r="G5" s="77">
        <f t="shared" ref="G5:G38" si="1">E5*F5</f>
        <v>0.60691808944056058</v>
      </c>
      <c r="H5" s="77">
        <f t="array" ref="H5:H43">MMULT(逆行列係数!C5:AO43,'6'!G5:G43)</f>
        <v>0.68419009423123334</v>
      </c>
      <c r="I5" s="77">
        <f t="shared" ref="I5:I38" si="2">C5+H5</f>
        <v>0.68419009423123334</v>
      </c>
      <c r="J5" s="76">
        <f>分析係数表!G8</f>
        <v>0.11968520032706459</v>
      </c>
      <c r="K5" s="78">
        <f t="shared" ref="K5:K38" si="3">I5*J5</f>
        <v>8.188742848985836E-2</v>
      </c>
      <c r="L5" s="79" t="s">
        <v>180</v>
      </c>
      <c r="M5" s="80" t="s">
        <v>180</v>
      </c>
      <c r="N5" s="81">
        <f>分析係数表!H8</f>
        <v>1.1759401339568168E-2</v>
      </c>
      <c r="O5" s="82">
        <f t="shared" ref="O5:O43" si="4">$M$44*N5</f>
        <v>0.20140381733426094</v>
      </c>
      <c r="P5" s="76">
        <f>分析係数表!C8</f>
        <v>0.68488372093023253</v>
      </c>
      <c r="Q5" s="82">
        <f t="shared" ref="Q5:Q38" si="5">O5*P5</f>
        <v>0.13793819582544151</v>
      </c>
      <c r="R5" s="83">
        <f t="array" ref="R5:R43">MMULT(逆行列係数!C5:AO43,'6'!Q5:Q43)</f>
        <v>0.19889987051558752</v>
      </c>
      <c r="S5" s="84">
        <f t="shared" ref="S5:S38" si="6">I5+R5</f>
        <v>0.88308996474682089</v>
      </c>
      <c r="T5" s="85">
        <f>分析係数表!F8</f>
        <v>0.45145134914145546</v>
      </c>
      <c r="U5" s="86">
        <f t="shared" ref="U5:U43" si="7">S5*T5</f>
        <v>0.39867215599823264</v>
      </c>
      <c r="V5" s="87">
        <f>分析係数表!D8</f>
        <v>0.31204006541291907</v>
      </c>
      <c r="W5" s="167">
        <f t="shared" ref="W5:W43" si="8">ROUND(S5*V5,0)</f>
        <v>0</v>
      </c>
      <c r="X5" s="76">
        <f>分析係数表!E8</f>
        <v>0.14922322158626328</v>
      </c>
      <c r="Y5" s="166">
        <f t="shared" ref="Y5:Y43" si="9">ROUND(S5*X5,0)</f>
        <v>0</v>
      </c>
    </row>
    <row r="6" spans="1:25" x14ac:dyDescent="0.2">
      <c r="A6" s="6" t="s">
        <v>219</v>
      </c>
      <c r="B6" s="5" t="s">
        <v>265</v>
      </c>
      <c r="C6" s="90"/>
      <c r="D6" s="76">
        <f>投入係数表!H6</f>
        <v>0</v>
      </c>
      <c r="E6" s="77">
        <f t="shared" si="0"/>
        <v>0</v>
      </c>
      <c r="F6" s="76">
        <f>分析係数表!C9</f>
        <v>0.9299655568312285</v>
      </c>
      <c r="G6" s="77">
        <f t="shared" si="1"/>
        <v>0</v>
      </c>
      <c r="H6" s="77">
        <v>6.73035338569564E-3</v>
      </c>
      <c r="I6" s="77">
        <f t="shared" si="2"/>
        <v>6.73035338569564E-3</v>
      </c>
      <c r="J6" s="76">
        <f>分析係数表!G9</f>
        <v>0.24742268041237114</v>
      </c>
      <c r="K6" s="78">
        <f t="shared" si="3"/>
        <v>1.6652420748112925E-3</v>
      </c>
      <c r="L6" s="79"/>
      <c r="M6" s="80"/>
      <c r="N6" s="81">
        <f>分析係数表!H9</f>
        <v>6.1815034870952028E-4</v>
      </c>
      <c r="O6" s="82">
        <f t="shared" si="4"/>
        <v>1.058708996500444E-2</v>
      </c>
      <c r="P6" s="76">
        <f>分析係数表!C9</f>
        <v>0.9299655568312285</v>
      </c>
      <c r="Q6" s="82">
        <f t="shared" si="5"/>
        <v>9.8456290145276654E-3</v>
      </c>
      <c r="R6" s="83">
        <v>1.3561907081215298E-2</v>
      </c>
      <c r="S6" s="84">
        <f t="shared" si="6"/>
        <v>2.029226046691094E-2</v>
      </c>
      <c r="T6" s="85">
        <f>分析係数表!F9</f>
        <v>0.67468499427262318</v>
      </c>
      <c r="U6" s="86">
        <f t="shared" si="7"/>
        <v>1.3690883636896386E-2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投入係数表!H7</f>
        <v>0</v>
      </c>
      <c r="E7" s="77">
        <f t="shared" si="0"/>
        <v>0</v>
      </c>
      <c r="F7" s="76">
        <f>分析係数表!C10</f>
        <v>1.2922465208747513E-2</v>
      </c>
      <c r="G7" s="77">
        <f t="shared" si="1"/>
        <v>0</v>
      </c>
      <c r="H7" s="77">
        <v>1.8423716918252207E-4</v>
      </c>
      <c r="I7" s="77">
        <f t="shared" si="2"/>
        <v>1.8423716918252207E-4</v>
      </c>
      <c r="J7" s="76">
        <f>分析係数表!G10</f>
        <v>0.17647058823529413</v>
      </c>
      <c r="K7" s="78">
        <f t="shared" si="3"/>
        <v>3.251244162044507E-5</v>
      </c>
      <c r="L7" s="79"/>
      <c r="M7" s="80"/>
      <c r="N7" s="81">
        <f>分析係数表!H10</f>
        <v>1.1926665551571919E-3</v>
      </c>
      <c r="O7" s="82">
        <f t="shared" si="4"/>
        <v>2.0426855932479154E-2</v>
      </c>
      <c r="P7" s="76">
        <f>分析係数表!C10</f>
        <v>1.2922465208747513E-2</v>
      </c>
      <c r="Q7" s="82">
        <f t="shared" si="5"/>
        <v>2.6396533511155961E-4</v>
      </c>
      <c r="R7" s="83">
        <v>4.356355610144508E-4</v>
      </c>
      <c r="S7" s="84">
        <f t="shared" si="6"/>
        <v>6.1987273019697281E-4</v>
      </c>
      <c r="T7" s="85">
        <f>分析係数表!F10</f>
        <v>0.58823529411764708</v>
      </c>
      <c r="U7" s="86">
        <f t="shared" si="7"/>
        <v>3.6463101776292522E-4</v>
      </c>
      <c r="V7" s="87">
        <f>分析係数表!D10</f>
        <v>5.8823529411764705E-2</v>
      </c>
      <c r="W7" s="167">
        <f t="shared" si="8"/>
        <v>0</v>
      </c>
      <c r="X7" s="76">
        <f>分析係数表!E10</f>
        <v>0</v>
      </c>
      <c r="Y7" s="166">
        <f t="shared" si="9"/>
        <v>0</v>
      </c>
    </row>
    <row r="8" spans="1:25" x14ac:dyDescent="0.2">
      <c r="A8" s="6" t="s">
        <v>221</v>
      </c>
      <c r="B8" s="5" t="s">
        <v>27</v>
      </c>
      <c r="C8" s="90"/>
      <c r="D8" s="76">
        <f>投入係数表!H8</f>
        <v>6.8166325835037494E-4</v>
      </c>
      <c r="E8" s="77">
        <f t="shared" si="0"/>
        <v>6.8166325835037497E-2</v>
      </c>
      <c r="F8" s="76">
        <f>分析係数表!C11</f>
        <v>8.1708834508502748E-2</v>
      </c>
      <c r="G8" s="77">
        <f t="shared" si="1"/>
        <v>5.5697910367077542E-3</v>
      </c>
      <c r="H8" s="77">
        <v>1.7356813541918887E-2</v>
      </c>
      <c r="I8" s="77">
        <f t="shared" si="2"/>
        <v>1.7356813541918887E-2</v>
      </c>
      <c r="J8" s="76">
        <f>分析係数表!G11</f>
        <v>0.34375</v>
      </c>
      <c r="K8" s="78">
        <f t="shared" si="3"/>
        <v>5.9664046550346175E-3</v>
      </c>
      <c r="L8" s="79"/>
      <c r="M8" s="80"/>
      <c r="N8" s="81">
        <f>分析係数表!H11</f>
        <v>-2.1817071130924245E-5</v>
      </c>
      <c r="O8" s="82">
        <f t="shared" si="4"/>
        <v>-3.736619987648626E-4</v>
      </c>
      <c r="P8" s="76">
        <f>分析係数表!C11</f>
        <v>8.1708834508502748E-2</v>
      </c>
      <c r="Q8" s="82">
        <f t="shared" si="5"/>
        <v>-3.0531486419194518E-5</v>
      </c>
      <c r="R8" s="83">
        <v>2.419705157613188E-3</v>
      </c>
      <c r="S8" s="84">
        <f t="shared" si="6"/>
        <v>1.9776518699532075E-2</v>
      </c>
      <c r="T8" s="85">
        <f>分析係数表!F11</f>
        <v>0.56944444444444442</v>
      </c>
      <c r="U8" s="86">
        <f t="shared" si="7"/>
        <v>1.1261628703900208E-2</v>
      </c>
      <c r="V8" s="87">
        <f>分析係数表!D11</f>
        <v>3.8194444444444448E-2</v>
      </c>
      <c r="W8" s="167">
        <f t="shared" si="8"/>
        <v>0</v>
      </c>
      <c r="X8" s="76">
        <f>分析係数表!E11</f>
        <v>3.125E-2</v>
      </c>
      <c r="Y8" s="166">
        <f t="shared" si="9"/>
        <v>0</v>
      </c>
    </row>
    <row r="9" spans="1:25" x14ac:dyDescent="0.2">
      <c r="A9" s="6" t="s">
        <v>222</v>
      </c>
      <c r="B9" s="5" t="s">
        <v>190</v>
      </c>
      <c r="C9" s="90"/>
      <c r="D9" s="76">
        <f>投入係数表!H9</f>
        <v>2.7266530334014998E-3</v>
      </c>
      <c r="E9" s="77">
        <f t="shared" si="0"/>
        <v>0.27266530334014999</v>
      </c>
      <c r="F9" s="76">
        <f>分析係数表!C12</f>
        <v>0.11314574959059098</v>
      </c>
      <c r="G9" s="77">
        <f t="shared" si="1"/>
        <v>3.085092013376714E-2</v>
      </c>
      <c r="H9" s="77">
        <v>4.2885741582566458E-2</v>
      </c>
      <c r="I9" s="77">
        <f t="shared" si="2"/>
        <v>4.2885741582566458E-2</v>
      </c>
      <c r="J9" s="76">
        <f>分析係数表!G12</f>
        <v>0.14250333396837492</v>
      </c>
      <c r="K9" s="78">
        <f t="shared" si="3"/>
        <v>6.1113611552218918E-3</v>
      </c>
      <c r="L9" s="79"/>
      <c r="M9" s="80"/>
      <c r="N9" s="81">
        <f>分析係数表!H12</f>
        <v>9.1697149963274591E-2</v>
      </c>
      <c r="O9" s="82">
        <f t="shared" si="4"/>
        <v>1.5705013808087174</v>
      </c>
      <c r="P9" s="76">
        <f>分析係数表!C12</f>
        <v>0.11314574959059098</v>
      </c>
      <c r="Q9" s="82">
        <f t="shared" si="5"/>
        <v>0.1776955559646605</v>
      </c>
      <c r="R9" s="83">
        <v>0.20077412365416702</v>
      </c>
      <c r="S9" s="84">
        <f t="shared" si="6"/>
        <v>0.2436598652367335</v>
      </c>
      <c r="T9" s="85">
        <f>分析係数表!F12</f>
        <v>0.2998031371054804</v>
      </c>
      <c r="U9" s="86">
        <f t="shared" si="7"/>
        <v>7.3049991984671284E-2</v>
      </c>
      <c r="V9" s="87">
        <f>分析係数表!D12</f>
        <v>7.6141487267416014E-2</v>
      </c>
      <c r="W9" s="167">
        <f t="shared" si="8"/>
        <v>0</v>
      </c>
      <c r="X9" s="76">
        <f>分析係数表!E12</f>
        <v>6.4266209436718111E-2</v>
      </c>
      <c r="Y9" s="166">
        <f t="shared" si="9"/>
        <v>0</v>
      </c>
    </row>
    <row r="10" spans="1:25" x14ac:dyDescent="0.2">
      <c r="A10" s="6" t="s">
        <v>223</v>
      </c>
      <c r="B10" s="5" t="s">
        <v>28</v>
      </c>
      <c r="C10" s="75">
        <f>最終需要_まとめ!C11</f>
        <v>100</v>
      </c>
      <c r="D10" s="76">
        <f>投入係数表!H10</f>
        <v>0.24539877300613497</v>
      </c>
      <c r="E10" s="77">
        <f t="shared" si="0"/>
        <v>24.539877300613497</v>
      </c>
      <c r="F10" s="76">
        <f>分析係数表!C13</f>
        <v>0</v>
      </c>
      <c r="G10" s="77">
        <f t="shared" si="1"/>
        <v>0</v>
      </c>
      <c r="H10" s="77">
        <v>0</v>
      </c>
      <c r="I10" s="77">
        <f t="shared" si="2"/>
        <v>100</v>
      </c>
      <c r="J10" s="76">
        <f>分析係数表!G13</f>
        <v>0.2447171097477846</v>
      </c>
      <c r="K10" s="78">
        <f t="shared" si="3"/>
        <v>24.47171097477846</v>
      </c>
      <c r="L10" s="79"/>
      <c r="M10" s="80"/>
      <c r="N10" s="81">
        <f>分析係数表!H13</f>
        <v>1.4064738522402497E-2</v>
      </c>
      <c r="O10" s="82">
        <f t="shared" si="4"/>
        <v>0.24088743520374808</v>
      </c>
      <c r="P10" s="76">
        <f>分析係数表!C13</f>
        <v>0</v>
      </c>
      <c r="Q10" s="82">
        <f t="shared" si="5"/>
        <v>0</v>
      </c>
      <c r="R10" s="83">
        <v>0</v>
      </c>
      <c r="S10" s="84">
        <f t="shared" si="6"/>
        <v>100</v>
      </c>
      <c r="T10" s="85">
        <f>分析係数表!F13</f>
        <v>0.3830947511929107</v>
      </c>
      <c r="U10" s="86">
        <f t="shared" si="7"/>
        <v>38.309475119291072</v>
      </c>
      <c r="V10" s="87">
        <f>分析係数表!D13</f>
        <v>0.39604635310156783</v>
      </c>
      <c r="W10" s="167">
        <f t="shared" si="8"/>
        <v>40</v>
      </c>
      <c r="X10" s="76">
        <f>分析係数表!E13</f>
        <v>0.32038173142467619</v>
      </c>
      <c r="Y10" s="166">
        <f t="shared" si="9"/>
        <v>32</v>
      </c>
    </row>
    <row r="11" spans="1:25" x14ac:dyDescent="0.2">
      <c r="A11" s="6" t="s">
        <v>224</v>
      </c>
      <c r="B11" s="5" t="s">
        <v>267</v>
      </c>
      <c r="C11" s="90"/>
      <c r="D11" s="76">
        <f>投入係数表!H11</f>
        <v>6.8166325835037492E-3</v>
      </c>
      <c r="E11" s="77">
        <f t="shared" si="0"/>
        <v>0.68166325835037489</v>
      </c>
      <c r="F11" s="76">
        <f>分析係数表!C14</f>
        <v>0.3356233343204027</v>
      </c>
      <c r="G11" s="77">
        <f t="shared" si="1"/>
        <v>0.2287820956512629</v>
      </c>
      <c r="H11" s="77">
        <v>0.48295763985493478</v>
      </c>
      <c r="I11" s="77">
        <f t="shared" si="2"/>
        <v>0.48295763985493478</v>
      </c>
      <c r="J11" s="76">
        <f>分析係数表!G14</f>
        <v>0.16310052482842147</v>
      </c>
      <c r="K11" s="78">
        <f t="shared" si="3"/>
        <v>7.877064453023562E-2</v>
      </c>
      <c r="L11" s="79"/>
      <c r="M11" s="80"/>
      <c r="N11" s="81">
        <f>分析係数表!H14</f>
        <v>1.1635771269826263E-3</v>
      </c>
      <c r="O11" s="82">
        <f t="shared" si="4"/>
        <v>1.9928639934126004E-2</v>
      </c>
      <c r="P11" s="76">
        <f>分析係数表!C14</f>
        <v>0.3356233343204027</v>
      </c>
      <c r="Q11" s="82">
        <f t="shared" si="5"/>
        <v>6.6885165831620996E-3</v>
      </c>
      <c r="R11" s="83">
        <v>7.8274326129848026E-2</v>
      </c>
      <c r="S11" s="84">
        <f t="shared" si="6"/>
        <v>0.56123196598478287</v>
      </c>
      <c r="T11" s="85">
        <f>分析係数表!F14</f>
        <v>0.30244919930022879</v>
      </c>
      <c r="U11" s="86">
        <f t="shared" si="7"/>
        <v>0.16974415873379081</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投入係数表!H12</f>
        <v>0.1138377641445126</v>
      </c>
      <c r="E12" s="77">
        <f t="shared" si="0"/>
        <v>11.38377641445126</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0.14498085552076667</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投入係数表!H13</f>
        <v>6.1349693251533744E-3</v>
      </c>
      <c r="E13" s="77">
        <f t="shared" si="0"/>
        <v>0.61349693251533743</v>
      </c>
      <c r="F13" s="76">
        <f>分析係数表!C16</f>
        <v>4.9444829979181093E-2</v>
      </c>
      <c r="G13" s="77">
        <f t="shared" si="1"/>
        <v>3.0334251520969996E-2</v>
      </c>
      <c r="H13" s="77">
        <v>3.5245625768104354E-2</v>
      </c>
      <c r="I13" s="77">
        <f t="shared" si="2"/>
        <v>3.5245625768104354E-2</v>
      </c>
      <c r="J13" s="76">
        <f>分析係数表!G16</f>
        <v>3.3546325878594248E-2</v>
      </c>
      <c r="K13" s="78">
        <f t="shared" si="3"/>
        <v>1.1823612478118074E-3</v>
      </c>
      <c r="L13" s="79"/>
      <c r="M13" s="80"/>
      <c r="N13" s="81">
        <f>分析係数表!H16</f>
        <v>1.6697331772200688E-2</v>
      </c>
      <c r="O13" s="82">
        <f t="shared" si="4"/>
        <v>0.28597598305470817</v>
      </c>
      <c r="P13" s="76">
        <f>分析係数表!C16</f>
        <v>4.9444829979181093E-2</v>
      </c>
      <c r="Q13" s="82">
        <f t="shared" si="5"/>
        <v>1.4140033860269218E-2</v>
      </c>
      <c r="R13" s="83">
        <v>1.6844162533457611E-2</v>
      </c>
      <c r="S13" s="84">
        <f t="shared" si="6"/>
        <v>5.2089788301561968E-2</v>
      </c>
      <c r="T13" s="85">
        <f>分析係数表!F16</f>
        <v>0.28753993610223644</v>
      </c>
      <c r="U13" s="86">
        <f t="shared" si="7"/>
        <v>1.4977894399810151E-2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投入係数表!H14</f>
        <v>1.0906612133605999E-2</v>
      </c>
      <c r="E14" s="77">
        <f t="shared" si="0"/>
        <v>1.0906612133606</v>
      </c>
      <c r="F14" s="76">
        <f>分析係数表!C17</f>
        <v>0.25757290686735657</v>
      </c>
      <c r="G14" s="77">
        <f t="shared" si="1"/>
        <v>0.28092477913276792</v>
      </c>
      <c r="H14" s="77">
        <v>0.34619966206161951</v>
      </c>
      <c r="I14" s="77">
        <f t="shared" si="2"/>
        <v>0.34619966206161951</v>
      </c>
      <c r="J14" s="76">
        <f>分析係数表!G17</f>
        <v>0.2176385387050051</v>
      </c>
      <c r="K14" s="78">
        <f t="shared" si="3"/>
        <v>7.5346388551257457E-2</v>
      </c>
      <c r="L14" s="79"/>
      <c r="M14" s="80"/>
      <c r="N14" s="81">
        <f>分析係数表!H17</f>
        <v>2.8507639611074346E-3</v>
      </c>
      <c r="O14" s="82">
        <f t="shared" si="4"/>
        <v>4.8825167838608713E-2</v>
      </c>
      <c r="P14" s="76">
        <f>分析係数表!C17</f>
        <v>0.25757290686735657</v>
      </c>
      <c r="Q14" s="82">
        <f t="shared" si="5"/>
        <v>1.2576040408477015E-2</v>
      </c>
      <c r="R14" s="83">
        <v>3.232780685994497E-2</v>
      </c>
      <c r="S14" s="84">
        <f t="shared" si="6"/>
        <v>0.37852746892156447</v>
      </c>
      <c r="T14" s="85">
        <f>分析係数表!F17</f>
        <v>0.33994957352073385</v>
      </c>
      <c r="U14" s="86">
        <f t="shared" si="7"/>
        <v>0.12868025162576868</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投入係数表!H15</f>
        <v>6.8166325835037494E-4</v>
      </c>
      <c r="E15" s="77">
        <f t="shared" si="0"/>
        <v>6.8166325835037497E-2</v>
      </c>
      <c r="F15" s="76">
        <f>分析係数表!C18</f>
        <v>0.16953824948311513</v>
      </c>
      <c r="G15" s="77">
        <f t="shared" si="1"/>
        <v>1.1556799555767903E-2</v>
      </c>
      <c r="H15" s="77">
        <v>1.861732880918137E-2</v>
      </c>
      <c r="I15" s="77">
        <f t="shared" si="2"/>
        <v>1.861732880918137E-2</v>
      </c>
      <c r="J15" s="76">
        <f>分析係数表!G18</f>
        <v>0.21537419573315272</v>
      </c>
      <c r="K15" s="78">
        <f t="shared" si="3"/>
        <v>4.0096922189770913E-3</v>
      </c>
      <c r="L15" s="79"/>
      <c r="M15" s="80"/>
      <c r="N15" s="81">
        <f>分析係数表!H18</f>
        <v>4.4361377966212629E-4</v>
      </c>
      <c r="O15" s="82">
        <f t="shared" si="4"/>
        <v>7.5977939748855389E-3</v>
      </c>
      <c r="P15" s="76">
        <f>分析係数表!C18</f>
        <v>0.16953824948311513</v>
      </c>
      <c r="Q15" s="82">
        <f t="shared" si="5"/>
        <v>1.2881166904354536E-3</v>
      </c>
      <c r="R15" s="83">
        <v>3.8621121803399539E-3</v>
      </c>
      <c r="S15" s="84">
        <f t="shared" si="6"/>
        <v>2.2479440989521322E-2</v>
      </c>
      <c r="T15" s="85">
        <f>分析係数表!F18</f>
        <v>0.45885540128682695</v>
      </c>
      <c r="U15" s="86">
        <f t="shared" si="7"/>
        <v>1.0314812915950353E-2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投入係数表!H16</f>
        <v>0</v>
      </c>
      <c r="E16" s="77">
        <f t="shared" si="0"/>
        <v>0</v>
      </c>
      <c r="F16" s="76">
        <f>分析係数表!C19</f>
        <v>7.0188221007893126E-2</v>
      </c>
      <c r="G16" s="77">
        <f t="shared" si="1"/>
        <v>0</v>
      </c>
      <c r="H16" s="77">
        <v>3.5805228428997943E-3</v>
      </c>
      <c r="I16" s="77">
        <f t="shared" si="2"/>
        <v>3.5805228428997943E-3</v>
      </c>
      <c r="J16" s="76">
        <f>分析係数表!G19</f>
        <v>5.7542768273716953E-2</v>
      </c>
      <c r="K16" s="78">
        <f t="shared" si="3"/>
        <v>2.0603319624773312E-4</v>
      </c>
      <c r="L16" s="79"/>
      <c r="M16" s="80"/>
      <c r="N16" s="81">
        <f>分析係数表!H19</f>
        <v>-1.1635771269826264E-4</v>
      </c>
      <c r="O16" s="82">
        <f t="shared" si="4"/>
        <v>-1.9928639934126005E-3</v>
      </c>
      <c r="P16" s="76">
        <f>分析係数表!C19</f>
        <v>7.0188221007893126E-2</v>
      </c>
      <c r="Q16" s="82">
        <f t="shared" si="5"/>
        <v>-1.3987557840831609E-4</v>
      </c>
      <c r="R16" s="83">
        <v>1.2465773139080322E-3</v>
      </c>
      <c r="S16" s="84">
        <f t="shared" si="6"/>
        <v>4.8271001568078262E-3</v>
      </c>
      <c r="T16" s="85">
        <f>分析係数表!F19</f>
        <v>0.24027993779160187</v>
      </c>
      <c r="U16" s="86">
        <f t="shared" si="7"/>
        <v>1.159855325391616E-3</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投入係数表!H17</f>
        <v>0</v>
      </c>
      <c r="E17" s="77">
        <f t="shared" si="0"/>
        <v>0</v>
      </c>
      <c r="F17" s="76">
        <f>分析係数表!C20</f>
        <v>0.17015847434864362</v>
      </c>
      <c r="G17" s="77">
        <f t="shared" si="1"/>
        <v>0</v>
      </c>
      <c r="H17" s="77">
        <v>8.5478835144717352E-3</v>
      </c>
      <c r="I17" s="77">
        <f t="shared" si="2"/>
        <v>8.5478835144717352E-3</v>
      </c>
      <c r="J17" s="76">
        <f>分析係数表!G20</f>
        <v>0.1001139508383526</v>
      </c>
      <c r="K17" s="78">
        <f t="shared" si="3"/>
        <v>8.5576238993978796E-4</v>
      </c>
      <c r="L17" s="79"/>
      <c r="M17" s="80"/>
      <c r="N17" s="81">
        <f>分析係数表!H20</f>
        <v>5.5269913531674753E-4</v>
      </c>
      <c r="O17" s="82">
        <f t="shared" si="4"/>
        <v>9.4661039687098519E-3</v>
      </c>
      <c r="P17" s="76">
        <f>分析係数表!C20</f>
        <v>0.17015847434864362</v>
      </c>
      <c r="Q17" s="82">
        <f t="shared" si="5"/>
        <v>1.6107378093413089E-3</v>
      </c>
      <c r="R17" s="83">
        <v>5.7693854430076194E-3</v>
      </c>
      <c r="S17" s="84">
        <f t="shared" si="6"/>
        <v>1.4317268957479354E-2</v>
      </c>
      <c r="T17" s="85">
        <f>分析係数表!F20</f>
        <v>0.22285528243529221</v>
      </c>
      <c r="U17" s="86">
        <f t="shared" si="7"/>
        <v>3.1906790172211031E-3</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投入係数表!H18</f>
        <v>2.7266530334014998E-3</v>
      </c>
      <c r="E18" s="77">
        <f t="shared" si="0"/>
        <v>0.27266530334014999</v>
      </c>
      <c r="F18" s="76">
        <f>分析係数表!C21</f>
        <v>0.30753935376967689</v>
      </c>
      <c r="G18" s="77">
        <f t="shared" si="1"/>
        <v>8.385531118464265E-2</v>
      </c>
      <c r="H18" s="77">
        <v>0.11106585103433715</v>
      </c>
      <c r="I18" s="77">
        <f t="shared" si="2"/>
        <v>0.11106585103433715</v>
      </c>
      <c r="J18" s="76">
        <f>分析係数表!G21</f>
        <v>0.28506721215663355</v>
      </c>
      <c r="K18" s="78">
        <f t="shared" si="3"/>
        <v>3.1661232520162445E-2</v>
      </c>
      <c r="L18" s="79"/>
      <c r="M18" s="80"/>
      <c r="N18" s="81">
        <f>分析係数表!H21</f>
        <v>9.2358934454245961E-4</v>
      </c>
      <c r="O18" s="82">
        <f t="shared" si="4"/>
        <v>1.5818357947712514E-2</v>
      </c>
      <c r="P18" s="76">
        <f>分析係数表!C21</f>
        <v>0.30753935376967689</v>
      </c>
      <c r="Q18" s="82">
        <f t="shared" si="5"/>
        <v>4.8647675809369391E-3</v>
      </c>
      <c r="R18" s="83">
        <v>1.3658438057298071E-2</v>
      </c>
      <c r="S18" s="84">
        <f t="shared" si="6"/>
        <v>0.12472428909163522</v>
      </c>
      <c r="T18" s="85">
        <f>分析係数表!F21</f>
        <v>0.42562828755113968</v>
      </c>
      <c r="U18" s="86">
        <f t="shared" si="7"/>
        <v>5.3086185582105989E-2</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投入係数表!H19</f>
        <v>0</v>
      </c>
      <c r="E19" s="77">
        <f t="shared" si="0"/>
        <v>0</v>
      </c>
      <c r="F19" s="76">
        <f>分析係数表!C22</f>
        <v>4.2074718897352148E-2</v>
      </c>
      <c r="G19" s="77">
        <f t="shared" si="1"/>
        <v>0</v>
      </c>
      <c r="H19" s="77">
        <v>9.730153956040334E-4</v>
      </c>
      <c r="I19" s="77">
        <f t="shared" si="2"/>
        <v>9.730153956040334E-4</v>
      </c>
      <c r="J19" s="76">
        <f>分析係数表!G22</f>
        <v>0.19450101832993891</v>
      </c>
      <c r="K19" s="78">
        <f t="shared" si="3"/>
        <v>1.8925248529569287E-4</v>
      </c>
      <c r="L19" s="79"/>
      <c r="M19" s="80"/>
      <c r="N19" s="81">
        <f>分析係数表!H22</f>
        <v>4.363414226184849E-5</v>
      </c>
      <c r="O19" s="82">
        <f t="shared" si="4"/>
        <v>7.473239975297252E-4</v>
      </c>
      <c r="P19" s="76">
        <f>分析係数表!C22</f>
        <v>4.2074718897352148E-2</v>
      </c>
      <c r="Q19" s="82">
        <f t="shared" si="5"/>
        <v>3.1443447121308677E-5</v>
      </c>
      <c r="R19" s="83">
        <v>4.2710264616208706E-4</v>
      </c>
      <c r="S19" s="84">
        <f t="shared" si="6"/>
        <v>1.4001180417661204E-3</v>
      </c>
      <c r="T19" s="85">
        <f>分析係数表!F22</f>
        <v>0.41276306856754924</v>
      </c>
      <c r="U19" s="86">
        <f t="shared" si="7"/>
        <v>5.7791701927617197E-4</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4.9821599835315014E-4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投入係数表!H21</f>
        <v>0</v>
      </c>
      <c r="E21" s="77">
        <f t="shared" si="0"/>
        <v>0</v>
      </c>
      <c r="F21" s="76">
        <f>分析係数表!C24</f>
        <v>7.1732954545454586E-2</v>
      </c>
      <c r="G21" s="77">
        <f t="shared" si="1"/>
        <v>0</v>
      </c>
      <c r="H21" s="77">
        <v>1.1281697478604943E-3</v>
      </c>
      <c r="I21" s="77">
        <f t="shared" si="2"/>
        <v>1.1281697478604943E-3</v>
      </c>
      <c r="J21" s="76">
        <f>分析係数表!G24</f>
        <v>0.20895522388059701</v>
      </c>
      <c r="K21" s="78">
        <f t="shared" si="3"/>
        <v>2.3573696223950626E-4</v>
      </c>
      <c r="L21" s="79"/>
      <c r="M21" s="80"/>
      <c r="N21" s="81">
        <f>分析係数表!H24</f>
        <v>3.4907313809478792E-4</v>
      </c>
      <c r="O21" s="82">
        <f t="shared" si="4"/>
        <v>5.9785919802378016E-3</v>
      </c>
      <c r="P21" s="76">
        <f>分析係数表!C24</f>
        <v>7.1732954545454586E-2</v>
      </c>
      <c r="Q21" s="82">
        <f t="shared" si="5"/>
        <v>4.2886206676421754E-4</v>
      </c>
      <c r="R21" s="83">
        <v>1.7938889056946458E-3</v>
      </c>
      <c r="S21" s="84">
        <f t="shared" si="6"/>
        <v>2.9220586535551401E-3</v>
      </c>
      <c r="T21" s="85">
        <f>分析係数表!F24</f>
        <v>0.39402985074626867</v>
      </c>
      <c r="U21" s="86">
        <f t="shared" si="7"/>
        <v>1.1513783351321746E-3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投入係数表!H22</f>
        <v>0</v>
      </c>
      <c r="E22" s="77">
        <f t="shared" si="0"/>
        <v>0</v>
      </c>
      <c r="F22" s="76">
        <f>分析係数表!C25</f>
        <v>8.282778259254675E-2</v>
      </c>
      <c r="G22" s="77">
        <f t="shared" si="1"/>
        <v>0</v>
      </c>
      <c r="H22" s="77">
        <v>5.1359300585158878E-3</v>
      </c>
      <c r="I22" s="77">
        <f t="shared" si="2"/>
        <v>5.1359300585158878E-3</v>
      </c>
      <c r="J22" s="76">
        <f>分析係数表!G25</f>
        <v>0.19696794352505498</v>
      </c>
      <c r="K22" s="78">
        <f t="shared" si="3"/>
        <v>1.0116135817143897E-3</v>
      </c>
      <c r="L22" s="79"/>
      <c r="M22" s="80"/>
      <c r="N22" s="81">
        <f>分析係数表!H25</f>
        <v>5.163373500985404E-4</v>
      </c>
      <c r="O22" s="82">
        <f t="shared" si="4"/>
        <v>8.8433339707684137E-3</v>
      </c>
      <c r="P22" s="76">
        <f>分析係数表!C25</f>
        <v>8.282778259254675E-2</v>
      </c>
      <c r="Q22" s="82">
        <f t="shared" si="5"/>
        <v>7.3247374352408939E-4</v>
      </c>
      <c r="R22" s="83">
        <v>4.510074101508197E-3</v>
      </c>
      <c r="S22" s="84">
        <f t="shared" si="6"/>
        <v>9.646004160024084E-3</v>
      </c>
      <c r="T22" s="85">
        <f>分析係数表!F25</f>
        <v>0.35065385950700151</v>
      </c>
      <c r="U22" s="86">
        <f t="shared" si="7"/>
        <v>3.3824085875330374E-3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投入係数表!H23</f>
        <v>0</v>
      </c>
      <c r="E23" s="77">
        <f t="shared" si="0"/>
        <v>0</v>
      </c>
      <c r="F23" s="76">
        <f>分析係数表!C26</f>
        <v>0.67408011178388449</v>
      </c>
      <c r="G23" s="77">
        <f t="shared" si="1"/>
        <v>0</v>
      </c>
      <c r="H23" s="77">
        <v>1.6346657689331908E-2</v>
      </c>
      <c r="I23" s="77">
        <f t="shared" si="2"/>
        <v>1.6346657689331908E-2</v>
      </c>
      <c r="J23" s="76">
        <f>分析係数表!G26</f>
        <v>0.19641156410335187</v>
      </c>
      <c r="K23" s="78">
        <f t="shared" si="3"/>
        <v>3.2106726046237637E-3</v>
      </c>
      <c r="L23" s="79"/>
      <c r="M23" s="80"/>
      <c r="N23" s="81">
        <f>分析係数表!H26</f>
        <v>1.0886718494331198E-2</v>
      </c>
      <c r="O23" s="82">
        <f t="shared" si="4"/>
        <v>0.18645733738366643</v>
      </c>
      <c r="P23" s="76">
        <f>分析係数表!C26</f>
        <v>0.67408011178388449</v>
      </c>
      <c r="Q23" s="82">
        <f t="shared" si="5"/>
        <v>0.12568718282650734</v>
      </c>
      <c r="R23" s="83">
        <v>0.14324340582141268</v>
      </c>
      <c r="S23" s="84">
        <f t="shared" si="6"/>
        <v>0.15959006351074459</v>
      </c>
      <c r="T23" s="85">
        <f>分析係数表!F26</f>
        <v>0.33487971980706011</v>
      </c>
      <c r="U23" s="86">
        <f t="shared" si="7"/>
        <v>5.3443475752469077E-2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投入係数表!H24</f>
        <v>0</v>
      </c>
      <c r="E24" s="77">
        <f t="shared" si="0"/>
        <v>0</v>
      </c>
      <c r="F24" s="76">
        <f>分析係数表!C27</f>
        <v>6.0248713550600352E-2</v>
      </c>
      <c r="G24" s="77">
        <f t="shared" si="1"/>
        <v>0</v>
      </c>
      <c r="H24" s="77">
        <v>2.2119578141145837E-4</v>
      </c>
      <c r="I24" s="77">
        <f t="shared" si="2"/>
        <v>2.2119578141145837E-4</v>
      </c>
      <c r="J24" s="76">
        <f>分析係数表!G27</f>
        <v>0.16803278688524589</v>
      </c>
      <c r="K24" s="78">
        <f t="shared" si="3"/>
        <v>3.7168143597827016E-5</v>
      </c>
      <c r="L24" s="79"/>
      <c r="M24" s="80"/>
      <c r="N24" s="81">
        <f>分析係数表!H27</f>
        <v>1.0879446137287556E-2</v>
      </c>
      <c r="O24" s="82">
        <f t="shared" si="4"/>
        <v>0.18633278338407813</v>
      </c>
      <c r="P24" s="76">
        <f>分析係数表!C27</f>
        <v>6.0248713550600352E-2</v>
      </c>
      <c r="Q24" s="82">
        <f t="shared" si="5"/>
        <v>1.1226310491193388E-2</v>
      </c>
      <c r="R24" s="83">
        <v>1.1362543308534916E-2</v>
      </c>
      <c r="S24" s="84">
        <f t="shared" si="6"/>
        <v>1.1583739089946374E-2</v>
      </c>
      <c r="T24" s="85">
        <f>分析係数表!F27</f>
        <v>0.31967213114754101</v>
      </c>
      <c r="U24" s="86">
        <f t="shared" si="7"/>
        <v>3.7029985615402348E-3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投入係数表!H25</f>
        <v>0</v>
      </c>
      <c r="E25" s="77">
        <f t="shared" si="0"/>
        <v>0</v>
      </c>
      <c r="F25" s="76">
        <f>分析係数表!C28</f>
        <v>0.15853112404836545</v>
      </c>
      <c r="G25" s="77">
        <f t="shared" si="1"/>
        <v>0</v>
      </c>
      <c r="H25" s="77">
        <v>1.0677146301066563E-2</v>
      </c>
      <c r="I25" s="77">
        <f t="shared" si="2"/>
        <v>1.0677146301066563E-2</v>
      </c>
      <c r="J25" s="76">
        <f>分析係数表!G28</f>
        <v>0.12484608017512655</v>
      </c>
      <c r="K25" s="78">
        <f t="shared" si="3"/>
        <v>1.3329998631445119E-3</v>
      </c>
      <c r="L25" s="79"/>
      <c r="M25" s="80"/>
      <c r="N25" s="81">
        <f>分析係数表!H28</f>
        <v>2.0813485858901727E-2</v>
      </c>
      <c r="O25" s="82">
        <f t="shared" si="4"/>
        <v>0.35647354682167887</v>
      </c>
      <c r="P25" s="76">
        <f>分析係数表!C28</f>
        <v>0.15853112404836545</v>
      </c>
      <c r="Q25" s="82">
        <f t="shared" si="5"/>
        <v>5.6512152071148382E-2</v>
      </c>
      <c r="R25" s="83">
        <v>6.4192520379041579E-2</v>
      </c>
      <c r="S25" s="84">
        <f t="shared" si="6"/>
        <v>7.4869666680108138E-2</v>
      </c>
      <c r="T25" s="85">
        <f>分析係数表!F28</f>
        <v>0.21350389930223013</v>
      </c>
      <c r="U25" s="86">
        <f t="shared" si="7"/>
        <v>1.5984965775661341E-2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投入係数表!H26</f>
        <v>1.7041581458759374E-2</v>
      </c>
      <c r="E26" s="77">
        <f t="shared" si="0"/>
        <v>1.7041581458759374</v>
      </c>
      <c r="F26" s="76">
        <f>分析係数表!C29</f>
        <v>0.64680851063829792</v>
      </c>
      <c r="G26" s="77">
        <f t="shared" si="1"/>
        <v>1.1022639922261384</v>
      </c>
      <c r="H26" s="77">
        <v>1.2030191307011096</v>
      </c>
      <c r="I26" s="77">
        <f t="shared" si="2"/>
        <v>1.2030191307011096</v>
      </c>
      <c r="J26" s="76">
        <f>分析係数表!G29</f>
        <v>0.2586455783593799</v>
      </c>
      <c r="K26" s="78">
        <f t="shared" si="3"/>
        <v>0.31115557883758693</v>
      </c>
      <c r="L26" s="79"/>
      <c r="M26" s="80"/>
      <c r="N26" s="81">
        <f>分析係数表!H29</f>
        <v>9.8394990800468336E-3</v>
      </c>
      <c r="O26" s="82">
        <f t="shared" si="4"/>
        <v>0.16852156144295302</v>
      </c>
      <c r="P26" s="76">
        <f>分析係数表!C29</f>
        <v>0.64680851063829792</v>
      </c>
      <c r="Q26" s="82">
        <f t="shared" si="5"/>
        <v>0.10900118016735685</v>
      </c>
      <c r="R26" s="83">
        <v>0.1652932300889213</v>
      </c>
      <c r="S26" s="84">
        <f t="shared" si="6"/>
        <v>1.3683123607900309</v>
      </c>
      <c r="T26" s="85">
        <f>分析係数表!F29</f>
        <v>0.37783217222117615</v>
      </c>
      <c r="U26" s="86">
        <f t="shared" si="7"/>
        <v>0.51699243155438313</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投入係数表!H27</f>
        <v>2.7266530334014998E-3</v>
      </c>
      <c r="E27" s="77">
        <f t="shared" si="0"/>
        <v>0.27266530334014999</v>
      </c>
      <c r="F27" s="76">
        <f>分析係数表!C30</f>
        <v>1</v>
      </c>
      <c r="G27" s="77">
        <f t="shared" si="1"/>
        <v>0.27266530334014999</v>
      </c>
      <c r="H27" s="77">
        <v>0.30634415500718709</v>
      </c>
      <c r="I27" s="77">
        <f t="shared" si="2"/>
        <v>0.30634415500718709</v>
      </c>
      <c r="J27" s="76">
        <f>分析係数表!G30</f>
        <v>0.34450721322190581</v>
      </c>
      <c r="K27" s="78">
        <f t="shared" si="3"/>
        <v>0.10553777112834557</v>
      </c>
      <c r="L27" s="79"/>
      <c r="M27" s="80"/>
      <c r="N27" s="81">
        <f>分析係数表!H30</f>
        <v>0</v>
      </c>
      <c r="O27" s="82">
        <f t="shared" si="4"/>
        <v>0</v>
      </c>
      <c r="P27" s="76">
        <f>分析係数表!C30</f>
        <v>1</v>
      </c>
      <c r="Q27" s="82">
        <f t="shared" si="5"/>
        <v>0</v>
      </c>
      <c r="R27" s="83">
        <v>4.306958285402971E-2</v>
      </c>
      <c r="S27" s="84">
        <f t="shared" si="6"/>
        <v>0.34941373786121682</v>
      </c>
      <c r="T27" s="85">
        <f>分析係数表!F30</f>
        <v>0.4405434427377562</v>
      </c>
      <c r="U27" s="86">
        <f t="shared" si="7"/>
        <v>0.15393193101724834</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投入係数表!H28</f>
        <v>3.0674846625766871E-2</v>
      </c>
      <c r="E28" s="77">
        <f t="shared" si="0"/>
        <v>3.0674846625766872</v>
      </c>
      <c r="F28" s="76">
        <f>分析係数表!C31</f>
        <v>0.1179326099371788</v>
      </c>
      <c r="G28" s="77">
        <f t="shared" si="1"/>
        <v>0.36175647219993495</v>
      </c>
      <c r="H28" s="77">
        <v>0.38419346589306996</v>
      </c>
      <c r="I28" s="77">
        <f t="shared" si="2"/>
        <v>0.38419346589306996</v>
      </c>
      <c r="J28" s="76">
        <f>分析係数表!G31</f>
        <v>7.0682730923694773E-2</v>
      </c>
      <c r="K28" s="78">
        <f t="shared" si="3"/>
        <v>2.7155843372361568E-2</v>
      </c>
      <c r="L28" s="79"/>
      <c r="M28" s="80"/>
      <c r="N28" s="81">
        <f>分析係数表!H31</f>
        <v>2.2689753976161214E-2</v>
      </c>
      <c r="O28" s="82">
        <f t="shared" si="4"/>
        <v>0.38860847871545712</v>
      </c>
      <c r="P28" s="76">
        <f>分析係数表!C31</f>
        <v>0.1179326099371788</v>
      </c>
      <c r="Q28" s="82">
        <f t="shared" si="5"/>
        <v>4.5829612138630453E-2</v>
      </c>
      <c r="R28" s="83">
        <v>5.9687706586200914E-2</v>
      </c>
      <c r="S28" s="84">
        <f t="shared" si="6"/>
        <v>0.44388117247927089</v>
      </c>
      <c r="T28" s="85">
        <f>分析係数表!F31</f>
        <v>0.34457831325301203</v>
      </c>
      <c r="U28" s="86">
        <f t="shared" si="7"/>
        <v>0.15295182569767646</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投入係数表!H29</f>
        <v>1.3633265167007499E-3</v>
      </c>
      <c r="E29" s="77">
        <f t="shared" si="0"/>
        <v>0.13633265167007499</v>
      </c>
      <c r="F29" s="76">
        <f>分析係数表!C32</f>
        <v>0.90289699570815452</v>
      </c>
      <c r="G29" s="77">
        <f t="shared" si="1"/>
        <v>0.12309434160983702</v>
      </c>
      <c r="H29" s="77">
        <v>0.14763863287314305</v>
      </c>
      <c r="I29" s="77">
        <f t="shared" si="2"/>
        <v>0.14763863287314305</v>
      </c>
      <c r="J29" s="76">
        <f>分析係数表!G32</f>
        <v>0.14049586776859505</v>
      </c>
      <c r="K29" s="78">
        <f t="shared" si="3"/>
        <v>2.0742617841681254E-2</v>
      </c>
      <c r="L29" s="79"/>
      <c r="M29" s="80"/>
      <c r="N29" s="81">
        <f>分析係数表!H32</f>
        <v>6.5160319111027074E-3</v>
      </c>
      <c r="O29" s="82">
        <f t="shared" si="4"/>
        <v>0.11160038363110562</v>
      </c>
      <c r="P29" s="76">
        <f>分析係数表!C32</f>
        <v>0.90289699570815452</v>
      </c>
      <c r="Q29" s="82">
        <f t="shared" si="5"/>
        <v>0.10076365110040277</v>
      </c>
      <c r="R29" s="83">
        <v>0.13122233813411541</v>
      </c>
      <c r="S29" s="84">
        <f t="shared" si="6"/>
        <v>0.27886097100725848</v>
      </c>
      <c r="T29" s="85">
        <f>分析係数表!F32</f>
        <v>0.48288075560802834</v>
      </c>
      <c r="U29" s="86">
        <f t="shared" si="7"/>
        <v>0.13465659638957347</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投入係数表!H30</f>
        <v>0</v>
      </c>
      <c r="E30" s="77">
        <f t="shared" si="0"/>
        <v>0</v>
      </c>
      <c r="F30" s="76">
        <f>分析係数表!C33</f>
        <v>0.9642857142857143</v>
      </c>
      <c r="G30" s="77">
        <f t="shared" si="1"/>
        <v>0</v>
      </c>
      <c r="H30" s="77">
        <v>2.157026383055434E-2</v>
      </c>
      <c r="I30" s="77">
        <f t="shared" si="2"/>
        <v>2.157026383055434E-2</v>
      </c>
      <c r="J30" s="76">
        <f>分析係数表!G33</f>
        <v>0.50770178681454092</v>
      </c>
      <c r="K30" s="78">
        <f t="shared" si="3"/>
        <v>1.0951261488833502E-2</v>
      </c>
      <c r="L30" s="79"/>
      <c r="M30" s="80"/>
      <c r="N30" s="81">
        <f>分析係数表!H33</f>
        <v>9.5995112976066674E-4</v>
      </c>
      <c r="O30" s="82">
        <f t="shared" si="4"/>
        <v>1.6441127945653954E-2</v>
      </c>
      <c r="P30" s="76">
        <f>分析係数表!C33</f>
        <v>0.9642857142857143</v>
      </c>
      <c r="Q30" s="82">
        <f t="shared" si="5"/>
        <v>1.5853944804737743E-2</v>
      </c>
      <c r="R30" s="83">
        <v>5.4056586938079264E-2</v>
      </c>
      <c r="S30" s="84">
        <f t="shared" si="6"/>
        <v>7.5626850768633597E-2</v>
      </c>
      <c r="T30" s="85">
        <f>分析係数表!F33</f>
        <v>0.64571780653111521</v>
      </c>
      <c r="U30" s="86">
        <f t="shared" si="7"/>
        <v>4.8833604193178073E-2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投入係数表!H31</f>
        <v>7.6346284935241995E-2</v>
      </c>
      <c r="E31" s="77">
        <f t="shared" si="0"/>
        <v>7.6346284935241995</v>
      </c>
      <c r="F31" s="76">
        <f>分析係数表!C34</f>
        <v>0.30203352059055666</v>
      </c>
      <c r="G31" s="77">
        <f t="shared" si="1"/>
        <v>2.3059137223000921</v>
      </c>
      <c r="H31" s="77">
        <v>2.4160007339259777</v>
      </c>
      <c r="I31" s="77">
        <f t="shared" si="2"/>
        <v>2.4160007339259777</v>
      </c>
      <c r="J31" s="76">
        <f>分析係数表!G34</f>
        <v>0.42483507228746548</v>
      </c>
      <c r="K31" s="78">
        <f t="shared" si="3"/>
        <v>1.0264018464440123</v>
      </c>
      <c r="L31" s="79"/>
      <c r="M31" s="80"/>
      <c r="N31" s="81">
        <f>分析係数表!H34</f>
        <v>0.16119179387231194</v>
      </c>
      <c r="O31" s="82">
        <f t="shared" si="4"/>
        <v>2.7607394008743928</v>
      </c>
      <c r="P31" s="76">
        <f>分析係数表!C34</f>
        <v>0.30203352059055666</v>
      </c>
      <c r="Q31" s="82">
        <f t="shared" si="5"/>
        <v>0.83383584067915695</v>
      </c>
      <c r="R31" s="83">
        <v>0.91888176786729536</v>
      </c>
      <c r="S31" s="84">
        <f t="shared" si="6"/>
        <v>3.3348825017932731</v>
      </c>
      <c r="T31" s="85">
        <f>分析係数表!F34</f>
        <v>0.69971459317830909</v>
      </c>
      <c r="U31" s="86">
        <f t="shared" si="7"/>
        <v>2.3334659530397417</v>
      </c>
      <c r="V31" s="87">
        <f>分析係数表!D34</f>
        <v>0.22921442942029663</v>
      </c>
      <c r="W31" s="167">
        <f t="shared" si="8"/>
        <v>1</v>
      </c>
      <c r="X31" s="76">
        <f>分析係数表!E34</f>
        <v>0.15341786365975763</v>
      </c>
      <c r="Y31" s="166">
        <f t="shared" si="9"/>
        <v>1</v>
      </c>
    </row>
    <row r="32" spans="1:25" x14ac:dyDescent="0.2">
      <c r="A32" s="6" t="s">
        <v>20</v>
      </c>
      <c r="B32" s="5" t="s">
        <v>37</v>
      </c>
      <c r="C32" s="90"/>
      <c r="D32" s="76">
        <f>投入係数表!H32</f>
        <v>1.7723244717109749E-2</v>
      </c>
      <c r="E32" s="77">
        <f t="shared" si="0"/>
        <v>1.772324471710975</v>
      </c>
      <c r="F32" s="76">
        <f>分析係数表!C35</f>
        <v>0.24187752657583472</v>
      </c>
      <c r="G32" s="77">
        <f t="shared" si="1"/>
        <v>0.4286854595072736</v>
      </c>
      <c r="H32" s="77">
        <v>0.46811066858077771</v>
      </c>
      <c r="I32" s="77">
        <f t="shared" si="2"/>
        <v>0.46811066858077771</v>
      </c>
      <c r="J32" s="76">
        <f>分析係数表!G35</f>
        <v>0.31447635625181319</v>
      </c>
      <c r="K32" s="78">
        <f t="shared" si="3"/>
        <v>0.14720973737788312</v>
      </c>
      <c r="L32" s="79"/>
      <c r="M32" s="80"/>
      <c r="N32" s="81">
        <f>分析係数表!H35</f>
        <v>6.1051437381369679E-2</v>
      </c>
      <c r="O32" s="82">
        <f t="shared" si="4"/>
        <v>1.0456308265436738</v>
      </c>
      <c r="P32" s="76">
        <f>分析係数表!C35</f>
        <v>0.24187752657583472</v>
      </c>
      <c r="Q32" s="82">
        <f t="shared" si="5"/>
        <v>0.2529145980358295</v>
      </c>
      <c r="R32" s="83">
        <v>0.3150131879788366</v>
      </c>
      <c r="S32" s="84">
        <f t="shared" si="6"/>
        <v>0.78312385655961436</v>
      </c>
      <c r="T32" s="85">
        <f>分析係数表!F35</f>
        <v>0.64519872352770524</v>
      </c>
      <c r="U32" s="86">
        <f t="shared" si="7"/>
        <v>0.50527051261635691</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投入係数表!H33</f>
        <v>2.7266530334014998E-3</v>
      </c>
      <c r="E33" s="77">
        <f t="shared" si="0"/>
        <v>0.27266530334014999</v>
      </c>
      <c r="F33" s="76">
        <f>分析係数表!C36</f>
        <v>0.77936171821825606</v>
      </c>
      <c r="G33" s="77">
        <f t="shared" si="1"/>
        <v>0.21250489930968128</v>
      </c>
      <c r="H33" s="77">
        <v>0.30442844072917064</v>
      </c>
      <c r="I33" s="77">
        <f t="shared" si="2"/>
        <v>0.30442844072917064</v>
      </c>
      <c r="J33" s="76">
        <f>分析係数表!G36</f>
        <v>1.8652197083474639E-2</v>
      </c>
      <c r="K33" s="78">
        <f t="shared" si="3"/>
        <v>5.6782592742953683E-3</v>
      </c>
      <c r="L33" s="79"/>
      <c r="M33" s="80"/>
      <c r="N33" s="81">
        <f>分析係数表!H36</f>
        <v>0.16962772804293599</v>
      </c>
      <c r="O33" s="82">
        <f t="shared" si="4"/>
        <v>2.9052220403968065</v>
      </c>
      <c r="P33" s="76">
        <f>分析係数表!C36</f>
        <v>0.77936171821825606</v>
      </c>
      <c r="Q33" s="82">
        <f t="shared" si="5"/>
        <v>2.2642188412092028</v>
      </c>
      <c r="R33" s="83">
        <v>2.3638437306289255</v>
      </c>
      <c r="S33" s="84">
        <f t="shared" si="6"/>
        <v>2.6682721713580961</v>
      </c>
      <c r="T33" s="85">
        <f>分析係数表!F36</f>
        <v>0.88299985465820452</v>
      </c>
      <c r="U33" s="86">
        <f t="shared" si="7"/>
        <v>2.3560839394977307</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投入係数表!H34</f>
        <v>1.7723244717109749E-2</v>
      </c>
      <c r="E34" s="77">
        <f t="shared" si="0"/>
        <v>1.772324471710975</v>
      </c>
      <c r="F34" s="76">
        <f>分析係数表!C37</f>
        <v>0.39264934616049307</v>
      </c>
      <c r="G34" s="77">
        <f t="shared" si="1"/>
        <v>0.69590204500155561</v>
      </c>
      <c r="H34" s="77">
        <v>0.85394500302316334</v>
      </c>
      <c r="I34" s="77">
        <f t="shared" si="2"/>
        <v>0.85394500302316334</v>
      </c>
      <c r="J34" s="76">
        <f>分析係数表!G37</f>
        <v>0.48015873015873017</v>
      </c>
      <c r="K34" s="78">
        <f t="shared" si="3"/>
        <v>0.4100291482769951</v>
      </c>
      <c r="L34" s="79"/>
      <c r="M34" s="80"/>
      <c r="N34" s="81">
        <f>分析係数表!H37</f>
        <v>4.8128458914818879E-2</v>
      </c>
      <c r="O34" s="82">
        <f t="shared" si="4"/>
        <v>0.82429836927528677</v>
      </c>
      <c r="P34" s="76">
        <f>分析係数表!C37</f>
        <v>0.39264934616049307</v>
      </c>
      <c r="Q34" s="82">
        <f t="shared" si="5"/>
        <v>0.32366021573710202</v>
      </c>
      <c r="R34" s="83">
        <v>0.40484773030825294</v>
      </c>
      <c r="S34" s="84">
        <f t="shared" si="6"/>
        <v>1.2587927333314162</v>
      </c>
      <c r="T34" s="85">
        <f>分析係数表!F37</f>
        <v>0.71504884004884006</v>
      </c>
      <c r="U34" s="86">
        <f t="shared" si="7"/>
        <v>0.90009828383053803</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投入係数表!H35</f>
        <v>4.0899795501022499E-3</v>
      </c>
      <c r="E35" s="77">
        <f t="shared" si="0"/>
        <v>0.40899795501022501</v>
      </c>
      <c r="F35" s="76">
        <f>分析係数表!C38</f>
        <v>0.1050867904295959</v>
      </c>
      <c r="G35" s="77">
        <f t="shared" si="1"/>
        <v>4.2980282384292808E-2</v>
      </c>
      <c r="H35" s="77">
        <v>6.6121716519742579E-2</v>
      </c>
      <c r="I35" s="77">
        <f t="shared" si="2"/>
        <v>6.6121716519742579E-2</v>
      </c>
      <c r="J35" s="76">
        <f>分析係数表!G38</f>
        <v>0.35480984340044741</v>
      </c>
      <c r="K35" s="78">
        <f t="shared" si="3"/>
        <v>2.3460635883738642E-2</v>
      </c>
      <c r="L35" s="79"/>
      <c r="M35" s="80"/>
      <c r="N35" s="81">
        <f>分析係数表!H38</f>
        <v>4.2637829346869612E-2</v>
      </c>
      <c r="O35" s="82">
        <f t="shared" si="4"/>
        <v>0.7302600995861297</v>
      </c>
      <c r="P35" s="76">
        <f>分析係数表!C38</f>
        <v>0.1050867904295959</v>
      </c>
      <c r="Q35" s="82">
        <f t="shared" si="5"/>
        <v>7.6740690044303436E-2</v>
      </c>
      <c r="R35" s="83">
        <v>9.6216192323435812E-2</v>
      </c>
      <c r="S35" s="84">
        <f t="shared" si="6"/>
        <v>0.16233790884317839</v>
      </c>
      <c r="T35" s="85">
        <f>分析係数表!F38</f>
        <v>0.56778523489932886</v>
      </c>
      <c r="U35" s="86">
        <f t="shared" si="7"/>
        <v>9.2173067705589876E-2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投入係数表!H36</f>
        <v>0</v>
      </c>
      <c r="E36" s="77">
        <f t="shared" si="0"/>
        <v>0</v>
      </c>
      <c r="F36" s="76">
        <f>分析係数表!C39</f>
        <v>1</v>
      </c>
      <c r="G36" s="77">
        <f t="shared" si="1"/>
        <v>0</v>
      </c>
      <c r="H36" s="77">
        <v>8.9571485303482745E-2</v>
      </c>
      <c r="I36" s="77">
        <f t="shared" si="2"/>
        <v>8.9571485303482745E-2</v>
      </c>
      <c r="J36" s="76">
        <f>分析係数表!G39</f>
        <v>0.33710212609069684</v>
      </c>
      <c r="K36" s="78">
        <f t="shared" si="3"/>
        <v>3.019473813290564E-2</v>
      </c>
      <c r="L36" s="79"/>
      <c r="M36" s="80"/>
      <c r="N36" s="81">
        <f>分析係数表!H39</f>
        <v>3.8325321619990253E-3</v>
      </c>
      <c r="O36" s="82">
        <f t="shared" si="4"/>
        <v>6.563995778302753E-2</v>
      </c>
      <c r="P36" s="76">
        <f>分析係数表!C39</f>
        <v>1</v>
      </c>
      <c r="Q36" s="82">
        <f t="shared" si="5"/>
        <v>6.563995778302753E-2</v>
      </c>
      <c r="R36" s="83">
        <v>0.19656280392885725</v>
      </c>
      <c r="S36" s="84">
        <f t="shared" si="6"/>
        <v>0.28613428923233997</v>
      </c>
      <c r="T36" s="85">
        <f>分析係数表!F39</f>
        <v>0.68778419564950233</v>
      </c>
      <c r="U36" s="86">
        <f t="shared" si="7"/>
        <v>0.19679864196740701</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投入係数表!H37</f>
        <v>0</v>
      </c>
      <c r="E37" s="77">
        <f t="shared" si="0"/>
        <v>0</v>
      </c>
      <c r="F37" s="76">
        <f>分析係数表!C40</f>
        <v>0.68553257686676428</v>
      </c>
      <c r="G37" s="77">
        <f t="shared" si="1"/>
        <v>0</v>
      </c>
      <c r="H37" s="77">
        <v>7.4810478531923258E-4</v>
      </c>
      <c r="I37" s="77">
        <f t="shared" si="2"/>
        <v>7.4810478531923258E-4</v>
      </c>
      <c r="J37" s="76">
        <f>分析係数表!G40</f>
        <v>0.52354072328019352</v>
      </c>
      <c r="K37" s="78">
        <f t="shared" si="3"/>
        <v>3.9166332039540492E-4</v>
      </c>
      <c r="L37" s="79"/>
      <c r="M37" s="80"/>
      <c r="N37" s="81">
        <f>分析係数表!H40</f>
        <v>2.9983928090933552E-2</v>
      </c>
      <c r="O37" s="82">
        <f t="shared" si="4"/>
        <v>0.51353614030250949</v>
      </c>
      <c r="P37" s="76">
        <f>分析係数表!C40</f>
        <v>0.68553257686676428</v>
      </c>
      <c r="Q37" s="82">
        <f t="shared" si="5"/>
        <v>0.35204575357579154</v>
      </c>
      <c r="R37" s="83">
        <v>0.35274975534505137</v>
      </c>
      <c r="S37" s="84">
        <f t="shared" si="6"/>
        <v>0.3534978601303706</v>
      </c>
      <c r="T37" s="85">
        <f>分析係数表!F40</f>
        <v>0.72017864896718564</v>
      </c>
      <c r="U37" s="86">
        <f t="shared" si="7"/>
        <v>0.25458161132148144</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投入係数表!H38</f>
        <v>0</v>
      </c>
      <c r="E38" s="77">
        <f t="shared" si="0"/>
        <v>0</v>
      </c>
      <c r="F38" s="76">
        <f>分析係数表!C41</f>
        <v>0.79754162795683559</v>
      </c>
      <c r="G38" s="77">
        <f t="shared" si="1"/>
        <v>0</v>
      </c>
      <c r="H38" s="77">
        <v>1.5173187229478901E-3</v>
      </c>
      <c r="I38" s="77">
        <f t="shared" si="2"/>
        <v>1.5173187229478901E-3</v>
      </c>
      <c r="J38" s="76">
        <f>分析係数表!G41</f>
        <v>0.45300318922749822</v>
      </c>
      <c r="K38" s="78">
        <f t="shared" si="3"/>
        <v>6.8735022056998901E-4</v>
      </c>
      <c r="L38" s="79"/>
      <c r="M38" s="80"/>
      <c r="N38" s="81">
        <f>分析係数表!H41</f>
        <v>5.1357385442195667E-2</v>
      </c>
      <c r="O38" s="82">
        <f t="shared" si="4"/>
        <v>0.87960034509248641</v>
      </c>
      <c r="P38" s="76">
        <f>分析係数表!C41</f>
        <v>0.79754162795683559</v>
      </c>
      <c r="Q38" s="82">
        <f t="shared" si="5"/>
        <v>0.70151789117645602</v>
      </c>
      <c r="R38" s="83">
        <v>0.71481300901995903</v>
      </c>
      <c r="S38" s="84">
        <f t="shared" si="6"/>
        <v>0.71633032774290695</v>
      </c>
      <c r="T38" s="85">
        <f>分析係数表!F41</f>
        <v>0.55652019844082212</v>
      </c>
      <c r="U38" s="86">
        <f t="shared" si="7"/>
        <v>0.39865229614466174</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投入係数表!H39</f>
        <v>6.8166325835037494E-4</v>
      </c>
      <c r="E39" s="77">
        <f>$C$10*D39</f>
        <v>6.8166325835037497E-2</v>
      </c>
      <c r="F39" s="76">
        <f>分析係数表!C42</f>
        <v>0.98696461824953441</v>
      </c>
      <c r="G39" s="77">
        <f>E39*F39</f>
        <v>6.7277751755251164E-2</v>
      </c>
      <c r="H39" s="77">
        <v>7.7700247558691704E-2</v>
      </c>
      <c r="I39" s="77">
        <f>C39+H39</f>
        <v>7.7700247558691704E-2</v>
      </c>
      <c r="J39" s="76">
        <f>分析係数表!G42</f>
        <v>0.48689138576779029</v>
      </c>
      <c r="K39" s="78">
        <f>I39*J39</f>
        <v>3.7831581208351769E-2</v>
      </c>
      <c r="L39" s="79"/>
      <c r="M39" s="80"/>
      <c r="N39" s="81">
        <f>分析係数表!H42</f>
        <v>1.3250234533514657E-2</v>
      </c>
      <c r="O39" s="82">
        <f t="shared" si="4"/>
        <v>0.22693738724985987</v>
      </c>
      <c r="P39" s="76">
        <f>分析係数表!C42</f>
        <v>0.98696461824953441</v>
      </c>
      <c r="Q39" s="82">
        <f>O39*P39</f>
        <v>0.22397917177360471</v>
      </c>
      <c r="R39" s="83">
        <v>0.23482929561208654</v>
      </c>
      <c r="S39" s="84">
        <f>I39+R39</f>
        <v>0.31252954317077825</v>
      </c>
      <c r="T39" s="85">
        <f>分析係数表!F42</f>
        <v>0.55852059925093633</v>
      </c>
      <c r="U39" s="86">
        <f t="shared" si="7"/>
        <v>0.17455418773536444</v>
      </c>
      <c r="V39" s="87">
        <f>分析係数表!D42</f>
        <v>0.29447565543071164</v>
      </c>
      <c r="W39" s="167">
        <f t="shared" si="8"/>
        <v>0</v>
      </c>
      <c r="X39" s="76">
        <f>分析係数表!E42</f>
        <v>0.22518726591760299</v>
      </c>
      <c r="Y39" s="166">
        <f t="shared" si="9"/>
        <v>0</v>
      </c>
    </row>
    <row r="40" spans="1:25" x14ac:dyDescent="0.2">
      <c r="A40" s="6" t="s">
        <v>194</v>
      </c>
      <c r="B40" s="5" t="s">
        <v>41</v>
      </c>
      <c r="C40" s="90"/>
      <c r="D40" s="76">
        <f>投入係数表!H40</f>
        <v>3.0674846625766871E-2</v>
      </c>
      <c r="E40" s="77">
        <f>$C$10*D40</f>
        <v>3.0674846625766872</v>
      </c>
      <c r="F40" s="76">
        <f>分析係数表!C43</f>
        <v>0.29367142552738124</v>
      </c>
      <c r="G40" s="77">
        <f>E40*F40</f>
        <v>0.90083259364227375</v>
      </c>
      <c r="H40" s="77">
        <v>1.0957209200132416</v>
      </c>
      <c r="I40" s="77">
        <f>C40+H40</f>
        <v>1.0957209200132416</v>
      </c>
      <c r="J40" s="76">
        <f>分析係数表!G43</f>
        <v>0.35405848592511613</v>
      </c>
      <c r="K40" s="78">
        <f>I40*J40</f>
        <v>0.38794928993636363</v>
      </c>
      <c r="L40" s="79"/>
      <c r="M40" s="80"/>
      <c r="N40" s="81">
        <f>分析係数表!H43</f>
        <v>3.6063618579417776E-2</v>
      </c>
      <c r="O40" s="82">
        <f t="shared" si="4"/>
        <v>0.61766328395831782</v>
      </c>
      <c r="P40" s="76">
        <f>分析係数表!C43</f>
        <v>0.29367142552738124</v>
      </c>
      <c r="Q40" s="82">
        <f>O40*P40</f>
        <v>0.18139005709596287</v>
      </c>
      <c r="R40" s="83">
        <v>0.30623890828014866</v>
      </c>
      <c r="S40" s="84">
        <f>I40+R40</f>
        <v>1.4019598282933903</v>
      </c>
      <c r="T40" s="85">
        <f>分析係数表!F43</f>
        <v>0.58526919923476362</v>
      </c>
      <c r="U40" s="86">
        <f t="shared" si="7"/>
        <v>0.82052390606457926</v>
      </c>
      <c r="V40" s="87">
        <f>分析係数表!D43</f>
        <v>0.25485105220005466</v>
      </c>
      <c r="W40" s="167">
        <f t="shared" si="8"/>
        <v>0</v>
      </c>
      <c r="X40" s="76">
        <f>分析係数表!E43</f>
        <v>0.20470073790653184</v>
      </c>
      <c r="Y40" s="166">
        <f t="shared" si="9"/>
        <v>0</v>
      </c>
    </row>
    <row r="41" spans="1:25" x14ac:dyDescent="0.2">
      <c r="A41" s="6" t="s">
        <v>340</v>
      </c>
      <c r="B41" s="5" t="s">
        <v>42</v>
      </c>
      <c r="C41" s="90"/>
      <c r="D41" s="76">
        <f>投入係数表!H41</f>
        <v>0</v>
      </c>
      <c r="E41" s="77">
        <f>$C$10*D41</f>
        <v>0</v>
      </c>
      <c r="F41" s="76">
        <f>分析係数表!C44</f>
        <v>0.46678607983623333</v>
      </c>
      <c r="G41" s="77">
        <f>E41*F41</f>
        <v>0</v>
      </c>
      <c r="H41" s="77">
        <v>2.6133027689956732E-3</v>
      </c>
      <c r="I41" s="77">
        <f>C41+H41</f>
        <v>2.6133027689956732E-3</v>
      </c>
      <c r="J41" s="76">
        <f>分析係数表!G44</f>
        <v>0.26617412140575081</v>
      </c>
      <c r="K41" s="78">
        <f>I41*J41</f>
        <v>6.9559356850463908E-4</v>
      </c>
      <c r="L41" s="79"/>
      <c r="M41" s="80"/>
      <c r="N41" s="81">
        <f>分析係数表!H44</f>
        <v>0.11125251805362636</v>
      </c>
      <c r="O41" s="82">
        <f t="shared" si="4"/>
        <v>1.9054270857016227</v>
      </c>
      <c r="P41" s="76">
        <f>分析係数表!C44</f>
        <v>0.46678607983623333</v>
      </c>
      <c r="Q41" s="82">
        <f>O41*P41</f>
        <v>0.88942683974843906</v>
      </c>
      <c r="R41" s="83">
        <v>0.9034223124627333</v>
      </c>
      <c r="S41" s="84">
        <f>I41+R41</f>
        <v>0.90603561523172893</v>
      </c>
      <c r="T41" s="85">
        <f>分析係数表!F44</f>
        <v>0.50772097976570818</v>
      </c>
      <c r="U41" s="86">
        <f t="shared" si="7"/>
        <v>0.46001329026807963</v>
      </c>
      <c r="V41" s="87">
        <f>分析係数表!D44</f>
        <v>0.21532215122470713</v>
      </c>
      <c r="W41" s="167">
        <f t="shared" si="8"/>
        <v>0</v>
      </c>
      <c r="X41" s="76">
        <f>分析係数表!E44</f>
        <v>0.14064164004259852</v>
      </c>
      <c r="Y41" s="166">
        <f t="shared" si="9"/>
        <v>0</v>
      </c>
    </row>
    <row r="42" spans="1:25" x14ac:dyDescent="0.2">
      <c r="A42" s="6" t="s">
        <v>341</v>
      </c>
      <c r="B42" s="5" t="s">
        <v>278</v>
      </c>
      <c r="C42" s="90"/>
      <c r="D42" s="76">
        <f>投入係数表!H42</f>
        <v>4.0899795501022499E-3</v>
      </c>
      <c r="E42" s="77">
        <f>$C$10*D42</f>
        <v>0.40899795501022501</v>
      </c>
      <c r="F42" s="76">
        <f>分析係数表!C45</f>
        <v>1</v>
      </c>
      <c r="G42" s="77">
        <f>E42*F42</f>
        <v>0.40899795501022501</v>
      </c>
      <c r="H42" s="77">
        <v>0.50012650816087645</v>
      </c>
      <c r="I42" s="77">
        <f>C42+H42</f>
        <v>0.50012650816087645</v>
      </c>
      <c r="J42" s="76">
        <f>分析係数表!G45</f>
        <v>0</v>
      </c>
      <c r="K42" s="78">
        <f>I42*J42</f>
        <v>0</v>
      </c>
      <c r="L42" s="79"/>
      <c r="M42" s="80"/>
      <c r="N42" s="81">
        <f>分析係数表!H45</f>
        <v>0</v>
      </c>
      <c r="O42" s="82">
        <f t="shared" si="4"/>
        <v>0</v>
      </c>
      <c r="P42" s="76">
        <f>分析係数表!C45</f>
        <v>1</v>
      </c>
      <c r="Q42" s="82">
        <f>O42*P42</f>
        <v>0</v>
      </c>
      <c r="R42" s="83">
        <v>7.7006077410174026E-2</v>
      </c>
      <c r="S42" s="84">
        <f>I42+R42</f>
        <v>0.57713258557105052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4.0899795501022499E-3</v>
      </c>
      <c r="E43" s="77">
        <f>$C$10*D43</f>
        <v>0.40899795501022501</v>
      </c>
      <c r="F43" s="76">
        <f>分析係数表!C46</f>
        <v>1</v>
      </c>
      <c r="G43" s="77">
        <f>E43*F43</f>
        <v>0.40899795501022501</v>
      </c>
      <c r="H43" s="77">
        <v>0.4719778410460081</v>
      </c>
      <c r="I43" s="77">
        <f>C43+H43</f>
        <v>0.4719778410460081</v>
      </c>
      <c r="J43" s="76">
        <f>分析係数表!G46</f>
        <v>9.254143646408839E-3</v>
      </c>
      <c r="K43" s="78">
        <f>I43*J43</f>
        <v>4.3677507389616767E-3</v>
      </c>
      <c r="L43" s="79"/>
      <c r="M43" s="80"/>
      <c r="N43" s="81">
        <f>分析係数表!H46</f>
        <v>3.7808984269891717E-2</v>
      </c>
      <c r="O43" s="82">
        <f t="shared" si="4"/>
        <v>0.64755624385950694</v>
      </c>
      <c r="P43" s="76">
        <f>分析係数表!C46</f>
        <v>1</v>
      </c>
      <c r="Q43" s="82">
        <f>O43*P43</f>
        <v>0.64755624385950694</v>
      </c>
      <c r="R43" s="83">
        <v>0.6898700189925816</v>
      </c>
      <c r="S43" s="84">
        <f>I43+R43</f>
        <v>1.1618478600385898</v>
      </c>
      <c r="T43" s="85">
        <f>分析係数表!F46</f>
        <v>0.31353591160220995</v>
      </c>
      <c r="U43" s="86">
        <f t="shared" si="7"/>
        <v>0.36428102794027606</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92">
        <f>投入係数表!H44</f>
        <v>0.60872528970688478</v>
      </c>
      <c r="E44" s="91">
        <f>SUM(E5:E43)</f>
        <v>60.872528970688478</v>
      </c>
      <c r="F44" s="92">
        <f>分析係数表!C47</f>
        <v>0.4319039427318887</v>
      </c>
      <c r="G44" s="91">
        <f>SUM(G5:G43)</f>
        <v>8.6106648109533772</v>
      </c>
      <c r="H44" s="91">
        <f>SUM(H5:H43)</f>
        <v>10.203391808213398</v>
      </c>
      <c r="I44" s="91">
        <f>SUM(I5:I43)</f>
        <v>110.20339180821335</v>
      </c>
      <c r="J44" s="92">
        <f>分析係数表!G47</f>
        <v>0.25029486054038919</v>
      </c>
      <c r="K44" s="93">
        <f>SUM(K5:K43)</f>
        <v>27.31586414894203</v>
      </c>
      <c r="L44" s="94">
        <f>最終需要_まとめ!$L$33</f>
        <v>0.627</v>
      </c>
      <c r="M44" s="91">
        <f>K44*L44</f>
        <v>17.127046821386653</v>
      </c>
      <c r="N44" s="95">
        <f>分析係数表!H47</f>
        <v>1</v>
      </c>
      <c r="O44" s="96">
        <f>SUM(O5:O43)</f>
        <v>17.127046821386653</v>
      </c>
      <c r="P44" s="92">
        <f>分析係数表!C47</f>
        <v>0.4319039427318887</v>
      </c>
      <c r="Q44" s="96">
        <f>SUM(Q5:Q43)</f>
        <v>7.645734065583305</v>
      </c>
      <c r="R44" s="96">
        <f>SUM(R5:R43)</f>
        <v>8.8212278204094385</v>
      </c>
      <c r="S44" s="97">
        <f>SUM(S5:S43)</f>
        <v>119.02461962862284</v>
      </c>
      <c r="T44" s="98">
        <f>分析係数表!F47</f>
        <v>0.46751956312169796</v>
      </c>
      <c r="U44" s="99">
        <f>SUM(U5:U43)</f>
        <v>49.129774499248057</v>
      </c>
      <c r="V44" s="100">
        <f>分析係数表!D47</f>
        <v>9.4632730327820297E-2</v>
      </c>
      <c r="W44" s="164">
        <f>SUM(W5:W43)</f>
        <v>41</v>
      </c>
      <c r="X44" s="92">
        <f>分析係数表!E47</f>
        <v>7.3297752597196272E-2</v>
      </c>
      <c r="Y44" s="165">
        <f>SUM(Y5:Y43)</f>
        <v>33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3.7007132283676489E-4</v>
      </c>
      <c r="E5" s="77">
        <f t="shared" ref="E5:E38" si="0">$C$11*D5</f>
        <v>3.700713228367649E-2</v>
      </c>
      <c r="F5" s="76">
        <f>分析係数表!C8</f>
        <v>0.68488372093023253</v>
      </c>
      <c r="G5" s="77">
        <f t="shared" ref="G5:G38" si="1">E5*F5</f>
        <v>2.5345582459401689E-2</v>
      </c>
      <c r="H5" s="77">
        <f t="array" ref="H5:H43">MMULT(逆行列係数!C5:AO43,'7'!G5:G43)</f>
        <v>4.8056474038468598E-2</v>
      </c>
      <c r="I5" s="77">
        <f t="shared" ref="I5:I38" si="2">C5+H5</f>
        <v>4.8056474038468598E-2</v>
      </c>
      <c r="J5" s="76">
        <f>分析係数表!G8</f>
        <v>0.11968520032706459</v>
      </c>
      <c r="K5" s="78">
        <f t="shared" ref="K5:K38" si="3">I5*J5</f>
        <v>5.7516487223064931E-3</v>
      </c>
      <c r="L5" s="79" t="s">
        <v>182</v>
      </c>
      <c r="M5" s="80" t="s">
        <v>182</v>
      </c>
      <c r="N5" s="81">
        <f>分析係数表!H8</f>
        <v>1.1759401339568168E-2</v>
      </c>
      <c r="O5" s="82">
        <f t="shared" ref="O5:O43" si="4">$M$44*N5</f>
        <v>0.16493026996919727</v>
      </c>
      <c r="P5" s="76">
        <f>分析係数表!C8</f>
        <v>0.68488372093023253</v>
      </c>
      <c r="Q5" s="82">
        <f t="shared" ref="Q5:Q38" si="5">O5*P5</f>
        <v>0.11295805699053162</v>
      </c>
      <c r="R5" s="83">
        <f t="array" ref="R5:R43">MMULT(逆行列係数!C5:AO43,'7'!Q5:Q43)</f>
        <v>0.16287977941614629</v>
      </c>
      <c r="S5" s="84">
        <f t="shared" ref="S5:S38" si="6">I5+R5</f>
        <v>0.21093625345461489</v>
      </c>
      <c r="T5" s="85">
        <f>分析係数表!F8</f>
        <v>0.45145134914145546</v>
      </c>
      <c r="U5" s="86">
        <f t="shared" ref="U5:U43" si="7">S5*T5</f>
        <v>9.5227456204929894E-2</v>
      </c>
      <c r="V5" s="87">
        <f>分析係数表!D8</f>
        <v>0.31204006541291907</v>
      </c>
      <c r="W5" s="167">
        <f t="shared" ref="W5:W43" si="8">ROUND(S5*V5,0)</f>
        <v>0</v>
      </c>
      <c r="X5" s="76">
        <f>分析係数表!E8</f>
        <v>0.14922322158626328</v>
      </c>
      <c r="Y5" s="166">
        <f t="shared" ref="Y5:Y43" si="9">ROUND(S5*X5,0)</f>
        <v>0</v>
      </c>
    </row>
    <row r="6" spans="1:25" x14ac:dyDescent="0.2">
      <c r="A6" s="6" t="s">
        <v>219</v>
      </c>
      <c r="B6" s="5" t="s">
        <v>265</v>
      </c>
      <c r="C6" s="90"/>
      <c r="D6" s="76">
        <f>投入係数表!I6</f>
        <v>1.1674068093123402E-2</v>
      </c>
      <c r="E6" s="77">
        <f t="shared" si="0"/>
        <v>1.1674068093123402</v>
      </c>
      <c r="F6" s="76">
        <f>分析係数表!C9</f>
        <v>0.9299655568312285</v>
      </c>
      <c r="G6" s="77">
        <f t="shared" si="1"/>
        <v>1.0856481234707183</v>
      </c>
      <c r="H6" s="77">
        <v>1.4013674873422186</v>
      </c>
      <c r="I6" s="77">
        <f t="shared" si="2"/>
        <v>1.4013674873422186</v>
      </c>
      <c r="J6" s="76">
        <f>分析係数表!G9</f>
        <v>0.24742268041237114</v>
      </c>
      <c r="K6" s="78">
        <f t="shared" si="3"/>
        <v>0.34673009996096132</v>
      </c>
      <c r="L6" s="79"/>
      <c r="M6" s="80"/>
      <c r="N6" s="81">
        <f>分析係数表!H9</f>
        <v>6.1815034870952028E-4</v>
      </c>
      <c r="O6" s="82">
        <f t="shared" si="4"/>
        <v>8.6698039254061651E-3</v>
      </c>
      <c r="P6" s="76">
        <f>分析係数表!C9</f>
        <v>0.9299655568312285</v>
      </c>
      <c r="Q6" s="82">
        <f t="shared" si="5"/>
        <v>8.0626190351079149E-3</v>
      </c>
      <c r="R6" s="83">
        <v>1.1105891764155308E-2</v>
      </c>
      <c r="S6" s="84">
        <f t="shared" si="6"/>
        <v>1.4124733791063739</v>
      </c>
      <c r="T6" s="85">
        <f>分析係数表!F9</f>
        <v>0.67468499427262318</v>
      </c>
      <c r="U6" s="86">
        <f t="shared" si="7"/>
        <v>0.95297459369261661</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投入係数表!I7</f>
        <v>0</v>
      </c>
      <c r="E7" s="77">
        <f t="shared" si="0"/>
        <v>0</v>
      </c>
      <c r="F7" s="76">
        <f>分析係数表!C10</f>
        <v>1.2922465208747513E-2</v>
      </c>
      <c r="G7" s="77">
        <f t="shared" si="1"/>
        <v>0</v>
      </c>
      <c r="H7" s="77">
        <v>1.938032264822685E-4</v>
      </c>
      <c r="I7" s="77">
        <f t="shared" si="2"/>
        <v>1.938032264822685E-4</v>
      </c>
      <c r="J7" s="76">
        <f>分析係数表!G10</f>
        <v>0.17647058823529413</v>
      </c>
      <c r="K7" s="78">
        <f t="shared" si="3"/>
        <v>3.4200569379223855E-5</v>
      </c>
      <c r="L7" s="79"/>
      <c r="M7" s="80"/>
      <c r="N7" s="81">
        <f>分析係数表!H10</f>
        <v>1.1926665551571919E-3</v>
      </c>
      <c r="O7" s="82">
        <f t="shared" si="4"/>
        <v>1.6727621691371892E-2</v>
      </c>
      <c r="P7" s="76">
        <f>分析係数表!C10</f>
        <v>1.2922465208747513E-2</v>
      </c>
      <c r="Q7" s="82">
        <f t="shared" si="5"/>
        <v>2.1616210933184351E-4</v>
      </c>
      <c r="R7" s="83">
        <v>3.5674344030456307E-4</v>
      </c>
      <c r="S7" s="84">
        <f t="shared" si="6"/>
        <v>5.5054666678683154E-4</v>
      </c>
      <c r="T7" s="85">
        <f>分析係数表!F10</f>
        <v>0.58823529411764708</v>
      </c>
      <c r="U7" s="86">
        <f t="shared" si="7"/>
        <v>3.2385098046284208E-4</v>
      </c>
      <c r="V7" s="87">
        <f>分析係数表!D10</f>
        <v>5.8823529411764705E-2</v>
      </c>
      <c r="W7" s="167">
        <f t="shared" si="8"/>
        <v>0</v>
      </c>
      <c r="X7" s="76">
        <f>分析係数表!E10</f>
        <v>0</v>
      </c>
      <c r="Y7" s="166">
        <f t="shared" si="9"/>
        <v>0</v>
      </c>
    </row>
    <row r="8" spans="1:25" x14ac:dyDescent="0.2">
      <c r="A8" s="6" t="s">
        <v>221</v>
      </c>
      <c r="B8" s="5" t="s">
        <v>27</v>
      </c>
      <c r="C8" s="90"/>
      <c r="D8" s="76">
        <f>投入係数表!I8</f>
        <v>6.2575696406943883E-3</v>
      </c>
      <c r="E8" s="77">
        <f t="shared" si="0"/>
        <v>0.62575696406943881</v>
      </c>
      <c r="F8" s="76">
        <f>分析係数表!C11</f>
        <v>8.1708834508502748E-2</v>
      </c>
      <c r="G8" s="77">
        <f t="shared" si="1"/>
        <v>5.1129872219692875E-2</v>
      </c>
      <c r="H8" s="77">
        <v>7.9068965760436968E-2</v>
      </c>
      <c r="I8" s="77">
        <f t="shared" si="2"/>
        <v>7.9068965760436968E-2</v>
      </c>
      <c r="J8" s="76">
        <f>分析係数表!G11</f>
        <v>0.34375</v>
      </c>
      <c r="K8" s="78">
        <f t="shared" si="3"/>
        <v>2.7179956980150209E-2</v>
      </c>
      <c r="L8" s="79"/>
      <c r="M8" s="80"/>
      <c r="N8" s="81">
        <f>分析係数表!H11</f>
        <v>-2.1817071130924245E-5</v>
      </c>
      <c r="O8" s="82">
        <f t="shared" si="4"/>
        <v>-3.0599307972021758E-4</v>
      </c>
      <c r="P8" s="76">
        <f>分析係数表!C11</f>
        <v>8.1708834508502748E-2</v>
      </c>
      <c r="Q8" s="82">
        <f t="shared" si="5"/>
        <v>-2.5002337911606345E-5</v>
      </c>
      <c r="R8" s="83">
        <v>1.9815047707296557E-3</v>
      </c>
      <c r="S8" s="84">
        <f t="shared" si="6"/>
        <v>8.1050470531166624E-2</v>
      </c>
      <c r="T8" s="85">
        <f>分析係数表!F11</f>
        <v>0.56944444444444442</v>
      </c>
      <c r="U8" s="86">
        <f t="shared" si="7"/>
        <v>4.6153740163580995E-2</v>
      </c>
      <c r="V8" s="87">
        <f>分析係数表!D11</f>
        <v>3.8194444444444448E-2</v>
      </c>
      <c r="W8" s="167">
        <f t="shared" si="8"/>
        <v>0</v>
      </c>
      <c r="X8" s="76">
        <f>分析係数表!E11</f>
        <v>3.125E-2</v>
      </c>
      <c r="Y8" s="166">
        <f t="shared" si="9"/>
        <v>0</v>
      </c>
    </row>
    <row r="9" spans="1:25" x14ac:dyDescent="0.2">
      <c r="A9" s="6" t="s">
        <v>222</v>
      </c>
      <c r="B9" s="5" t="s">
        <v>190</v>
      </c>
      <c r="C9" s="90"/>
      <c r="D9" s="76">
        <f>投入係数表!I9</f>
        <v>2.0522136993675146E-3</v>
      </c>
      <c r="E9" s="77">
        <f t="shared" si="0"/>
        <v>0.20522136993675147</v>
      </c>
      <c r="F9" s="76">
        <f>分析係数表!C12</f>
        <v>0.11314574959059098</v>
      </c>
      <c r="G9" s="77">
        <f t="shared" si="1"/>
        <v>2.3219925733501717E-2</v>
      </c>
      <c r="H9" s="77">
        <v>3.3284747745980559E-2</v>
      </c>
      <c r="I9" s="77">
        <f t="shared" si="2"/>
        <v>3.3284747745980559E-2</v>
      </c>
      <c r="J9" s="76">
        <f>分析係数表!G12</f>
        <v>0.14250333396837492</v>
      </c>
      <c r="K9" s="78">
        <f t="shared" si="3"/>
        <v>4.7431875240985816E-3</v>
      </c>
      <c r="L9" s="79"/>
      <c r="M9" s="80"/>
      <c r="N9" s="81">
        <f>分析係数表!H12</f>
        <v>9.1697149963274591E-2</v>
      </c>
      <c r="O9" s="82">
        <f t="shared" si="4"/>
        <v>1.2860889140640743</v>
      </c>
      <c r="P9" s="76">
        <f>分析係数表!C12</f>
        <v>0.11314574959059098</v>
      </c>
      <c r="Q9" s="82">
        <f t="shared" si="5"/>
        <v>0.14551549422192883</v>
      </c>
      <c r="R9" s="83">
        <v>0.16441461167616983</v>
      </c>
      <c r="S9" s="84">
        <f t="shared" si="6"/>
        <v>0.19769935942215039</v>
      </c>
      <c r="T9" s="85">
        <f>分析係数表!F12</f>
        <v>0.2998031371054804</v>
      </c>
      <c r="U9" s="86">
        <f t="shared" si="7"/>
        <v>5.9270888158504599E-2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投入係数表!I10</f>
        <v>7.0313551338985333E-3</v>
      </c>
      <c r="E10" s="77">
        <f t="shared" si="0"/>
        <v>0.70313551338985336</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0.19726353872630026</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75">
        <f>最終需要_まとめ!C12</f>
        <v>100</v>
      </c>
      <c r="D11" s="76">
        <f>投入係数表!I11</f>
        <v>0.33837976046292556</v>
      </c>
      <c r="E11" s="77">
        <f t="shared" si="0"/>
        <v>33.837976046292553</v>
      </c>
      <c r="F11" s="76">
        <f>分析係数表!C14</f>
        <v>0.3356233343204027</v>
      </c>
      <c r="G11" s="77">
        <f t="shared" si="1"/>
        <v>11.356814347310625</v>
      </c>
      <c r="H11" s="77">
        <v>13.076555401234295</v>
      </c>
      <c r="I11" s="77">
        <f t="shared" si="2"/>
        <v>113.07655540123429</v>
      </c>
      <c r="J11" s="76">
        <f>分析係数表!G14</f>
        <v>0.16310052482842147</v>
      </c>
      <c r="K11" s="78">
        <f t="shared" si="3"/>
        <v>18.44284553173139</v>
      </c>
      <c r="L11" s="79"/>
      <c r="M11" s="80"/>
      <c r="N11" s="81">
        <f>分析係数表!H14</f>
        <v>1.1635771269826263E-3</v>
      </c>
      <c r="O11" s="82">
        <f t="shared" si="4"/>
        <v>1.6319630918411602E-2</v>
      </c>
      <c r="P11" s="76">
        <f>分析係数表!C14</f>
        <v>0.3356233343204027</v>
      </c>
      <c r="Q11" s="82">
        <f t="shared" si="5"/>
        <v>5.4772489437156374E-3</v>
      </c>
      <c r="R11" s="83">
        <v>6.4099111482216836E-2</v>
      </c>
      <c r="S11" s="84">
        <f t="shared" si="6"/>
        <v>113.14065451271651</v>
      </c>
      <c r="T11" s="85">
        <f>分析係数表!F14</f>
        <v>0.30244919930022879</v>
      </c>
      <c r="U11" s="86">
        <f t="shared" si="7"/>
        <v>34.219300365674926</v>
      </c>
      <c r="V11" s="87">
        <f>分析係数表!D14</f>
        <v>4.1515273852778901E-2</v>
      </c>
      <c r="W11" s="167">
        <f t="shared" si="8"/>
        <v>5</v>
      </c>
      <c r="X11" s="76">
        <f>分析係数表!E14</f>
        <v>3.7780917776880633E-2</v>
      </c>
      <c r="Y11" s="166">
        <f t="shared" si="9"/>
        <v>4</v>
      </c>
    </row>
    <row r="12" spans="1:25" x14ac:dyDescent="0.2">
      <c r="A12" s="6" t="s">
        <v>225</v>
      </c>
      <c r="B12" s="5" t="s">
        <v>29</v>
      </c>
      <c r="C12" s="90"/>
      <c r="D12" s="76">
        <f>投入係数表!I12</f>
        <v>3.7276275063921407E-2</v>
      </c>
      <c r="E12" s="77">
        <f t="shared" si="0"/>
        <v>3.7276275063921407</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0.11872531493144441</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投入係数表!I13</f>
        <v>4.7099986542860984E-3</v>
      </c>
      <c r="E13" s="77">
        <f t="shared" si="0"/>
        <v>0.47099986542860983</v>
      </c>
      <c r="F13" s="76">
        <f>分析係数表!C16</f>
        <v>4.9444829979181093E-2</v>
      </c>
      <c r="G13" s="77">
        <f t="shared" si="1"/>
        <v>2.3288508266334787E-2</v>
      </c>
      <c r="H13" s="77">
        <v>3.5306769489688812E-2</v>
      </c>
      <c r="I13" s="77">
        <f t="shared" si="2"/>
        <v>3.5306769489688812E-2</v>
      </c>
      <c r="J13" s="76">
        <f>分析係数表!G16</f>
        <v>3.3546325878594248E-2</v>
      </c>
      <c r="K13" s="78">
        <f t="shared" si="3"/>
        <v>1.1844123950215096E-3</v>
      </c>
      <c r="L13" s="79"/>
      <c r="M13" s="80"/>
      <c r="N13" s="81">
        <f>分析係数表!H16</f>
        <v>1.6697331772200688E-2</v>
      </c>
      <c r="O13" s="82">
        <f t="shared" si="4"/>
        <v>0.23418670367920649</v>
      </c>
      <c r="P13" s="76">
        <f>分析係数表!C16</f>
        <v>4.9444829979181093E-2</v>
      </c>
      <c r="Q13" s="82">
        <f t="shared" si="5"/>
        <v>1.1579321746803229E-2</v>
      </c>
      <c r="R13" s="83">
        <v>1.3793741900321049E-2</v>
      </c>
      <c r="S13" s="84">
        <f t="shared" si="6"/>
        <v>4.9100511390009857E-2</v>
      </c>
      <c r="T13" s="85">
        <f>分析係数表!F16</f>
        <v>0.28753993610223644</v>
      </c>
      <c r="U13" s="86">
        <f t="shared" si="7"/>
        <v>1.4118357907670567E-2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投入係数表!I14</f>
        <v>2.2540707845512042E-2</v>
      </c>
      <c r="E14" s="77">
        <f t="shared" si="0"/>
        <v>2.254070784551204</v>
      </c>
      <c r="F14" s="76">
        <f>分析係数表!C17</f>
        <v>0.25757290686735657</v>
      </c>
      <c r="G14" s="77">
        <f t="shared" si="1"/>
        <v>0.5805875642616366</v>
      </c>
      <c r="H14" s="77">
        <v>0.75272875531754835</v>
      </c>
      <c r="I14" s="77">
        <f t="shared" si="2"/>
        <v>0.75272875531754835</v>
      </c>
      <c r="J14" s="76">
        <f>分析係数表!G17</f>
        <v>0.2176385387050051</v>
      </c>
      <c r="K14" s="78">
        <f t="shared" si="3"/>
        <v>0.16382278634854855</v>
      </c>
      <c r="L14" s="79"/>
      <c r="M14" s="80"/>
      <c r="N14" s="81">
        <f>分析係数表!H17</f>
        <v>2.8507639611074346E-3</v>
      </c>
      <c r="O14" s="82">
        <f t="shared" si="4"/>
        <v>3.998309575010843E-2</v>
      </c>
      <c r="P14" s="76">
        <f>分析係数表!C17</f>
        <v>0.25757290686735657</v>
      </c>
      <c r="Q14" s="82">
        <f t="shared" si="5"/>
        <v>1.0298562197911278E-2</v>
      </c>
      <c r="R14" s="83">
        <v>2.6473350820723447E-2</v>
      </c>
      <c r="S14" s="84">
        <f t="shared" si="6"/>
        <v>0.77920210613827179</v>
      </c>
      <c r="T14" s="85">
        <f>分析係数表!F17</f>
        <v>0.33994957352073385</v>
      </c>
      <c r="U14" s="86">
        <f t="shared" si="7"/>
        <v>0.26488942366816309</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投入係数表!I15</f>
        <v>1.8839994617144396E-3</v>
      </c>
      <c r="E15" s="77">
        <f t="shared" si="0"/>
        <v>0.18839994617144395</v>
      </c>
      <c r="F15" s="76">
        <f>分析係数表!C18</f>
        <v>0.16953824948311513</v>
      </c>
      <c r="G15" s="77">
        <f t="shared" si="1"/>
        <v>3.194099707661973E-2</v>
      </c>
      <c r="H15" s="77">
        <v>4.6147695847123894E-2</v>
      </c>
      <c r="I15" s="77">
        <f t="shared" si="2"/>
        <v>4.6147695847123894E-2</v>
      </c>
      <c r="J15" s="76">
        <f>分析係数表!G18</f>
        <v>0.21537419573315272</v>
      </c>
      <c r="K15" s="78">
        <f t="shared" si="3"/>
        <v>9.9390228780124601E-3</v>
      </c>
      <c r="L15" s="79"/>
      <c r="M15" s="80"/>
      <c r="N15" s="81">
        <f>分析係数表!H18</f>
        <v>4.4361377966212629E-4</v>
      </c>
      <c r="O15" s="82">
        <f t="shared" si="4"/>
        <v>6.2218592876444236E-3</v>
      </c>
      <c r="P15" s="76">
        <f>分析係数表!C18</f>
        <v>0.16953824948311513</v>
      </c>
      <c r="Q15" s="82">
        <f t="shared" si="5"/>
        <v>1.0548431321574974E-3</v>
      </c>
      <c r="R15" s="83">
        <v>3.1626967799603702E-3</v>
      </c>
      <c r="S15" s="84">
        <f t="shared" si="6"/>
        <v>4.9310392627084268E-2</v>
      </c>
      <c r="T15" s="85">
        <f>分析係数表!F18</f>
        <v>0.45885540128682695</v>
      </c>
      <c r="U15" s="86">
        <f t="shared" si="7"/>
        <v>2.2626339996511743E-2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投入係数表!I16</f>
        <v>4.1044273987350293E-3</v>
      </c>
      <c r="E16" s="77">
        <f t="shared" si="0"/>
        <v>0.41044273987350294</v>
      </c>
      <c r="F16" s="76">
        <f>分析係数表!C19</f>
        <v>7.0188221007893126E-2</v>
      </c>
      <c r="G16" s="77">
        <f t="shared" si="1"/>
        <v>2.8808245737326613E-2</v>
      </c>
      <c r="H16" s="77">
        <v>4.0272495249926661E-2</v>
      </c>
      <c r="I16" s="77">
        <f t="shared" si="2"/>
        <v>4.0272495249926661E-2</v>
      </c>
      <c r="J16" s="76">
        <f>分析係数表!G19</f>
        <v>5.7542768273716953E-2</v>
      </c>
      <c r="K16" s="78">
        <f t="shared" si="3"/>
        <v>2.3173908619708965E-3</v>
      </c>
      <c r="L16" s="79"/>
      <c r="M16" s="80"/>
      <c r="N16" s="81">
        <f>分析係数表!H19</f>
        <v>-1.1635771269826264E-4</v>
      </c>
      <c r="O16" s="82">
        <f t="shared" si="4"/>
        <v>-1.6319630918411605E-3</v>
      </c>
      <c r="P16" s="76">
        <f>分析係数表!C19</f>
        <v>7.0188221007893126E-2</v>
      </c>
      <c r="Q16" s="82">
        <f t="shared" si="5"/>
        <v>-1.1454458616687196E-4</v>
      </c>
      <c r="R16" s="83">
        <v>1.0208263956541903E-3</v>
      </c>
      <c r="S16" s="84">
        <f t="shared" si="6"/>
        <v>4.1293321645580854E-2</v>
      </c>
      <c r="T16" s="85">
        <f>分析係数表!F19</f>
        <v>0.24027993779160187</v>
      </c>
      <c r="U16" s="86">
        <f t="shared" si="7"/>
        <v>9.9219567562087736E-3</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投入係数表!I17</f>
        <v>1.2447853586327548E-3</v>
      </c>
      <c r="E17" s="77">
        <f t="shared" si="0"/>
        <v>0.12447853586327548</v>
      </c>
      <c r="F17" s="76">
        <f>分析係数表!C20</f>
        <v>0.17015847434864362</v>
      </c>
      <c r="G17" s="77">
        <f t="shared" si="1"/>
        <v>2.1181077751647875E-2</v>
      </c>
      <c r="H17" s="77">
        <v>3.7125828967789584E-2</v>
      </c>
      <c r="I17" s="77">
        <f t="shared" si="2"/>
        <v>3.7125828967789584E-2</v>
      </c>
      <c r="J17" s="76">
        <f>分析係数表!G20</f>
        <v>0.1001139508383526</v>
      </c>
      <c r="K17" s="78">
        <f t="shared" si="3"/>
        <v>3.7168134161143732E-3</v>
      </c>
      <c r="L17" s="79"/>
      <c r="M17" s="80"/>
      <c r="N17" s="81">
        <f>分析係数表!H20</f>
        <v>5.5269913531674753E-4</v>
      </c>
      <c r="O17" s="82">
        <f t="shared" si="4"/>
        <v>7.7518246862455118E-3</v>
      </c>
      <c r="P17" s="76">
        <f>分析係数表!C20</f>
        <v>0.17015847434864362</v>
      </c>
      <c r="Q17" s="82">
        <f t="shared" si="5"/>
        <v>1.3190386620296893E-3</v>
      </c>
      <c r="R17" s="83">
        <v>4.724569331733988E-3</v>
      </c>
      <c r="S17" s="84">
        <f t="shared" si="6"/>
        <v>4.185039829952357E-2</v>
      </c>
      <c r="T17" s="85">
        <f>分析係数表!F20</f>
        <v>0.22285528243529221</v>
      </c>
      <c r="U17" s="86">
        <f t="shared" si="7"/>
        <v>9.3265823330697974E-3</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投入係数表!I18</f>
        <v>6.0220697079800831E-3</v>
      </c>
      <c r="E18" s="77">
        <f t="shared" si="0"/>
        <v>0.60220697079800833</v>
      </c>
      <c r="F18" s="76">
        <f>分析係数表!C21</f>
        <v>0.30753935376967689</v>
      </c>
      <c r="G18" s="77">
        <f t="shared" si="1"/>
        <v>0.18520234263481417</v>
      </c>
      <c r="H18" s="77">
        <v>0.24914332948849793</v>
      </c>
      <c r="I18" s="77">
        <f t="shared" si="2"/>
        <v>0.24914332948849793</v>
      </c>
      <c r="J18" s="76">
        <f>分析係数表!G21</f>
        <v>0.28506721215663355</v>
      </c>
      <c r="K18" s="78">
        <f t="shared" si="3"/>
        <v>7.1022594364707703E-2</v>
      </c>
      <c r="L18" s="79"/>
      <c r="M18" s="80"/>
      <c r="N18" s="81">
        <f>分析係数表!H21</f>
        <v>9.2358934454245961E-4</v>
      </c>
      <c r="O18" s="82">
        <f t="shared" si="4"/>
        <v>1.295370704148921E-2</v>
      </c>
      <c r="P18" s="76">
        <f>分析係数表!C21</f>
        <v>0.30753935376967689</v>
      </c>
      <c r="Q18" s="82">
        <f t="shared" si="5"/>
        <v>3.9837746924613051E-3</v>
      </c>
      <c r="R18" s="83">
        <v>1.118494130828236E-2</v>
      </c>
      <c r="S18" s="84">
        <f t="shared" si="6"/>
        <v>0.26032827079678028</v>
      </c>
      <c r="T18" s="85">
        <f>分析係数表!F21</f>
        <v>0.42562828755113968</v>
      </c>
      <c r="U18" s="86">
        <f t="shared" si="7"/>
        <v>0.11080307610038295</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投入係数表!I19</f>
        <v>4.709998654286099E-4</v>
      </c>
      <c r="E19" s="77">
        <f t="shared" si="0"/>
        <v>4.7099986542860989E-2</v>
      </c>
      <c r="F19" s="76">
        <f>分析係数表!C22</f>
        <v>4.2074718897352148E-2</v>
      </c>
      <c r="G19" s="77">
        <f t="shared" si="1"/>
        <v>1.9817186938599451E-3</v>
      </c>
      <c r="H19" s="77">
        <v>3.2014857877966855E-3</v>
      </c>
      <c r="I19" s="77">
        <f t="shared" si="2"/>
        <v>3.2014857877966855E-3</v>
      </c>
      <c r="J19" s="76">
        <f>分析係数表!G22</f>
        <v>0.19450101832993891</v>
      </c>
      <c r="K19" s="78">
        <f t="shared" si="3"/>
        <v>6.2269224589528199E-4</v>
      </c>
      <c r="L19" s="79"/>
      <c r="M19" s="80"/>
      <c r="N19" s="81">
        <f>分析係数表!H22</f>
        <v>4.363414226184849E-5</v>
      </c>
      <c r="O19" s="82">
        <f t="shared" si="4"/>
        <v>6.1198615944043516E-4</v>
      </c>
      <c r="P19" s="76">
        <f>分析係数表!C22</f>
        <v>4.2074718897352148E-2</v>
      </c>
      <c r="Q19" s="82">
        <f t="shared" si="5"/>
        <v>2.5749145627526443E-5</v>
      </c>
      <c r="R19" s="83">
        <v>3.4975580735474267E-4</v>
      </c>
      <c r="S19" s="84">
        <f t="shared" si="6"/>
        <v>3.5512415951514283E-3</v>
      </c>
      <c r="T19" s="85">
        <f>分析係数表!F22</f>
        <v>0.41276306856754924</v>
      </c>
      <c r="U19" s="86">
        <f t="shared" si="7"/>
        <v>1.465821378039422E-3</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投入係数表!I20</f>
        <v>3.3642847530614992E-5</v>
      </c>
      <c r="E20" s="77">
        <f t="shared" si="0"/>
        <v>3.3642847530614994E-3</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4.0799077296029012E-4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投入係数表!I21</f>
        <v>0</v>
      </c>
      <c r="E21" s="77">
        <f t="shared" si="0"/>
        <v>0</v>
      </c>
      <c r="F21" s="76">
        <f>分析係数表!C24</f>
        <v>7.1732954545454586E-2</v>
      </c>
      <c r="G21" s="77">
        <f t="shared" si="1"/>
        <v>0</v>
      </c>
      <c r="H21" s="77">
        <v>9.9929545397197707E-4</v>
      </c>
      <c r="I21" s="77">
        <f t="shared" si="2"/>
        <v>9.9929545397197707E-4</v>
      </c>
      <c r="J21" s="76">
        <f>分析係数表!G24</f>
        <v>0.20895522388059701</v>
      </c>
      <c r="K21" s="78">
        <f t="shared" si="3"/>
        <v>2.0880800530757729E-4</v>
      </c>
      <c r="L21" s="79"/>
      <c r="M21" s="80"/>
      <c r="N21" s="81">
        <f>分析係数表!H24</f>
        <v>3.4907313809478792E-4</v>
      </c>
      <c r="O21" s="82">
        <f t="shared" si="4"/>
        <v>4.8958892755234813E-3</v>
      </c>
      <c r="P21" s="76">
        <f>分析係数表!C24</f>
        <v>7.1732954545454586E-2</v>
      </c>
      <c r="Q21" s="82">
        <f t="shared" si="5"/>
        <v>3.5119660286070446E-4</v>
      </c>
      <c r="R21" s="83">
        <v>1.4690217168025627E-3</v>
      </c>
      <c r="S21" s="84">
        <f t="shared" si="6"/>
        <v>2.4683171707745397E-3</v>
      </c>
      <c r="T21" s="85">
        <f>分析係数表!F24</f>
        <v>0.39402985074626867</v>
      </c>
      <c r="U21" s="86">
        <f t="shared" si="7"/>
        <v>9.72590646394744E-4</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投入係数表!I22</f>
        <v>0</v>
      </c>
      <c r="E22" s="77">
        <f t="shared" si="0"/>
        <v>0</v>
      </c>
      <c r="F22" s="76">
        <f>分析係数表!C25</f>
        <v>8.282778259254675E-2</v>
      </c>
      <c r="G22" s="77">
        <f t="shared" si="1"/>
        <v>0</v>
      </c>
      <c r="H22" s="77">
        <v>4.912245816637302E-3</v>
      </c>
      <c r="I22" s="77">
        <f t="shared" si="2"/>
        <v>4.912245816637302E-3</v>
      </c>
      <c r="J22" s="76">
        <f>分析係数表!G25</f>
        <v>0.19696794352505498</v>
      </c>
      <c r="K22" s="78">
        <f t="shared" si="3"/>
        <v>9.6755495659260366E-4</v>
      </c>
      <c r="L22" s="79"/>
      <c r="M22" s="80"/>
      <c r="N22" s="81">
        <f>分析係数表!H25</f>
        <v>5.163373500985404E-4</v>
      </c>
      <c r="O22" s="82">
        <f t="shared" si="4"/>
        <v>7.2418362200451485E-3</v>
      </c>
      <c r="P22" s="76">
        <f>分析係数表!C25</f>
        <v>8.282778259254675E-2</v>
      </c>
      <c r="Q22" s="82">
        <f t="shared" si="5"/>
        <v>5.9982523600473009E-4</v>
      </c>
      <c r="R22" s="83">
        <v>3.6933149976412839E-3</v>
      </c>
      <c r="S22" s="84">
        <f t="shared" si="6"/>
        <v>8.6055608142785855E-3</v>
      </c>
      <c r="T22" s="85">
        <f>分析係数表!F25</f>
        <v>0.35065385950700151</v>
      </c>
      <c r="U22" s="86">
        <f t="shared" si="7"/>
        <v>3.0175731127490006E-3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投入係数表!I23</f>
        <v>3.3642847530614992E-5</v>
      </c>
      <c r="E23" s="77">
        <f t="shared" si="0"/>
        <v>3.3642847530614994E-3</v>
      </c>
      <c r="F23" s="76">
        <f>分析係数表!C26</f>
        <v>0.67408011178388449</v>
      </c>
      <c r="G23" s="77">
        <f t="shared" si="1"/>
        <v>2.2677974424165138E-3</v>
      </c>
      <c r="H23" s="77">
        <v>1.8270729882689875E-2</v>
      </c>
      <c r="I23" s="77">
        <f t="shared" si="2"/>
        <v>1.8270729882689875E-2</v>
      </c>
      <c r="J23" s="76">
        <f>分析係数表!G26</f>
        <v>0.19641156410335187</v>
      </c>
      <c r="K23" s="78">
        <f t="shared" si="3"/>
        <v>3.5885826335689689E-3</v>
      </c>
      <c r="L23" s="79"/>
      <c r="M23" s="80"/>
      <c r="N23" s="81">
        <f>分析係数表!H26</f>
        <v>1.0886718494331198E-2</v>
      </c>
      <c r="O23" s="82">
        <f t="shared" si="4"/>
        <v>0.15269054678038857</v>
      </c>
      <c r="P23" s="76">
        <f>分析係数表!C26</f>
        <v>0.67408011178388449</v>
      </c>
      <c r="Q23" s="82">
        <f t="shared" si="5"/>
        <v>0.10292566084206677</v>
      </c>
      <c r="R23" s="83">
        <v>0.11730251147237802</v>
      </c>
      <c r="S23" s="84">
        <f t="shared" si="6"/>
        <v>0.1355732413550679</v>
      </c>
      <c r="T23" s="85">
        <f>分析係数表!F26</f>
        <v>0.33487971980706011</v>
      </c>
      <c r="U23" s="86">
        <f t="shared" si="7"/>
        <v>4.5400729078320073E-2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投入係数表!I24</f>
        <v>0</v>
      </c>
      <c r="E24" s="77">
        <f t="shared" si="0"/>
        <v>0</v>
      </c>
      <c r="F24" s="76">
        <f>分析係数表!C27</f>
        <v>6.0248713550600352E-2</v>
      </c>
      <c r="G24" s="77">
        <f t="shared" si="1"/>
        <v>0</v>
      </c>
      <c r="H24" s="77">
        <v>2.4294426525276407E-4</v>
      </c>
      <c r="I24" s="77">
        <f t="shared" si="2"/>
        <v>2.4294426525276407E-4</v>
      </c>
      <c r="J24" s="76">
        <f>分析係数表!G27</f>
        <v>0.16803278688524589</v>
      </c>
      <c r="K24" s="78">
        <f t="shared" si="3"/>
        <v>4.0822601948210356E-5</v>
      </c>
      <c r="L24" s="79"/>
      <c r="M24" s="80"/>
      <c r="N24" s="81">
        <f>分析係数表!H27</f>
        <v>1.0879446137287556E-2</v>
      </c>
      <c r="O24" s="82">
        <f t="shared" si="4"/>
        <v>0.15258854908714847</v>
      </c>
      <c r="P24" s="76">
        <f>分析係数表!C27</f>
        <v>6.0248713550600352E-2</v>
      </c>
      <c r="Q24" s="82">
        <f t="shared" si="5"/>
        <v>9.1932637850533298E-3</v>
      </c>
      <c r="R24" s="83">
        <v>9.3048253018120364E-3</v>
      </c>
      <c r="S24" s="84">
        <f t="shared" si="6"/>
        <v>9.5477695670648007E-3</v>
      </c>
      <c r="T24" s="85">
        <f>分析係数表!F27</f>
        <v>0.31967213114754101</v>
      </c>
      <c r="U24" s="86">
        <f t="shared" si="7"/>
        <v>3.0521558452092398E-3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投入係数表!I25</f>
        <v>0</v>
      </c>
      <c r="E25" s="77">
        <f t="shared" si="0"/>
        <v>0</v>
      </c>
      <c r="F25" s="76">
        <f>分析係数表!C28</f>
        <v>0.15853112404836545</v>
      </c>
      <c r="G25" s="77">
        <f t="shared" si="1"/>
        <v>0</v>
      </c>
      <c r="H25" s="77">
        <v>7.9511169337247618E-3</v>
      </c>
      <c r="I25" s="77">
        <f t="shared" si="2"/>
        <v>7.9511169337247618E-3</v>
      </c>
      <c r="J25" s="76">
        <f>分析係数表!G28</f>
        <v>0.12484608017512655</v>
      </c>
      <c r="K25" s="78">
        <f t="shared" si="3"/>
        <v>9.92665782189608E-4</v>
      </c>
      <c r="L25" s="79"/>
      <c r="M25" s="80"/>
      <c r="N25" s="81">
        <f>分析係数表!H28</f>
        <v>2.0813485858901727E-2</v>
      </c>
      <c r="O25" s="82">
        <f t="shared" si="4"/>
        <v>0.29191739805308753</v>
      </c>
      <c r="P25" s="76">
        <f>分析係数表!C28</f>
        <v>0.15853112404836545</v>
      </c>
      <c r="Q25" s="82">
        <f t="shared" si="5"/>
        <v>4.6277993242630093E-2</v>
      </c>
      <c r="R25" s="83">
        <v>5.2567472931991509E-2</v>
      </c>
      <c r="S25" s="84">
        <f t="shared" si="6"/>
        <v>6.0518589865716274E-2</v>
      </c>
      <c r="T25" s="85">
        <f>分析係数表!F28</f>
        <v>0.21350389930223013</v>
      </c>
      <c r="U25" s="86">
        <f t="shared" si="7"/>
        <v>1.2920954916602853E-2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投入係数表!I26</f>
        <v>1.6316781052348271E-2</v>
      </c>
      <c r="E26" s="77">
        <f t="shared" si="0"/>
        <v>1.631678105234827</v>
      </c>
      <c r="F26" s="76">
        <f>分析係数表!C29</f>
        <v>0.64680851063829792</v>
      </c>
      <c r="G26" s="77">
        <f t="shared" si="1"/>
        <v>1.0553832850880585</v>
      </c>
      <c r="H26" s="77">
        <v>1.3067932709902237</v>
      </c>
      <c r="I26" s="77">
        <f t="shared" si="2"/>
        <v>1.3067932709902237</v>
      </c>
      <c r="J26" s="76">
        <f>分析係数表!G29</f>
        <v>0.2586455783593799</v>
      </c>
      <c r="K26" s="78">
        <f t="shared" si="3"/>
        <v>0.33799630137141229</v>
      </c>
      <c r="L26" s="79"/>
      <c r="M26" s="80"/>
      <c r="N26" s="81">
        <f>分析係数表!H29</f>
        <v>9.8394990800468336E-3</v>
      </c>
      <c r="O26" s="82">
        <f t="shared" si="4"/>
        <v>0.1380028789538181</v>
      </c>
      <c r="P26" s="76">
        <f>分析係数表!C29</f>
        <v>0.64680851063829792</v>
      </c>
      <c r="Q26" s="82">
        <f t="shared" si="5"/>
        <v>8.9261436599916394E-2</v>
      </c>
      <c r="R26" s="83">
        <v>0.13535918744479972</v>
      </c>
      <c r="S26" s="84">
        <f t="shared" si="6"/>
        <v>1.4421524584350234</v>
      </c>
      <c r="T26" s="85">
        <f>分析係数表!F29</f>
        <v>0.37783217222117615</v>
      </c>
      <c r="U26" s="86">
        <f t="shared" si="7"/>
        <v>0.54489159604461435</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投入係数表!I27</f>
        <v>4.4408558740411785E-3</v>
      </c>
      <c r="E27" s="77">
        <f t="shared" si="0"/>
        <v>0.44408558740411785</v>
      </c>
      <c r="F27" s="76">
        <f>分析係数表!C30</f>
        <v>1</v>
      </c>
      <c r="G27" s="77">
        <f t="shared" si="1"/>
        <v>0.44408558740411785</v>
      </c>
      <c r="H27" s="77">
        <v>0.550113511904465</v>
      </c>
      <c r="I27" s="77">
        <f t="shared" si="2"/>
        <v>0.550113511904465</v>
      </c>
      <c r="J27" s="76">
        <f>分析係数表!G30</f>
        <v>0.34450721322190581</v>
      </c>
      <c r="K27" s="78">
        <f t="shared" si="3"/>
        <v>0.18951807294192294</v>
      </c>
      <c r="L27" s="79"/>
      <c r="M27" s="80"/>
      <c r="N27" s="81">
        <f>分析係数表!H30</f>
        <v>0</v>
      </c>
      <c r="O27" s="82">
        <f t="shared" si="4"/>
        <v>0</v>
      </c>
      <c r="P27" s="76">
        <f>分析係数表!C30</f>
        <v>1</v>
      </c>
      <c r="Q27" s="82">
        <f t="shared" si="5"/>
        <v>0</v>
      </c>
      <c r="R27" s="83">
        <v>3.5269827660647096E-2</v>
      </c>
      <c r="S27" s="84">
        <f t="shared" si="6"/>
        <v>0.58538333956511213</v>
      </c>
      <c r="T27" s="85">
        <f>分析係数表!F30</f>
        <v>0.4405434427377562</v>
      </c>
      <c r="U27" s="86">
        <f t="shared" si="7"/>
        <v>0.25788679173333945</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投入係数表!I28</f>
        <v>5.3862198896514599E-2</v>
      </c>
      <c r="E28" s="77">
        <f t="shared" si="0"/>
        <v>5.3862198896514597</v>
      </c>
      <c r="F28" s="76">
        <f>分析係数表!C31</f>
        <v>0.1179326099371788</v>
      </c>
      <c r="G28" s="77">
        <f t="shared" si="1"/>
        <v>0.63521096928213983</v>
      </c>
      <c r="H28" s="77">
        <v>0.74943718196852127</v>
      </c>
      <c r="I28" s="77">
        <f t="shared" si="2"/>
        <v>0.74943718196852127</v>
      </c>
      <c r="J28" s="76">
        <f>分析係数表!G31</f>
        <v>7.0682730923694773E-2</v>
      </c>
      <c r="K28" s="78">
        <f t="shared" si="3"/>
        <v>5.2972266677293066E-2</v>
      </c>
      <c r="L28" s="79"/>
      <c r="M28" s="80"/>
      <c r="N28" s="81">
        <f>分析係数表!H31</f>
        <v>2.2689753976161214E-2</v>
      </c>
      <c r="O28" s="82">
        <f t="shared" si="4"/>
        <v>0.31823280290902628</v>
      </c>
      <c r="P28" s="76">
        <f>分析係数表!C31</f>
        <v>0.1179326099371788</v>
      </c>
      <c r="Q28" s="82">
        <f t="shared" si="5"/>
        <v>3.7530025014685296E-2</v>
      </c>
      <c r="R28" s="83">
        <v>4.8878465618981737E-2</v>
      </c>
      <c r="S28" s="84">
        <f t="shared" si="6"/>
        <v>0.79831564758750306</v>
      </c>
      <c r="T28" s="85">
        <f>分析係数表!F31</f>
        <v>0.34457831325301203</v>
      </c>
      <c r="U28" s="86">
        <f t="shared" si="7"/>
        <v>0.27508225928918778</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投入係数表!I29</f>
        <v>2.5232135647961242E-3</v>
      </c>
      <c r="E29" s="77">
        <f t="shared" si="0"/>
        <v>0.2523213564796124</v>
      </c>
      <c r="F29" s="76">
        <f>分析係数表!C32</f>
        <v>0.90289699570815452</v>
      </c>
      <c r="G29" s="77">
        <f t="shared" si="1"/>
        <v>0.22782019471844833</v>
      </c>
      <c r="H29" s="77">
        <v>0.29730988102194778</v>
      </c>
      <c r="I29" s="77">
        <f t="shared" si="2"/>
        <v>0.29730988102194778</v>
      </c>
      <c r="J29" s="76">
        <f>分析係数表!G32</f>
        <v>0.14049586776859505</v>
      </c>
      <c r="K29" s="78">
        <f t="shared" si="3"/>
        <v>4.1770809730356302E-2</v>
      </c>
      <c r="L29" s="79"/>
      <c r="M29" s="80"/>
      <c r="N29" s="81">
        <f>分析係数表!H32</f>
        <v>6.5160319111027074E-3</v>
      </c>
      <c r="O29" s="82">
        <f t="shared" si="4"/>
        <v>9.1389933143104979E-2</v>
      </c>
      <c r="P29" s="76">
        <f>分析係数表!C32</f>
        <v>0.90289699570815452</v>
      </c>
      <c r="Q29" s="82">
        <f t="shared" si="5"/>
        <v>8.2515696072878578E-2</v>
      </c>
      <c r="R29" s="83">
        <v>0.10745841832049187</v>
      </c>
      <c r="S29" s="84">
        <f t="shared" si="6"/>
        <v>0.40476829934243963</v>
      </c>
      <c r="T29" s="85">
        <f>分析係数表!F32</f>
        <v>0.48288075560802834</v>
      </c>
      <c r="U29" s="86">
        <f t="shared" si="7"/>
        <v>0.19545482223265384</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投入係数表!I30</f>
        <v>9.7564257838783479E-4</v>
      </c>
      <c r="E30" s="77">
        <f t="shared" si="0"/>
        <v>9.7564257838783475E-2</v>
      </c>
      <c r="F30" s="76">
        <f>分析係数表!C33</f>
        <v>0.9642857142857143</v>
      </c>
      <c r="G30" s="77">
        <f t="shared" si="1"/>
        <v>9.4079820058826924E-2</v>
      </c>
      <c r="H30" s="77">
        <v>0.13483130875594782</v>
      </c>
      <c r="I30" s="77">
        <f t="shared" si="2"/>
        <v>0.13483130875594782</v>
      </c>
      <c r="J30" s="76">
        <f>分析係数表!G33</f>
        <v>0.50770178681454092</v>
      </c>
      <c r="K30" s="78">
        <f t="shared" si="3"/>
        <v>6.8454096373937762E-2</v>
      </c>
      <c r="L30" s="79"/>
      <c r="M30" s="80"/>
      <c r="N30" s="81">
        <f>分析係数表!H33</f>
        <v>9.5995112976066674E-4</v>
      </c>
      <c r="O30" s="82">
        <f t="shared" si="4"/>
        <v>1.3463695507689572E-2</v>
      </c>
      <c r="P30" s="76">
        <f>分析係数表!C33</f>
        <v>0.9642857142857143</v>
      </c>
      <c r="Q30" s="82">
        <f t="shared" si="5"/>
        <v>1.2982849239557802E-2</v>
      </c>
      <c r="R30" s="83">
        <v>4.4267122616221427E-2</v>
      </c>
      <c r="S30" s="84">
        <f t="shared" si="6"/>
        <v>0.17909843137216924</v>
      </c>
      <c r="T30" s="85">
        <f>分析係数表!F33</f>
        <v>0.64571780653111521</v>
      </c>
      <c r="U30" s="86">
        <f t="shared" si="7"/>
        <v>0.1156470462588006</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投入係数表!I31</f>
        <v>8.5351904185170233E-2</v>
      </c>
      <c r="E31" s="77">
        <f t="shared" si="0"/>
        <v>8.5351904185170238</v>
      </c>
      <c r="F31" s="76">
        <f>分析係数表!C34</f>
        <v>0.30203352059055666</v>
      </c>
      <c r="G31" s="77">
        <f t="shared" si="1"/>
        <v>2.5779136110154832</v>
      </c>
      <c r="H31" s="77">
        <v>3.0330590903784147</v>
      </c>
      <c r="I31" s="77">
        <f t="shared" si="2"/>
        <v>3.0330590903784147</v>
      </c>
      <c r="J31" s="76">
        <f>分析係数表!G34</f>
        <v>0.42483507228746548</v>
      </c>
      <c r="K31" s="78">
        <f t="shared" si="3"/>
        <v>1.2885498779130682</v>
      </c>
      <c r="L31" s="79"/>
      <c r="M31" s="80"/>
      <c r="N31" s="81">
        <f>分析係数表!H34</f>
        <v>0.16119179387231194</v>
      </c>
      <c r="O31" s="82">
        <f t="shared" si="4"/>
        <v>2.2607788706662073</v>
      </c>
      <c r="P31" s="76">
        <f>分析係数表!C34</f>
        <v>0.30203352059055666</v>
      </c>
      <c r="Q31" s="82">
        <f t="shared" si="5"/>
        <v>0.68283100158405741</v>
      </c>
      <c r="R31" s="83">
        <v>0.75247540016882153</v>
      </c>
      <c r="S31" s="84">
        <f t="shared" si="6"/>
        <v>3.7855344905472363</v>
      </c>
      <c r="T31" s="85">
        <f>分析係数表!F34</f>
        <v>0.69971459317830909</v>
      </c>
      <c r="U31" s="86">
        <f t="shared" si="7"/>
        <v>2.6487937260157168</v>
      </c>
      <c r="V31" s="87">
        <f>分析係数表!D34</f>
        <v>0.22921442942029663</v>
      </c>
      <c r="W31" s="167">
        <f t="shared" si="8"/>
        <v>1</v>
      </c>
      <c r="X31" s="76">
        <f>分析係数表!E34</f>
        <v>0.15341786365975763</v>
      </c>
      <c r="Y31" s="166">
        <f t="shared" si="9"/>
        <v>1</v>
      </c>
    </row>
    <row r="32" spans="1:25" x14ac:dyDescent="0.2">
      <c r="A32" s="6" t="s">
        <v>20</v>
      </c>
      <c r="B32" s="5" t="s">
        <v>37</v>
      </c>
      <c r="C32" s="90"/>
      <c r="D32" s="76">
        <f>投入係数表!I32</f>
        <v>7.9733548647557533E-3</v>
      </c>
      <c r="E32" s="77">
        <f t="shared" si="0"/>
        <v>0.79733548647557528</v>
      </c>
      <c r="F32" s="76">
        <f>分析係数表!C35</f>
        <v>0.24187752657583472</v>
      </c>
      <c r="G32" s="77">
        <f t="shared" si="1"/>
        <v>0.19285753531985206</v>
      </c>
      <c r="H32" s="77">
        <v>0.26551057350146307</v>
      </c>
      <c r="I32" s="77">
        <f t="shared" si="2"/>
        <v>0.26551057350146307</v>
      </c>
      <c r="J32" s="76">
        <f>分析係数表!G35</f>
        <v>0.31447635625181319</v>
      </c>
      <c r="K32" s="78">
        <f t="shared" si="3"/>
        <v>8.3496797701069325E-2</v>
      </c>
      <c r="L32" s="79"/>
      <c r="M32" s="80"/>
      <c r="N32" s="81">
        <f>分析係数表!H35</f>
        <v>6.1051437381369679E-2</v>
      </c>
      <c r="O32" s="82">
        <f t="shared" si="4"/>
        <v>0.85627063475040888</v>
      </c>
      <c r="P32" s="76">
        <f>分析係数表!C35</f>
        <v>0.24187752657583472</v>
      </c>
      <c r="Q32" s="82">
        <f t="shared" si="5"/>
        <v>0.20711262321294888</v>
      </c>
      <c r="R32" s="83">
        <v>0.25796536940002107</v>
      </c>
      <c r="S32" s="84">
        <f t="shared" si="6"/>
        <v>0.52347594290148414</v>
      </c>
      <c r="T32" s="85">
        <f>分析係数表!F35</f>
        <v>0.64519872352770524</v>
      </c>
      <c r="U32" s="86">
        <f t="shared" si="7"/>
        <v>0.3377460101574995</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投入係数表!I33</f>
        <v>1.1774996635715246E-3</v>
      </c>
      <c r="E33" s="77">
        <f t="shared" si="0"/>
        <v>0.11774996635715246</v>
      </c>
      <c r="F33" s="76">
        <f>分析係数表!C36</f>
        <v>0.77936171821825606</v>
      </c>
      <c r="G33" s="77">
        <f t="shared" si="1"/>
        <v>9.1769816100252186E-2</v>
      </c>
      <c r="H33" s="77">
        <v>0.21647620999951858</v>
      </c>
      <c r="I33" s="77">
        <f t="shared" si="2"/>
        <v>0.21647620999951858</v>
      </c>
      <c r="J33" s="76">
        <f>分析係数表!G36</f>
        <v>1.8652197083474639E-2</v>
      </c>
      <c r="K33" s="78">
        <f t="shared" si="3"/>
        <v>4.0377569327946644E-3</v>
      </c>
      <c r="L33" s="79"/>
      <c r="M33" s="80"/>
      <c r="N33" s="81">
        <f>分析係数表!H36</f>
        <v>0.16962772804293599</v>
      </c>
      <c r="O33" s="82">
        <f t="shared" si="4"/>
        <v>2.3790961948246916</v>
      </c>
      <c r="P33" s="76">
        <f>分析係数表!C36</f>
        <v>0.77936171821825606</v>
      </c>
      <c r="Q33" s="82">
        <f t="shared" si="5"/>
        <v>1.8541764982050866</v>
      </c>
      <c r="R33" s="83">
        <v>1.9357596584704959</v>
      </c>
      <c r="S33" s="84">
        <f t="shared" si="6"/>
        <v>2.1522358684700147</v>
      </c>
      <c r="T33" s="85">
        <f>分析係数表!F36</f>
        <v>0.88299985465820452</v>
      </c>
      <c r="U33" s="86">
        <f t="shared" si="7"/>
        <v>1.9004239590491976</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投入係数表!I34</f>
        <v>3.4416633023819136E-2</v>
      </c>
      <c r="E34" s="77">
        <f t="shared" si="0"/>
        <v>3.4416633023819134</v>
      </c>
      <c r="F34" s="76">
        <f>分析係数表!C37</f>
        <v>0.39264934616049307</v>
      </c>
      <c r="G34" s="77">
        <f t="shared" si="1"/>
        <v>1.3513668453848218</v>
      </c>
      <c r="H34" s="77">
        <v>1.731016750413664</v>
      </c>
      <c r="I34" s="77">
        <f t="shared" si="2"/>
        <v>1.731016750413664</v>
      </c>
      <c r="J34" s="76">
        <f>分析係数表!G37</f>
        <v>0.48015873015873017</v>
      </c>
      <c r="K34" s="78">
        <f t="shared" si="3"/>
        <v>0.83116280476211646</v>
      </c>
      <c r="L34" s="79"/>
      <c r="M34" s="80"/>
      <c r="N34" s="81">
        <f>分析係数表!H37</f>
        <v>4.8128458914818879E-2</v>
      </c>
      <c r="O34" s="82">
        <f t="shared" si="4"/>
        <v>0.67502073386279993</v>
      </c>
      <c r="P34" s="76">
        <f>分析係数表!C37</f>
        <v>0.39264934616049307</v>
      </c>
      <c r="Q34" s="82">
        <f t="shared" si="5"/>
        <v>0.26504644979600461</v>
      </c>
      <c r="R34" s="83">
        <v>0.33153118118580149</v>
      </c>
      <c r="S34" s="84">
        <f t="shared" si="6"/>
        <v>2.0625479315994655</v>
      </c>
      <c r="T34" s="85">
        <f>分析係数表!F37</f>
        <v>0.71504884004884006</v>
      </c>
      <c r="U34" s="86">
        <f t="shared" si="7"/>
        <v>1.4748225060353322</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投入係数表!I35</f>
        <v>4.3735701789799492E-3</v>
      </c>
      <c r="E35" s="77">
        <f t="shared" si="0"/>
        <v>0.43735701789799492</v>
      </c>
      <c r="F35" s="76">
        <f>分析係数表!C38</f>
        <v>0.1050867904295959</v>
      </c>
      <c r="G35" s="77">
        <f t="shared" si="1"/>
        <v>4.5960445282759617E-2</v>
      </c>
      <c r="H35" s="77">
        <v>7.7696107597308398E-2</v>
      </c>
      <c r="I35" s="77">
        <f t="shared" si="2"/>
        <v>7.7696107597308398E-2</v>
      </c>
      <c r="J35" s="76">
        <f>分析係数表!G38</f>
        <v>0.35480984340044741</v>
      </c>
      <c r="K35" s="78">
        <f t="shared" si="3"/>
        <v>2.7567343769425306E-2</v>
      </c>
      <c r="L35" s="79"/>
      <c r="M35" s="80"/>
      <c r="N35" s="81">
        <f>分析係数表!H38</f>
        <v>4.2637829346869612E-2</v>
      </c>
      <c r="O35" s="82">
        <f t="shared" si="4"/>
        <v>0.59801247546654512</v>
      </c>
      <c r="P35" s="76">
        <f>分析係数表!C38</f>
        <v>0.1050867904295959</v>
      </c>
      <c r="Q35" s="82">
        <f t="shared" si="5"/>
        <v>6.2843211683636685E-2</v>
      </c>
      <c r="R35" s="83">
        <v>7.8791766637548222E-2</v>
      </c>
      <c r="S35" s="84">
        <f t="shared" si="6"/>
        <v>0.15648787423485661</v>
      </c>
      <c r="T35" s="85">
        <f>分析係数表!F38</f>
        <v>0.56778523489932886</v>
      </c>
      <c r="U35" s="86">
        <f t="shared" si="7"/>
        <v>8.8851504431334688E-2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投入係数表!I36</f>
        <v>0</v>
      </c>
      <c r="E36" s="77">
        <f t="shared" si="0"/>
        <v>0</v>
      </c>
      <c r="F36" s="76">
        <f>分析係数表!C39</f>
        <v>1</v>
      </c>
      <c r="G36" s="77">
        <f t="shared" si="1"/>
        <v>0</v>
      </c>
      <c r="H36" s="77">
        <v>8.5017756680081755E-2</v>
      </c>
      <c r="I36" s="77">
        <f t="shared" si="2"/>
        <v>8.5017756680081755E-2</v>
      </c>
      <c r="J36" s="76">
        <f>分析係数表!G39</f>
        <v>0.33710212609069684</v>
      </c>
      <c r="K36" s="78">
        <f t="shared" si="3"/>
        <v>2.8659666532317104E-2</v>
      </c>
      <c r="L36" s="79"/>
      <c r="M36" s="80"/>
      <c r="N36" s="81">
        <f>分析係数表!H39</f>
        <v>3.8325321619990253E-3</v>
      </c>
      <c r="O36" s="82">
        <f t="shared" si="4"/>
        <v>5.3752784337518213E-2</v>
      </c>
      <c r="P36" s="76">
        <f>分析係数表!C39</f>
        <v>1</v>
      </c>
      <c r="Q36" s="82">
        <f t="shared" si="5"/>
        <v>5.3752784337518213E-2</v>
      </c>
      <c r="R36" s="83">
        <v>0.16096594765174774</v>
      </c>
      <c r="S36" s="84">
        <f t="shared" si="6"/>
        <v>0.24598370433182948</v>
      </c>
      <c r="T36" s="85">
        <f>分析係数表!F39</f>
        <v>0.68778419564950233</v>
      </c>
      <c r="U36" s="86">
        <f t="shared" si="7"/>
        <v>0.16918370422675233</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投入係数表!I37</f>
        <v>6.7285695061229984E-5</v>
      </c>
      <c r="E37" s="77">
        <f t="shared" si="0"/>
        <v>6.7285695061229988E-3</v>
      </c>
      <c r="F37" s="76">
        <f>分析係数表!C40</f>
        <v>0.68553257686676428</v>
      </c>
      <c r="G37" s="77">
        <f t="shared" si="1"/>
        <v>4.6126535921596308E-3</v>
      </c>
      <c r="H37" s="77">
        <v>6.1040548272226049E-3</v>
      </c>
      <c r="I37" s="77">
        <f t="shared" si="2"/>
        <v>6.1040548272226049E-3</v>
      </c>
      <c r="J37" s="76">
        <f>分析係数表!G40</f>
        <v>0.52354072328019352</v>
      </c>
      <c r="K37" s="78">
        <f t="shared" si="3"/>
        <v>3.1957212791860791E-3</v>
      </c>
      <c r="L37" s="79"/>
      <c r="M37" s="80"/>
      <c r="N37" s="81">
        <f>分析係数表!H40</f>
        <v>2.9983928090933552E-2</v>
      </c>
      <c r="O37" s="82">
        <f t="shared" si="4"/>
        <v>0.42053648922881898</v>
      </c>
      <c r="P37" s="76">
        <f>分析係数表!C40</f>
        <v>0.68553257686676428</v>
      </c>
      <c r="Q37" s="82">
        <f t="shared" si="5"/>
        <v>0.28829146312753451</v>
      </c>
      <c r="R37" s="83">
        <v>0.28886797256712526</v>
      </c>
      <c r="S37" s="84">
        <f t="shared" si="6"/>
        <v>0.29497202739434786</v>
      </c>
      <c r="T37" s="85">
        <f>分析係数表!F40</f>
        <v>0.72017864896718564</v>
      </c>
      <c r="U37" s="86">
        <f t="shared" si="7"/>
        <v>0.21243255617197312</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投入係数表!I38</f>
        <v>0</v>
      </c>
      <c r="E38" s="77">
        <f t="shared" si="0"/>
        <v>0</v>
      </c>
      <c r="F38" s="76">
        <f>分析係数表!C41</f>
        <v>0.79754162795683559</v>
      </c>
      <c r="G38" s="77">
        <f t="shared" si="1"/>
        <v>0</v>
      </c>
      <c r="H38" s="77">
        <v>1.7221544746986717E-3</v>
      </c>
      <c r="I38" s="77">
        <f t="shared" si="2"/>
        <v>1.7221544746986717E-3</v>
      </c>
      <c r="J38" s="76">
        <f>分析係数表!G41</f>
        <v>0.45300318922749822</v>
      </c>
      <c r="K38" s="78">
        <f t="shared" si="3"/>
        <v>7.8014146938090517E-4</v>
      </c>
      <c r="L38" s="79"/>
      <c r="M38" s="80"/>
      <c r="N38" s="81">
        <f>分析係数表!H41</f>
        <v>5.1357385442195667E-2</v>
      </c>
      <c r="O38" s="82">
        <f t="shared" si="4"/>
        <v>0.72030770966139213</v>
      </c>
      <c r="P38" s="76">
        <f>分析係数表!C41</f>
        <v>0.79754162795683559</v>
      </c>
      <c r="Q38" s="82">
        <f t="shared" si="5"/>
        <v>0.57447538339320636</v>
      </c>
      <c r="R38" s="83">
        <v>0.58536280054460044</v>
      </c>
      <c r="S38" s="84">
        <f t="shared" si="6"/>
        <v>0.58708495501929914</v>
      </c>
      <c r="T38" s="85">
        <f>分析係数表!F41</f>
        <v>0.55652019844082212</v>
      </c>
      <c r="U38" s="86">
        <f t="shared" si="7"/>
        <v>0.32672463566896148</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投入係数表!I39</f>
        <v>5.0464271295922489E-4</v>
      </c>
      <c r="E39" s="77">
        <f>$C$11*D39</f>
        <v>5.0464271295922486E-2</v>
      </c>
      <c r="F39" s="76">
        <f>分析係数表!C42</f>
        <v>0.98696461824953441</v>
      </c>
      <c r="G39" s="77">
        <f>E39*F39</f>
        <v>4.9806450254821076E-2</v>
      </c>
      <c r="H39" s="77">
        <v>6.9198217675865467E-2</v>
      </c>
      <c r="I39" s="77">
        <f>C39+H39</f>
        <v>6.9198217675865467E-2</v>
      </c>
      <c r="J39" s="76">
        <f>分析係数表!G42</f>
        <v>0.48689138576779029</v>
      </c>
      <c r="K39" s="78">
        <f>I39*J39</f>
        <v>3.3692016096863335E-2</v>
      </c>
      <c r="L39" s="79"/>
      <c r="M39" s="80"/>
      <c r="N39" s="81">
        <f>分析係数表!H42</f>
        <v>1.3250234533514657E-2</v>
      </c>
      <c r="O39" s="82">
        <f t="shared" si="4"/>
        <v>0.18583979708341214</v>
      </c>
      <c r="P39" s="76">
        <f>分析係数表!C42</f>
        <v>0.98696461824953441</v>
      </c>
      <c r="Q39" s="82">
        <f>O39*P39</f>
        <v>0.18341730438400081</v>
      </c>
      <c r="R39" s="83">
        <v>0.19230250764164336</v>
      </c>
      <c r="S39" s="84">
        <f>I39+R39</f>
        <v>0.26150072531750884</v>
      </c>
      <c r="T39" s="85">
        <f>分析係数表!F42</f>
        <v>0.55852059925093633</v>
      </c>
      <c r="U39" s="86">
        <f t="shared" si="7"/>
        <v>0.14605354180888955</v>
      </c>
      <c r="V39" s="87">
        <f>分析係数表!D42</f>
        <v>0.29447565543071164</v>
      </c>
      <c r="W39" s="167">
        <f t="shared" si="8"/>
        <v>0</v>
      </c>
      <c r="X39" s="76">
        <f>分析係数表!E42</f>
        <v>0.22518726591760299</v>
      </c>
      <c r="Y39" s="166">
        <f t="shared" si="9"/>
        <v>0</v>
      </c>
    </row>
    <row r="40" spans="1:25" x14ac:dyDescent="0.2">
      <c r="A40" s="6" t="s">
        <v>194</v>
      </c>
      <c r="B40" s="5" t="s">
        <v>41</v>
      </c>
      <c r="C40" s="90"/>
      <c r="D40" s="76">
        <f>投入係数表!I40</f>
        <v>1.6955995155429955E-2</v>
      </c>
      <c r="E40" s="77">
        <f>$C$11*D40</f>
        <v>1.6955995155429955</v>
      </c>
      <c r="F40" s="76">
        <f>分析係数表!C43</f>
        <v>0.29367142552738124</v>
      </c>
      <c r="G40" s="77">
        <f>E40*F40</f>
        <v>0.49794912685304848</v>
      </c>
      <c r="H40" s="77">
        <v>0.80667879485953231</v>
      </c>
      <c r="I40" s="77">
        <f>C40+H40</f>
        <v>0.80667879485953231</v>
      </c>
      <c r="J40" s="76">
        <f>分析係数表!G43</f>
        <v>0.35405848592511613</v>
      </c>
      <c r="K40" s="78">
        <f>I40*J40</f>
        <v>0.28561147273586335</v>
      </c>
      <c r="L40" s="79"/>
      <c r="M40" s="80"/>
      <c r="N40" s="81">
        <f>分析係数表!H43</f>
        <v>3.6063618579417776E-2</v>
      </c>
      <c r="O40" s="82">
        <f t="shared" si="4"/>
        <v>0.50580656077751962</v>
      </c>
      <c r="P40" s="76">
        <f>分析係数表!C43</f>
        <v>0.29367142552738124</v>
      </c>
      <c r="Q40" s="82">
        <f>O40*P40</f>
        <v>0.14854093374463617</v>
      </c>
      <c r="R40" s="83">
        <v>0.25078008195788648</v>
      </c>
      <c r="S40" s="84">
        <f>I40+R40</f>
        <v>1.0574588768174187</v>
      </c>
      <c r="T40" s="85">
        <f>分析係数表!F43</f>
        <v>0.58526919923476362</v>
      </c>
      <c r="U40" s="86">
        <f t="shared" si="7"/>
        <v>0.61889811005862316</v>
      </c>
      <c r="V40" s="87">
        <f>分析係数表!D43</f>
        <v>0.25485105220005466</v>
      </c>
      <c r="W40" s="167">
        <f t="shared" si="8"/>
        <v>0</v>
      </c>
      <c r="X40" s="76">
        <f>分析係数表!E43</f>
        <v>0.20470073790653184</v>
      </c>
      <c r="Y40" s="166">
        <f t="shared" si="9"/>
        <v>0</v>
      </c>
    </row>
    <row r="41" spans="1:25" x14ac:dyDescent="0.2">
      <c r="A41" s="6" t="s">
        <v>340</v>
      </c>
      <c r="B41" s="5" t="s">
        <v>42</v>
      </c>
      <c r="C41" s="90"/>
      <c r="D41" s="76">
        <f>投入係数表!I41</f>
        <v>6.7285695061229984E-5</v>
      </c>
      <c r="E41" s="77">
        <f>$C$11*D41</f>
        <v>6.7285695061229988E-3</v>
      </c>
      <c r="F41" s="76">
        <f>分析係数表!C44</f>
        <v>0.46678607983623333</v>
      </c>
      <c r="G41" s="77">
        <f>E41*F41</f>
        <v>3.140802582668775E-3</v>
      </c>
      <c r="H41" s="77">
        <v>6.5156511452662417E-3</v>
      </c>
      <c r="I41" s="77">
        <f>C41+H41</f>
        <v>6.5156511452662417E-3</v>
      </c>
      <c r="J41" s="76">
        <f>分析係数表!G44</f>
        <v>0.26617412140575081</v>
      </c>
      <c r="K41" s="78">
        <f>I41*J41</f>
        <v>1.7342977189776158E-3</v>
      </c>
      <c r="L41" s="79"/>
      <c r="M41" s="80"/>
      <c r="N41" s="81">
        <f>分析係数表!H44</f>
        <v>0.11125251805362636</v>
      </c>
      <c r="O41" s="82">
        <f t="shared" si="4"/>
        <v>1.5603607111866293</v>
      </c>
      <c r="P41" s="76">
        <f>分析係数表!C44</f>
        <v>0.46678607983623333</v>
      </c>
      <c r="Q41" s="82">
        <f>O41*P41</f>
        <v>0.72835465950528377</v>
      </c>
      <c r="R41" s="83">
        <v>0.73981559963872789</v>
      </c>
      <c r="S41" s="84">
        <f>I41+R41</f>
        <v>0.74633125078399409</v>
      </c>
      <c r="T41" s="85">
        <f>分析係数表!F44</f>
        <v>0.50772097976570818</v>
      </c>
      <c r="U41" s="86">
        <f t="shared" si="7"/>
        <v>0.37892803387781593</v>
      </c>
      <c r="V41" s="87">
        <f>分析係数表!D44</f>
        <v>0.21532215122470713</v>
      </c>
      <c r="W41" s="167">
        <f t="shared" si="8"/>
        <v>0</v>
      </c>
      <c r="X41" s="76">
        <f>分析係数表!E44</f>
        <v>0.14064164004259852</v>
      </c>
      <c r="Y41" s="166">
        <f t="shared" si="9"/>
        <v>0</v>
      </c>
    </row>
    <row r="42" spans="1:25" x14ac:dyDescent="0.2">
      <c r="A42" s="6" t="s">
        <v>341</v>
      </c>
      <c r="B42" s="5" t="s">
        <v>278</v>
      </c>
      <c r="C42" s="90"/>
      <c r="D42" s="76">
        <f>投入係数表!I42</f>
        <v>4.1717130937962586E-3</v>
      </c>
      <c r="E42" s="77">
        <f>$C$11*D42</f>
        <v>0.41717130937962588</v>
      </c>
      <c r="F42" s="76">
        <f>分析係数表!C45</f>
        <v>1</v>
      </c>
      <c r="G42" s="77">
        <f>E42*F42</f>
        <v>0.41717130937962588</v>
      </c>
      <c r="H42" s="77">
        <v>0.59481006861668007</v>
      </c>
      <c r="I42" s="77">
        <f>C42+H42</f>
        <v>0.59481006861668007</v>
      </c>
      <c r="J42" s="76">
        <f>分析係数表!G45</f>
        <v>0</v>
      </c>
      <c r="K42" s="78">
        <f>I42*J42</f>
        <v>0</v>
      </c>
      <c r="L42" s="79"/>
      <c r="M42" s="80"/>
      <c r="N42" s="81">
        <f>分析係数表!H45</f>
        <v>0</v>
      </c>
      <c r="O42" s="82">
        <f t="shared" si="4"/>
        <v>0</v>
      </c>
      <c r="P42" s="76">
        <f>分析係数表!C45</f>
        <v>1</v>
      </c>
      <c r="Q42" s="82">
        <f>O42*P42</f>
        <v>0</v>
      </c>
      <c r="R42" s="83">
        <v>6.3060538298786203E-2</v>
      </c>
      <c r="S42" s="84">
        <f>I42+R42</f>
        <v>0.65787060691546628</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3.1287848203471942E-3</v>
      </c>
      <c r="E43" s="77">
        <f>$C$11*D43</f>
        <v>0.31287848203471941</v>
      </c>
      <c r="F43" s="76">
        <f>分析係数表!C46</f>
        <v>1</v>
      </c>
      <c r="G43" s="77">
        <f>E43*F43</f>
        <v>0.31287848203471941</v>
      </c>
      <c r="H43" s="77">
        <v>0.4479829391293973</v>
      </c>
      <c r="I43" s="77">
        <f>C43+H43</f>
        <v>0.4479829391293973</v>
      </c>
      <c r="J43" s="76">
        <f>分析係数表!G46</f>
        <v>9.254143646408839E-3</v>
      </c>
      <c r="K43" s="78">
        <f>I43*J43</f>
        <v>4.1456984698438693E-3</v>
      </c>
      <c r="L43" s="79"/>
      <c r="M43" s="80"/>
      <c r="N43" s="81">
        <f>分析係数表!H46</f>
        <v>3.7808984269891717E-2</v>
      </c>
      <c r="O43" s="82">
        <f t="shared" si="4"/>
        <v>0.53028600715513707</v>
      </c>
      <c r="P43" s="76">
        <f>分析係数表!C46</f>
        <v>1</v>
      </c>
      <c r="Q43" s="82">
        <f>O43*P43</f>
        <v>0.53028600715513707</v>
      </c>
      <c r="R43" s="83">
        <v>0.56493690130642049</v>
      </c>
      <c r="S43" s="84">
        <f>I43+R43</f>
        <v>1.0129198404358177</v>
      </c>
      <c r="T43" s="85">
        <f>分析係数表!F46</f>
        <v>0.31353591160220995</v>
      </c>
      <c r="U43" s="86">
        <f t="shared" si="7"/>
        <v>0.31758674555100913</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92">
        <f>投入係数表!I44</f>
        <v>0.68039294845915754</v>
      </c>
      <c r="E44" s="91">
        <f>SUM(E5:E43)</f>
        <v>68.039294845915748</v>
      </c>
      <c r="F44" s="92">
        <f>分析係数表!C47</f>
        <v>0.4319039427318887</v>
      </c>
      <c r="G44" s="91">
        <f>SUM(G5:G43)</f>
        <v>21.419423037410393</v>
      </c>
      <c r="H44" s="91">
        <f>SUM(H5:H43)</f>
        <v>26.215103095788752</v>
      </c>
      <c r="I44" s="91">
        <f>SUM(I5:I43)</f>
        <v>126.21510309578873</v>
      </c>
      <c r="J44" s="92">
        <f>分析係数表!G47</f>
        <v>0.25029486054038919</v>
      </c>
      <c r="K44" s="93">
        <f>SUM(K5:K43)</f>
        <v>22.369053914453989</v>
      </c>
      <c r="L44" s="94">
        <f>最終需要_まとめ!$L$33</f>
        <v>0.627</v>
      </c>
      <c r="M44" s="91">
        <f>K44*L44</f>
        <v>14.025396804362652</v>
      </c>
      <c r="N44" s="95">
        <f>分析係数表!H47</f>
        <v>1</v>
      </c>
      <c r="O44" s="96">
        <f>SUM(O5:O43)</f>
        <v>14.025396804362654</v>
      </c>
      <c r="P44" s="92">
        <f>分析係数表!C47</f>
        <v>0.4319039427318887</v>
      </c>
      <c r="Q44" s="96">
        <f>SUM(Q5:Q43)</f>
        <v>6.261117590718233</v>
      </c>
      <c r="R44" s="91">
        <f>SUM(R5:R43)</f>
        <v>7.2237334184451445</v>
      </c>
      <c r="S44" s="97">
        <f>SUM(S5:S43)</f>
        <v>133.43883651423386</v>
      </c>
      <c r="T44" s="98">
        <f>分析係数表!F47</f>
        <v>0.46751956312169796</v>
      </c>
      <c r="U44" s="99">
        <f>SUM(U5:U43)</f>
        <v>45.881174005226043</v>
      </c>
      <c r="V44" s="100">
        <f>分析係数表!D47</f>
        <v>9.4632730327820297E-2</v>
      </c>
      <c r="W44" s="164">
        <f>SUM(W5:W43)</f>
        <v>6</v>
      </c>
      <c r="X44" s="92">
        <f>分析係数表!E47</f>
        <v>7.3297752597196272E-2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1.34562336002153E-3</v>
      </c>
      <c r="E5" s="77">
        <f t="shared" ref="E5:E38" si="0">$C$12*D5</f>
        <v>0.134562336002153</v>
      </c>
      <c r="F5" s="76">
        <f>分析係数表!C8</f>
        <v>0.68488372093023253</v>
      </c>
      <c r="G5" s="77">
        <f t="shared" ref="G5:G38" si="1">E5*F5</f>
        <v>9.2159553378218739E-2</v>
      </c>
      <c r="H5" s="77">
        <f t="array" ref="H5:H43">MMULT(逆行列係数!C5:AO43,'8'!G5:G43)</f>
        <v>0.1207370383589865</v>
      </c>
      <c r="I5" s="77">
        <f t="shared" ref="I5:I38" si="2">C5+H5</f>
        <v>0.1207370383589865</v>
      </c>
      <c r="J5" s="76">
        <f>分析係数表!G8</f>
        <v>0.11968520032706459</v>
      </c>
      <c r="K5" s="78">
        <f t="shared" ref="K5:K38" si="3">I5*J5</f>
        <v>1.445043662289178E-2</v>
      </c>
      <c r="L5" s="79" t="s">
        <v>182</v>
      </c>
      <c r="M5" s="80" t="s">
        <v>182</v>
      </c>
      <c r="N5" s="81">
        <f>分析係数表!H8</f>
        <v>1.1759401339568168E-2</v>
      </c>
      <c r="O5" s="82">
        <f t="shared" ref="O5:O43" si="4">$M$44*N5</f>
        <v>8.9573096810018307E-2</v>
      </c>
      <c r="P5" s="76">
        <f>分析係数表!C8</f>
        <v>0.68488372093023253</v>
      </c>
      <c r="Q5" s="82">
        <f t="shared" ref="Q5:Q38" si="5">O5*P5</f>
        <v>6.1347155838489278E-2</v>
      </c>
      <c r="R5" s="83">
        <f t="array" ref="R5:R43">MMULT(逆行列係数!C5:AO43,'8'!Q5:Q43)</f>
        <v>8.8459482014803525E-2</v>
      </c>
      <c r="S5" s="84">
        <f t="shared" ref="S5:S38" si="6">I5+R5</f>
        <v>0.20919652037379002</v>
      </c>
      <c r="T5" s="85">
        <f>分析係数表!F8</f>
        <v>0.45145134914145546</v>
      </c>
      <c r="U5" s="86">
        <f t="shared" ref="U5:U43" si="7">S5*T5</f>
        <v>9.4442051358445481E-2</v>
      </c>
      <c r="V5" s="87">
        <f>分析係数表!D8</f>
        <v>0.31204006541291907</v>
      </c>
      <c r="W5" s="88">
        <f t="shared" ref="W5:W43" si="8">ROUND(S5*V5,0)</f>
        <v>0</v>
      </c>
      <c r="X5" s="76">
        <f>分析係数表!E8</f>
        <v>0.14922322158626328</v>
      </c>
      <c r="Y5" s="89">
        <f t="shared" ref="Y5:Y43" si="9">ROUND(S5*X5,0)</f>
        <v>0</v>
      </c>
    </row>
    <row r="6" spans="1:25" x14ac:dyDescent="0.2">
      <c r="A6" s="6" t="s">
        <v>219</v>
      </c>
      <c r="B6" s="5" t="s">
        <v>265</v>
      </c>
      <c r="C6" s="90"/>
      <c r="D6" s="76">
        <f>投入係数表!J6</f>
        <v>2.018435040032295E-4</v>
      </c>
      <c r="E6" s="77">
        <f t="shared" si="0"/>
        <v>2.0184350400322952E-2</v>
      </c>
      <c r="F6" s="76">
        <f>分析係数表!C9</f>
        <v>0.9299655568312285</v>
      </c>
      <c r="G6" s="77">
        <f t="shared" si="1"/>
        <v>1.8770750659312965E-2</v>
      </c>
      <c r="H6" s="77">
        <v>3.0596701540748606E-2</v>
      </c>
      <c r="I6" s="77">
        <f t="shared" si="2"/>
        <v>3.0596701540748606E-2</v>
      </c>
      <c r="J6" s="76">
        <f>分析係数表!G9</f>
        <v>0.24742268041237114</v>
      </c>
      <c r="K6" s="78">
        <f t="shared" si="3"/>
        <v>7.5703179069893465E-3</v>
      </c>
      <c r="L6" s="79"/>
      <c r="M6" s="80"/>
      <c r="N6" s="81">
        <f>分析係数表!H9</f>
        <v>6.1815034870952028E-4</v>
      </c>
      <c r="O6" s="82">
        <f t="shared" si="4"/>
        <v>4.7085425039279883E-3</v>
      </c>
      <c r="P6" s="76">
        <f>分析係数表!C9</f>
        <v>0.9299655568312285</v>
      </c>
      <c r="Q6" s="82">
        <f t="shared" si="5"/>
        <v>4.3787823515288983E-3</v>
      </c>
      <c r="R6" s="83">
        <v>6.0315739393263408E-3</v>
      </c>
      <c r="S6" s="84">
        <f t="shared" si="6"/>
        <v>3.6628275480074947E-2</v>
      </c>
      <c r="T6" s="85">
        <f>分析係数表!F9</f>
        <v>0.67468499427262318</v>
      </c>
      <c r="U6" s="86">
        <f t="shared" si="7"/>
        <v>2.4712547832490429E-2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投入係数表!J7</f>
        <v>6.7281168001076492E-5</v>
      </c>
      <c r="E7" s="77">
        <f t="shared" si="0"/>
        <v>6.7281168001076495E-3</v>
      </c>
      <c r="F7" s="76">
        <f>分析係数表!C10</f>
        <v>1.2922465208747513E-2</v>
      </c>
      <c r="G7" s="77">
        <f t="shared" si="1"/>
        <v>8.6943855269780749E-5</v>
      </c>
      <c r="H7" s="77">
        <v>1.7231607884223148E-4</v>
      </c>
      <c r="I7" s="77">
        <f t="shared" si="2"/>
        <v>1.7231607884223148E-4</v>
      </c>
      <c r="J7" s="76">
        <f>分析係数表!G10</f>
        <v>0.17647058823529413</v>
      </c>
      <c r="K7" s="78">
        <f t="shared" si="3"/>
        <v>3.0408719795687912E-5</v>
      </c>
      <c r="L7" s="79"/>
      <c r="M7" s="80"/>
      <c r="N7" s="81">
        <f>分析係数表!H10</f>
        <v>1.1926665551571919E-3</v>
      </c>
      <c r="O7" s="82">
        <f t="shared" si="4"/>
        <v>9.0847173016963528E-3</v>
      </c>
      <c r="P7" s="76">
        <f>分析係数表!C10</f>
        <v>1.2922465208747513E-2</v>
      </c>
      <c r="Q7" s="82">
        <f t="shared" si="5"/>
        <v>1.173969432624777E-4</v>
      </c>
      <c r="R7" s="83">
        <v>1.9374620996320162E-4</v>
      </c>
      <c r="S7" s="84">
        <f t="shared" si="6"/>
        <v>3.6606228880543313E-4</v>
      </c>
      <c r="T7" s="85">
        <f>分析係数表!F10</f>
        <v>0.58823529411764708</v>
      </c>
      <c r="U7" s="86">
        <f t="shared" si="7"/>
        <v>2.1533075812084303E-4</v>
      </c>
      <c r="V7" s="87">
        <f>分析係数表!D10</f>
        <v>5.8823529411764705E-2</v>
      </c>
      <c r="W7" s="88">
        <f t="shared" si="8"/>
        <v>0</v>
      </c>
      <c r="X7" s="76">
        <f>分析係数表!E10</f>
        <v>0</v>
      </c>
      <c r="Y7" s="89">
        <f t="shared" si="9"/>
        <v>0</v>
      </c>
    </row>
    <row r="8" spans="1:25" x14ac:dyDescent="0.2">
      <c r="A8" s="6" t="s">
        <v>221</v>
      </c>
      <c r="B8" s="5" t="s">
        <v>27</v>
      </c>
      <c r="C8" s="90"/>
      <c r="D8" s="76">
        <f>投入係数表!J8</f>
        <v>5.3824934400861198E-3</v>
      </c>
      <c r="E8" s="77">
        <f t="shared" si="0"/>
        <v>0.53824934400861202</v>
      </c>
      <c r="F8" s="76">
        <f>分析係数表!C11</f>
        <v>8.1708834508502748E-2</v>
      </c>
      <c r="G8" s="77">
        <f t="shared" si="1"/>
        <v>4.3979726573909847E-2</v>
      </c>
      <c r="H8" s="77">
        <v>7.5362665957107194E-2</v>
      </c>
      <c r="I8" s="77">
        <f t="shared" si="2"/>
        <v>7.5362665957107194E-2</v>
      </c>
      <c r="J8" s="76">
        <f>分析係数表!G11</f>
        <v>0.34375</v>
      </c>
      <c r="K8" s="78">
        <f t="shared" si="3"/>
        <v>2.5905916422755599E-2</v>
      </c>
      <c r="L8" s="79"/>
      <c r="M8" s="80"/>
      <c r="N8" s="81">
        <f>分析係数表!H11</f>
        <v>-2.1817071130924245E-5</v>
      </c>
      <c r="O8" s="82">
        <f t="shared" si="4"/>
        <v>-1.6618385307981133E-4</v>
      </c>
      <c r="P8" s="76">
        <f>分析係数表!C11</f>
        <v>8.1708834508502748E-2</v>
      </c>
      <c r="Q8" s="82">
        <f t="shared" si="5"/>
        <v>-1.3578688949283639E-5</v>
      </c>
      <c r="R8" s="83">
        <v>1.0761488396958841E-3</v>
      </c>
      <c r="S8" s="84">
        <f t="shared" si="6"/>
        <v>7.6438814796803076E-2</v>
      </c>
      <c r="T8" s="85">
        <f>分析係数表!F11</f>
        <v>0.56944444444444442</v>
      </c>
      <c r="U8" s="86">
        <f t="shared" si="7"/>
        <v>4.3527658425957308E-2</v>
      </c>
      <c r="V8" s="87">
        <f>分析係数表!D11</f>
        <v>3.8194444444444448E-2</v>
      </c>
      <c r="W8" s="88">
        <f t="shared" si="8"/>
        <v>0</v>
      </c>
      <c r="X8" s="76">
        <f>分析係数表!E11</f>
        <v>3.125E-2</v>
      </c>
      <c r="Y8" s="89">
        <f t="shared" si="9"/>
        <v>0</v>
      </c>
    </row>
    <row r="9" spans="1:25" x14ac:dyDescent="0.2">
      <c r="A9" s="6" t="s">
        <v>222</v>
      </c>
      <c r="B9" s="5" t="s">
        <v>190</v>
      </c>
      <c r="C9" s="90"/>
      <c r="D9" s="76">
        <f>投入係数表!J9</f>
        <v>7.4009284801184148E-3</v>
      </c>
      <c r="E9" s="77">
        <f t="shared" si="0"/>
        <v>0.7400928480118415</v>
      </c>
      <c r="F9" s="76">
        <f>分析係数表!C12</f>
        <v>0.11314574959059098</v>
      </c>
      <c r="G9" s="77">
        <f t="shared" si="1"/>
        <v>8.3738360054935124E-2</v>
      </c>
      <c r="H9" s="77">
        <v>8.824219671166994E-2</v>
      </c>
      <c r="I9" s="77">
        <f t="shared" si="2"/>
        <v>8.824219671166994E-2</v>
      </c>
      <c r="J9" s="76">
        <f>分析係数表!G12</f>
        <v>0.14250333396837492</v>
      </c>
      <c r="K9" s="78">
        <f t="shared" si="3"/>
        <v>1.2574807228106137E-2</v>
      </c>
      <c r="L9" s="79"/>
      <c r="M9" s="80"/>
      <c r="N9" s="81">
        <f>分析係数表!H12</f>
        <v>9.1697149963274591E-2</v>
      </c>
      <c r="O9" s="82">
        <f t="shared" si="4"/>
        <v>0.69847073449444697</v>
      </c>
      <c r="P9" s="76">
        <f>分析係数表!C12</f>
        <v>0.11314574959059098</v>
      </c>
      <c r="Q9" s="82">
        <f t="shared" si="5"/>
        <v>7.902899482146486E-2</v>
      </c>
      <c r="R9" s="83">
        <v>8.9293044456918658E-2</v>
      </c>
      <c r="S9" s="84">
        <f t="shared" si="6"/>
        <v>0.1775352411685886</v>
      </c>
      <c r="T9" s="85">
        <f>分析係数表!F12</f>
        <v>0.2998031371054804</v>
      </c>
      <c r="U9" s="86">
        <f t="shared" si="7"/>
        <v>5.3225622249120898E-2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投入係数表!J10</f>
        <v>1.0092175200161475E-3</v>
      </c>
      <c r="E10" s="77">
        <f t="shared" si="0"/>
        <v>0.10092175200161475</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0.10713319061878504</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投入係数表!J11</f>
        <v>1.4330888784229294E-2</v>
      </c>
      <c r="E11" s="77">
        <f t="shared" si="0"/>
        <v>1.4330888784229294</v>
      </c>
      <c r="F11" s="76">
        <f>分析係数表!C14</f>
        <v>0.3356233343204027</v>
      </c>
      <c r="G11" s="77">
        <f t="shared" si="1"/>
        <v>0.48097806775378976</v>
      </c>
      <c r="H11" s="77">
        <v>0.72198467479996931</v>
      </c>
      <c r="I11" s="77">
        <f t="shared" si="2"/>
        <v>0.72198467479996931</v>
      </c>
      <c r="J11" s="76">
        <f>分析係数表!G14</f>
        <v>0.16310052482842147</v>
      </c>
      <c r="K11" s="78">
        <f t="shared" si="3"/>
        <v>0.1177560793779522</v>
      </c>
      <c r="L11" s="79"/>
      <c r="M11" s="80"/>
      <c r="N11" s="81">
        <f>分析係数表!H14</f>
        <v>1.1635771269826263E-3</v>
      </c>
      <c r="O11" s="82">
        <f t="shared" si="4"/>
        <v>8.8631388309232707E-3</v>
      </c>
      <c r="P11" s="76">
        <f>分析係数表!C14</f>
        <v>0.3356233343204027</v>
      </c>
      <c r="Q11" s="82">
        <f t="shared" si="5"/>
        <v>2.9746762069791039E-3</v>
      </c>
      <c r="R11" s="83">
        <v>3.4812020372640327E-2</v>
      </c>
      <c r="S11" s="84">
        <f t="shared" si="6"/>
        <v>0.75679669517260961</v>
      </c>
      <c r="T11" s="85">
        <f>分析係数表!F14</f>
        <v>0.30244919930022879</v>
      </c>
      <c r="U11" s="86">
        <f t="shared" si="7"/>
        <v>0.2288925544880151</v>
      </c>
      <c r="V11" s="87">
        <f>分析係数表!D14</f>
        <v>4.1515273852778901E-2</v>
      </c>
      <c r="W11" s="88">
        <f t="shared" si="8"/>
        <v>0</v>
      </c>
      <c r="X11" s="76">
        <f>分析係数表!E14</f>
        <v>3.7780917776880633E-2</v>
      </c>
      <c r="Y11" s="89">
        <f t="shared" si="9"/>
        <v>0</v>
      </c>
    </row>
    <row r="12" spans="1:25" x14ac:dyDescent="0.2">
      <c r="A12" s="6" t="s">
        <v>225</v>
      </c>
      <c r="B12" s="5" t="s">
        <v>29</v>
      </c>
      <c r="C12" s="75">
        <f>最終需要_まとめ!C13</f>
        <v>100</v>
      </c>
      <c r="D12" s="76">
        <f>投入係数表!J12</f>
        <v>0.36069434165377112</v>
      </c>
      <c r="E12" s="77">
        <f t="shared" si="0"/>
        <v>36.06943416537711</v>
      </c>
      <c r="F12" s="76">
        <f>分析係数表!C15</f>
        <v>0</v>
      </c>
      <c r="G12" s="77">
        <f t="shared" si="1"/>
        <v>0</v>
      </c>
      <c r="H12" s="77">
        <v>0</v>
      </c>
      <c r="I12" s="77">
        <f t="shared" si="2"/>
        <v>100</v>
      </c>
      <c r="J12" s="76">
        <f>分析係数表!G15</f>
        <v>9.5606539729529705E-2</v>
      </c>
      <c r="K12" s="78">
        <f t="shared" si="3"/>
        <v>9.56065397295297</v>
      </c>
      <c r="L12" s="79"/>
      <c r="M12" s="80"/>
      <c r="N12" s="81">
        <f>分析係数表!H15</f>
        <v>8.4650235987986065E-3</v>
      </c>
      <c r="O12" s="82">
        <f t="shared" si="4"/>
        <v>6.4479334994966789E-2</v>
      </c>
      <c r="P12" s="76">
        <f>分析係数表!C15</f>
        <v>0</v>
      </c>
      <c r="Q12" s="82">
        <f t="shared" si="5"/>
        <v>0</v>
      </c>
      <c r="R12" s="83">
        <v>0</v>
      </c>
      <c r="S12" s="84">
        <f t="shared" si="6"/>
        <v>100</v>
      </c>
      <c r="T12" s="85">
        <f>分析係数表!F15</f>
        <v>0.30377447352486037</v>
      </c>
      <c r="U12" s="86">
        <f t="shared" si="7"/>
        <v>30.377447352486037</v>
      </c>
      <c r="V12" s="87">
        <f>分析係数表!D15</f>
        <v>5.3286685056852585E-2</v>
      </c>
      <c r="W12" s="88">
        <f t="shared" si="8"/>
        <v>5</v>
      </c>
      <c r="X12" s="76">
        <f>分析係数表!E15</f>
        <v>4.9317096144789074E-2</v>
      </c>
      <c r="Y12" s="89">
        <f t="shared" si="9"/>
        <v>5</v>
      </c>
    </row>
    <row r="13" spans="1:25" x14ac:dyDescent="0.2">
      <c r="A13" s="6" t="s">
        <v>226</v>
      </c>
      <c r="B13" s="5" t="s">
        <v>30</v>
      </c>
      <c r="C13" s="90"/>
      <c r="D13" s="76">
        <f>投入係数表!J13</f>
        <v>8.1342932113301486E-2</v>
      </c>
      <c r="E13" s="77">
        <f t="shared" si="0"/>
        <v>8.1342932113301494</v>
      </c>
      <c r="F13" s="76">
        <f>分析係数表!C16</f>
        <v>4.9444829979181093E-2</v>
      </c>
      <c r="G13" s="77">
        <f t="shared" si="1"/>
        <v>0.40219874483502621</v>
      </c>
      <c r="H13" s="77">
        <v>0.40856105860571068</v>
      </c>
      <c r="I13" s="77">
        <f t="shared" si="2"/>
        <v>0.40856105860571068</v>
      </c>
      <c r="J13" s="76">
        <f>分析係数表!G16</f>
        <v>3.3546325878594248E-2</v>
      </c>
      <c r="K13" s="78">
        <f t="shared" si="3"/>
        <v>1.3705722413290614E-2</v>
      </c>
      <c r="L13" s="79"/>
      <c r="M13" s="80"/>
      <c r="N13" s="81">
        <f>分析係数表!H16</f>
        <v>1.6697331772200688E-2</v>
      </c>
      <c r="O13" s="82">
        <f t="shared" si="4"/>
        <v>0.12718604222374894</v>
      </c>
      <c r="P13" s="76">
        <f>分析係数表!C16</f>
        <v>4.9444829979181093E-2</v>
      </c>
      <c r="Q13" s="82">
        <f t="shared" si="5"/>
        <v>6.2886922334782136E-3</v>
      </c>
      <c r="R13" s="83">
        <v>7.4913366651289479E-3</v>
      </c>
      <c r="S13" s="84">
        <f t="shared" si="6"/>
        <v>0.41605239527083965</v>
      </c>
      <c r="T13" s="85">
        <f>分析係数表!F16</f>
        <v>0.28753993610223644</v>
      </c>
      <c r="U13" s="86">
        <f t="shared" si="7"/>
        <v>0.11963167915135965</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投入係数表!J14</f>
        <v>1.8838727040301418E-2</v>
      </c>
      <c r="E14" s="77">
        <f t="shared" si="0"/>
        <v>1.8838727040301417</v>
      </c>
      <c r="F14" s="76">
        <f>分析係数表!C17</f>
        <v>0.25757290686735657</v>
      </c>
      <c r="G14" s="77">
        <f t="shared" si="1"/>
        <v>0.48523456854511088</v>
      </c>
      <c r="H14" s="77">
        <v>0.55010892868976813</v>
      </c>
      <c r="I14" s="77">
        <f t="shared" si="2"/>
        <v>0.55010892868976813</v>
      </c>
      <c r="J14" s="76">
        <f>分析係数表!G17</f>
        <v>0.2176385387050051</v>
      </c>
      <c r="K14" s="78">
        <f t="shared" si="3"/>
        <v>0.11972490336861699</v>
      </c>
      <c r="L14" s="79"/>
      <c r="M14" s="80"/>
      <c r="N14" s="81">
        <f>分析係数表!H17</f>
        <v>2.8507639611074346E-3</v>
      </c>
      <c r="O14" s="82">
        <f t="shared" si="4"/>
        <v>2.1714690135762015E-2</v>
      </c>
      <c r="P14" s="76">
        <f>分析係数表!C17</f>
        <v>0.25757290686735657</v>
      </c>
      <c r="Q14" s="82">
        <f t="shared" si="5"/>
        <v>5.5931158599921357E-3</v>
      </c>
      <c r="R14" s="83">
        <v>1.4377591308091041E-2</v>
      </c>
      <c r="S14" s="84">
        <f t="shared" si="6"/>
        <v>0.56448651999785915</v>
      </c>
      <c r="T14" s="85">
        <f>分析係数表!F17</f>
        <v>0.33994957352073385</v>
      </c>
      <c r="U14" s="86">
        <f t="shared" si="7"/>
        <v>0.19189695173147542</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投入係数表!J15</f>
        <v>6.8626791361098031E-3</v>
      </c>
      <c r="E15" s="77">
        <f t="shared" si="0"/>
        <v>0.68626791361098027</v>
      </c>
      <c r="F15" s="76">
        <f>分析係数表!C18</f>
        <v>0.16953824948311513</v>
      </c>
      <c r="G15" s="77">
        <f t="shared" si="1"/>
        <v>0.11634866075003528</v>
      </c>
      <c r="H15" s="77">
        <v>0.12417050462803986</v>
      </c>
      <c r="I15" s="77">
        <f t="shared" si="2"/>
        <v>0.12417050462803986</v>
      </c>
      <c r="J15" s="76">
        <f>分析係数表!G18</f>
        <v>0.21537419573315272</v>
      </c>
      <c r="K15" s="78">
        <f t="shared" si="3"/>
        <v>2.6743122568043801E-2</v>
      </c>
      <c r="L15" s="79"/>
      <c r="M15" s="80"/>
      <c r="N15" s="81">
        <f>分析係数表!H18</f>
        <v>4.4361377966212629E-4</v>
      </c>
      <c r="O15" s="82">
        <f t="shared" si="4"/>
        <v>3.379071679289497E-3</v>
      </c>
      <c r="P15" s="76">
        <f>分析係数表!C18</f>
        <v>0.16953824948311513</v>
      </c>
      <c r="Q15" s="82">
        <f t="shared" si="5"/>
        <v>5.7288189738471159E-4</v>
      </c>
      <c r="R15" s="83">
        <v>1.717650404046703E-3</v>
      </c>
      <c r="S15" s="84">
        <f t="shared" si="6"/>
        <v>0.12588815503208656</v>
      </c>
      <c r="T15" s="85">
        <f>分析係数表!F18</f>
        <v>0.45885540128682695</v>
      </c>
      <c r="U15" s="86">
        <f t="shared" si="7"/>
        <v>5.7764459894506362E-2</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投入係数表!J16</f>
        <v>6.7281168001076492E-5</v>
      </c>
      <c r="E16" s="77">
        <f t="shared" si="0"/>
        <v>6.7281168001076495E-3</v>
      </c>
      <c r="F16" s="76">
        <f>分析係数表!C19</f>
        <v>7.0188221007893126E-2</v>
      </c>
      <c r="G16" s="77">
        <f t="shared" si="1"/>
        <v>4.7223454893287439E-4</v>
      </c>
      <c r="H16" s="77">
        <v>7.266743612597013E-3</v>
      </c>
      <c r="I16" s="77">
        <f t="shared" si="2"/>
        <v>7.266743612597013E-3</v>
      </c>
      <c r="J16" s="76">
        <f>分析係数表!G19</f>
        <v>5.7542768273716953E-2</v>
      </c>
      <c r="K16" s="78">
        <f t="shared" si="3"/>
        <v>4.181485438041827E-4</v>
      </c>
      <c r="L16" s="79"/>
      <c r="M16" s="80"/>
      <c r="N16" s="81">
        <f>分析係数表!H19</f>
        <v>-1.1635771269826264E-4</v>
      </c>
      <c r="O16" s="82">
        <f t="shared" si="4"/>
        <v>-8.8631388309232714E-4</v>
      </c>
      <c r="P16" s="76">
        <f>分析係数表!C19</f>
        <v>7.0188221007893126E-2</v>
      </c>
      <c r="Q16" s="82">
        <f t="shared" si="5"/>
        <v>-6.2208794708848206E-5</v>
      </c>
      <c r="R16" s="83">
        <v>5.5440751768145481E-4</v>
      </c>
      <c r="S16" s="84">
        <f t="shared" si="6"/>
        <v>7.821151130278467E-3</v>
      </c>
      <c r="T16" s="85">
        <f>分析係数表!F19</f>
        <v>0.24027993779160187</v>
      </c>
      <c r="U16" s="86">
        <f t="shared" si="7"/>
        <v>1.8792657070420267E-3</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投入係数表!J17</f>
        <v>5.1133687680818135E-3</v>
      </c>
      <c r="E17" s="77">
        <f t="shared" si="0"/>
        <v>0.51133687680818141</v>
      </c>
      <c r="F17" s="76">
        <f>分析係数表!C20</f>
        <v>0.17015847434864362</v>
      </c>
      <c r="G17" s="77">
        <f t="shared" si="1"/>
        <v>8.7008302835880472E-2</v>
      </c>
      <c r="H17" s="77">
        <v>0.10104389193132783</v>
      </c>
      <c r="I17" s="77">
        <f t="shared" si="2"/>
        <v>0.10104389193132783</v>
      </c>
      <c r="J17" s="76">
        <f>分析係数表!G20</f>
        <v>0.1001139508383526</v>
      </c>
      <c r="K17" s="78">
        <f t="shared" si="3"/>
        <v>1.0115903229328769E-2</v>
      </c>
      <c r="L17" s="79"/>
      <c r="M17" s="80"/>
      <c r="N17" s="81">
        <f>分析係数表!H20</f>
        <v>5.5269913531674753E-4</v>
      </c>
      <c r="O17" s="82">
        <f t="shared" si="4"/>
        <v>4.2099909446885542E-3</v>
      </c>
      <c r="P17" s="76">
        <f>分析係数表!C20</f>
        <v>0.17015847434864362</v>
      </c>
      <c r="Q17" s="82">
        <f t="shared" si="5"/>
        <v>7.1636563616980927E-4</v>
      </c>
      <c r="R17" s="83">
        <v>2.5658983412571194E-3</v>
      </c>
      <c r="S17" s="84">
        <f t="shared" si="6"/>
        <v>0.10360979027258495</v>
      </c>
      <c r="T17" s="85">
        <f>分析係数表!F20</f>
        <v>0.22285528243529221</v>
      </c>
      <c r="U17" s="86">
        <f t="shared" si="7"/>
        <v>2.308998907425831E-2</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投入係数表!J18</f>
        <v>9.1502388481464036E-3</v>
      </c>
      <c r="E18" s="77">
        <f t="shared" si="0"/>
        <v>0.91502388481464036</v>
      </c>
      <c r="F18" s="76">
        <f>分析係数表!C21</f>
        <v>0.30753935376967689</v>
      </c>
      <c r="G18" s="77">
        <f t="shared" si="1"/>
        <v>0.28140585421971376</v>
      </c>
      <c r="H18" s="77">
        <v>0.30901730678905182</v>
      </c>
      <c r="I18" s="77">
        <f t="shared" si="2"/>
        <v>0.30901730678905182</v>
      </c>
      <c r="J18" s="76">
        <f>分析係数表!G21</f>
        <v>0.28506721215663355</v>
      </c>
      <c r="K18" s="78">
        <f t="shared" si="3"/>
        <v>8.8090702154506151E-2</v>
      </c>
      <c r="L18" s="79"/>
      <c r="M18" s="80"/>
      <c r="N18" s="81">
        <f>分析係数表!H21</f>
        <v>9.2358934454245961E-4</v>
      </c>
      <c r="O18" s="82">
        <f t="shared" si="4"/>
        <v>7.0351164470453462E-3</v>
      </c>
      <c r="P18" s="76">
        <f>分析係数表!C21</f>
        <v>0.30753935376967689</v>
      </c>
      <c r="Q18" s="82">
        <f t="shared" si="5"/>
        <v>2.1635751658187511E-3</v>
      </c>
      <c r="R18" s="83">
        <v>6.0745054913707462E-3</v>
      </c>
      <c r="S18" s="84">
        <f t="shared" si="6"/>
        <v>0.31509181228042255</v>
      </c>
      <c r="T18" s="85">
        <f>分析係数表!F21</f>
        <v>0.42562828755113968</v>
      </c>
      <c r="U18" s="86">
        <f t="shared" si="7"/>
        <v>0.13411198848230141</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投入係数表!J19</f>
        <v>0</v>
      </c>
      <c r="E19" s="77">
        <f t="shared" si="0"/>
        <v>0</v>
      </c>
      <c r="F19" s="76">
        <f>分析係数表!C22</f>
        <v>4.2074718897352148E-2</v>
      </c>
      <c r="G19" s="77">
        <f t="shared" si="1"/>
        <v>0</v>
      </c>
      <c r="H19" s="77">
        <v>1.2968596467317398E-3</v>
      </c>
      <c r="I19" s="77">
        <f t="shared" si="2"/>
        <v>1.2968596467317398E-3</v>
      </c>
      <c r="J19" s="76">
        <f>分析係数表!G22</f>
        <v>0.19450101832993891</v>
      </c>
      <c r="K19" s="78">
        <f t="shared" si="3"/>
        <v>2.5224052192032823E-4</v>
      </c>
      <c r="L19" s="79"/>
      <c r="M19" s="80"/>
      <c r="N19" s="81">
        <f>分析係数表!H22</f>
        <v>4.363414226184849E-5</v>
      </c>
      <c r="O19" s="82">
        <f t="shared" si="4"/>
        <v>3.3236770615962266E-4</v>
      </c>
      <c r="P19" s="76">
        <f>分析係数表!C22</f>
        <v>4.2074718897352148E-2</v>
      </c>
      <c r="Q19" s="82">
        <f t="shared" si="5"/>
        <v>1.3984277807223862E-5</v>
      </c>
      <c r="R19" s="83">
        <v>1.8995124908183014E-4</v>
      </c>
      <c r="S19" s="84">
        <f t="shared" si="6"/>
        <v>1.4868108958135699E-3</v>
      </c>
      <c r="T19" s="85">
        <f>分析係数表!F22</f>
        <v>0.41276306856754924</v>
      </c>
      <c r="U19" s="86">
        <f t="shared" si="7"/>
        <v>6.1370062773567584E-4</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2.2157847077308178E-4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投入係数表!J21</f>
        <v>0</v>
      </c>
      <c r="E21" s="77">
        <f t="shared" si="0"/>
        <v>0</v>
      </c>
      <c r="F21" s="76">
        <f>分析係数表!C24</f>
        <v>7.1732954545454586E-2</v>
      </c>
      <c r="G21" s="77">
        <f t="shared" si="1"/>
        <v>0</v>
      </c>
      <c r="H21" s="77">
        <v>1.1104041169764755E-3</v>
      </c>
      <c r="I21" s="77">
        <f t="shared" si="2"/>
        <v>1.1104041169764755E-3</v>
      </c>
      <c r="J21" s="76">
        <f>分析係数表!G24</f>
        <v>0.20895522388059701</v>
      </c>
      <c r="K21" s="78">
        <f t="shared" si="3"/>
        <v>2.3202474086075607E-4</v>
      </c>
      <c r="L21" s="79"/>
      <c r="M21" s="80"/>
      <c r="N21" s="81">
        <f>分析係数表!H24</f>
        <v>3.4907313809478792E-4</v>
      </c>
      <c r="O21" s="82">
        <f t="shared" si="4"/>
        <v>2.6589416492769813E-3</v>
      </c>
      <c r="P21" s="76">
        <f>分析係数表!C24</f>
        <v>7.1732954545454586E-2</v>
      </c>
      <c r="Q21" s="82">
        <f t="shared" si="5"/>
        <v>1.9073374046660175E-4</v>
      </c>
      <c r="R21" s="83">
        <v>7.9782094869395594E-4</v>
      </c>
      <c r="S21" s="84">
        <f t="shared" si="6"/>
        <v>1.9082250656704315E-3</v>
      </c>
      <c r="T21" s="85">
        <f>分析係数表!F24</f>
        <v>0.39402985074626867</v>
      </c>
      <c r="U21" s="86">
        <f t="shared" si="7"/>
        <v>7.5189763781640881E-4</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投入係数表!J22</f>
        <v>0</v>
      </c>
      <c r="E22" s="77">
        <f t="shared" si="0"/>
        <v>0</v>
      </c>
      <c r="F22" s="76">
        <f>分析係数表!C25</f>
        <v>8.282778259254675E-2</v>
      </c>
      <c r="G22" s="77">
        <f t="shared" si="1"/>
        <v>0</v>
      </c>
      <c r="H22" s="77">
        <v>4.6618337883512313E-3</v>
      </c>
      <c r="I22" s="77">
        <f t="shared" si="2"/>
        <v>4.6618337883512313E-3</v>
      </c>
      <c r="J22" s="76">
        <f>分析係数表!G25</f>
        <v>0.19696794352505498</v>
      </c>
      <c r="K22" s="78">
        <f t="shared" si="3"/>
        <v>9.1823181434715843E-4</v>
      </c>
      <c r="L22" s="79"/>
      <c r="M22" s="80"/>
      <c r="N22" s="81">
        <f>分析係数表!H25</f>
        <v>5.163373500985404E-4</v>
      </c>
      <c r="O22" s="82">
        <f t="shared" si="4"/>
        <v>3.9330178562222012E-3</v>
      </c>
      <c r="P22" s="76">
        <f>分析係数表!C25</f>
        <v>8.282778259254675E-2</v>
      </c>
      <c r="Q22" s="82">
        <f t="shared" si="5"/>
        <v>3.2576314792777676E-4</v>
      </c>
      <c r="R22" s="83">
        <v>2.0058274438973533E-3</v>
      </c>
      <c r="S22" s="84">
        <f t="shared" si="6"/>
        <v>6.667661232248585E-3</v>
      </c>
      <c r="T22" s="85">
        <f>分析係数表!F25</f>
        <v>0.35065385950700151</v>
      </c>
      <c r="U22" s="86">
        <f t="shared" si="7"/>
        <v>2.3380411449731757E-3</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投入係数表!J23</f>
        <v>0</v>
      </c>
      <c r="E23" s="77">
        <f t="shared" si="0"/>
        <v>0</v>
      </c>
      <c r="F23" s="76">
        <f>分析係数表!C26</f>
        <v>0.67408011178388449</v>
      </c>
      <c r="G23" s="77">
        <f t="shared" si="1"/>
        <v>0</v>
      </c>
      <c r="H23" s="77">
        <v>1.8610387030867207E-2</v>
      </c>
      <c r="I23" s="77">
        <f t="shared" si="2"/>
        <v>1.8610387030867207E-2</v>
      </c>
      <c r="J23" s="76">
        <f>分析係数表!G26</f>
        <v>0.19641156410335187</v>
      </c>
      <c r="K23" s="78">
        <f t="shared" si="3"/>
        <v>3.6552952253013624E-3</v>
      </c>
      <c r="L23" s="79"/>
      <c r="M23" s="80"/>
      <c r="N23" s="81">
        <f>分析係数表!H26</f>
        <v>1.0886718494331198E-2</v>
      </c>
      <c r="O23" s="82">
        <f t="shared" si="4"/>
        <v>8.2925742686825857E-2</v>
      </c>
      <c r="P23" s="76">
        <f>分析係数表!C26</f>
        <v>0.67408011178388449</v>
      </c>
      <c r="Q23" s="82">
        <f t="shared" si="5"/>
        <v>5.5898593900097215E-2</v>
      </c>
      <c r="R23" s="83">
        <v>6.3706615032740443E-2</v>
      </c>
      <c r="S23" s="84">
        <f t="shared" si="6"/>
        <v>8.2317002063607647E-2</v>
      </c>
      <c r="T23" s="85">
        <f>分析係数表!F26</f>
        <v>0.33487971980706011</v>
      </c>
      <c r="U23" s="86">
        <f t="shared" si="7"/>
        <v>2.7566294586418117E-2</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投入係数表!J24</f>
        <v>6.7281168001076492E-5</v>
      </c>
      <c r="E24" s="77">
        <f t="shared" si="0"/>
        <v>6.7281168001076495E-3</v>
      </c>
      <c r="F24" s="76">
        <f>分析係数表!C27</f>
        <v>6.0248713550600352E-2</v>
      </c>
      <c r="G24" s="77">
        <f t="shared" si="1"/>
        <v>4.0536038182466765E-4</v>
      </c>
      <c r="H24" s="77">
        <v>6.4861569457539694E-4</v>
      </c>
      <c r="I24" s="77">
        <f t="shared" si="2"/>
        <v>6.4861569457539694E-4</v>
      </c>
      <c r="J24" s="76">
        <f>分析係数表!G27</f>
        <v>0.16803278688524589</v>
      </c>
      <c r="K24" s="78">
        <f t="shared" si="3"/>
        <v>1.0898870277701342E-4</v>
      </c>
      <c r="L24" s="79"/>
      <c r="M24" s="80"/>
      <c r="N24" s="81">
        <f>分析係数表!H27</f>
        <v>1.0879446137287556E-2</v>
      </c>
      <c r="O24" s="82">
        <f t="shared" si="4"/>
        <v>8.2870348069132571E-2</v>
      </c>
      <c r="P24" s="76">
        <f>分析係数表!C27</f>
        <v>6.0248713550600352E-2</v>
      </c>
      <c r="Q24" s="82">
        <f t="shared" si="5"/>
        <v>4.9928318626557156E-3</v>
      </c>
      <c r="R24" s="83">
        <v>5.0534205620058484E-3</v>
      </c>
      <c r="S24" s="84">
        <f t="shared" si="6"/>
        <v>5.7020362565812456E-3</v>
      </c>
      <c r="T24" s="85">
        <f>分析係数表!F27</f>
        <v>0.31967213114754101</v>
      </c>
      <c r="U24" s="86">
        <f t="shared" si="7"/>
        <v>1.8227820820218737E-3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投入係数表!J25</f>
        <v>0</v>
      </c>
      <c r="E25" s="77">
        <f t="shared" si="0"/>
        <v>0</v>
      </c>
      <c r="F25" s="76">
        <f>分析係数表!C28</f>
        <v>0.15853112404836545</v>
      </c>
      <c r="G25" s="77">
        <f t="shared" si="1"/>
        <v>0</v>
      </c>
      <c r="H25" s="77">
        <v>1.4518179615897136E-2</v>
      </c>
      <c r="I25" s="77">
        <f t="shared" si="2"/>
        <v>1.4518179615897136E-2</v>
      </c>
      <c r="J25" s="76">
        <f>分析係数表!G28</f>
        <v>0.12484608017512655</v>
      </c>
      <c r="K25" s="78">
        <f t="shared" si="3"/>
        <v>1.8125378163231819E-3</v>
      </c>
      <c r="L25" s="79"/>
      <c r="M25" s="80"/>
      <c r="N25" s="81">
        <f>分析係数表!H28</f>
        <v>2.0813485858901727E-2</v>
      </c>
      <c r="O25" s="82">
        <f t="shared" si="4"/>
        <v>0.15853939583814</v>
      </c>
      <c r="P25" s="76">
        <f>分析係数表!C28</f>
        <v>0.15853112404836545</v>
      </c>
      <c r="Q25" s="82">
        <f t="shared" si="5"/>
        <v>2.5133428628169086E-2</v>
      </c>
      <c r="R25" s="83">
        <v>2.854922472918214E-2</v>
      </c>
      <c r="S25" s="84">
        <f t="shared" si="6"/>
        <v>4.3067404345079274E-2</v>
      </c>
      <c r="T25" s="85">
        <f>分析係数表!F28</f>
        <v>0.21350389930223013</v>
      </c>
      <c r="U25" s="86">
        <f t="shared" si="7"/>
        <v>9.195058760500233E-3</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投入係数表!J26</f>
        <v>3.7004642400592074E-3</v>
      </c>
      <c r="E26" s="77">
        <f t="shared" si="0"/>
        <v>0.37004642400592075</v>
      </c>
      <c r="F26" s="76">
        <f>分析係数表!C29</f>
        <v>0.64680851063829792</v>
      </c>
      <c r="G26" s="77">
        <f t="shared" si="1"/>
        <v>0.2393491763782977</v>
      </c>
      <c r="H26" s="77">
        <v>0.30806941904569324</v>
      </c>
      <c r="I26" s="77">
        <f t="shared" si="2"/>
        <v>0.30806941904569324</v>
      </c>
      <c r="J26" s="76">
        <f>分析係数表!G29</f>
        <v>0.2586455783593799</v>
      </c>
      <c r="K26" s="78">
        <f t="shared" si="3"/>
        <v>7.9680793063911487E-2</v>
      </c>
      <c r="L26" s="79"/>
      <c r="M26" s="80"/>
      <c r="N26" s="81">
        <f>分析係数表!H29</f>
        <v>9.8394990800468336E-3</v>
      </c>
      <c r="O26" s="82">
        <f t="shared" si="4"/>
        <v>7.4948917738994911E-2</v>
      </c>
      <c r="P26" s="76">
        <f>分析係数表!C29</f>
        <v>0.64680851063829792</v>
      </c>
      <c r="Q26" s="82">
        <f t="shared" si="5"/>
        <v>4.8477597856711609E-2</v>
      </c>
      <c r="R26" s="83">
        <v>7.3513137420940802E-2</v>
      </c>
      <c r="S26" s="84">
        <f t="shared" si="6"/>
        <v>0.38158255646663403</v>
      </c>
      <c r="T26" s="85">
        <f>分析係数表!F29</f>
        <v>0.37783217222117615</v>
      </c>
      <c r="U26" s="86">
        <f t="shared" si="7"/>
        <v>0.14417416619149795</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投入係数表!J27</f>
        <v>3.2294960640516721E-3</v>
      </c>
      <c r="E27" s="77">
        <f t="shared" si="0"/>
        <v>0.32294960640516723</v>
      </c>
      <c r="F27" s="76">
        <f>分析係数表!C30</f>
        <v>1</v>
      </c>
      <c r="G27" s="77">
        <f t="shared" si="1"/>
        <v>0.32294960640516723</v>
      </c>
      <c r="H27" s="77">
        <v>0.35686939752824198</v>
      </c>
      <c r="I27" s="77">
        <f t="shared" si="2"/>
        <v>0.35686939752824198</v>
      </c>
      <c r="J27" s="76">
        <f>分析係数表!G30</f>
        <v>0.34450721322190581</v>
      </c>
      <c r="K27" s="78">
        <f t="shared" si="3"/>
        <v>0.12294408162663513</v>
      </c>
      <c r="L27" s="79"/>
      <c r="M27" s="80"/>
      <c r="N27" s="81">
        <f>分析係数表!H30</f>
        <v>0</v>
      </c>
      <c r="O27" s="82">
        <f t="shared" si="4"/>
        <v>0</v>
      </c>
      <c r="P27" s="76">
        <f>分析係数表!C30</f>
        <v>1</v>
      </c>
      <c r="Q27" s="82">
        <f t="shared" si="5"/>
        <v>0</v>
      </c>
      <c r="R27" s="83">
        <v>1.9154929462674306E-2</v>
      </c>
      <c r="S27" s="84">
        <f t="shared" si="6"/>
        <v>0.37602432699091631</v>
      </c>
      <c r="T27" s="85">
        <f>分析係数表!F30</f>
        <v>0.4405434427377562</v>
      </c>
      <c r="U27" s="86">
        <f t="shared" si="7"/>
        <v>0.16565505156572605</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投入係数表!J28</f>
        <v>3.0074682096481196E-2</v>
      </c>
      <c r="E28" s="77">
        <f t="shared" si="0"/>
        <v>3.0074682096481196</v>
      </c>
      <c r="F28" s="76">
        <f>分析係数表!C31</f>
        <v>0.1179326099371788</v>
      </c>
      <c r="G28" s="77">
        <f t="shared" si="1"/>
        <v>0.35467857526689717</v>
      </c>
      <c r="H28" s="77">
        <v>0.37938325657192867</v>
      </c>
      <c r="I28" s="77">
        <f t="shared" si="2"/>
        <v>0.37938325657192867</v>
      </c>
      <c r="J28" s="76">
        <f>分析係数表!G31</f>
        <v>7.0682730923694773E-2</v>
      </c>
      <c r="K28" s="78">
        <f t="shared" si="3"/>
        <v>2.681584464122869E-2</v>
      </c>
      <c r="L28" s="79"/>
      <c r="M28" s="80"/>
      <c r="N28" s="81">
        <f>分析係数表!H31</f>
        <v>2.2689753976161214E-2</v>
      </c>
      <c r="O28" s="82">
        <f t="shared" si="4"/>
        <v>0.17283120720300379</v>
      </c>
      <c r="P28" s="76">
        <f>分析係数表!C31</f>
        <v>0.1179326099371788</v>
      </c>
      <c r="Q28" s="82">
        <f t="shared" si="5"/>
        <v>2.0382435344043572E-2</v>
      </c>
      <c r="R28" s="83">
        <v>2.6545736774892102E-2</v>
      </c>
      <c r="S28" s="84">
        <f t="shared" si="6"/>
        <v>0.40592899334682075</v>
      </c>
      <c r="T28" s="85">
        <f>分析係数表!F31</f>
        <v>0.34457831325301203</v>
      </c>
      <c r="U28" s="86">
        <f t="shared" si="7"/>
        <v>0.13987432782794063</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投入係数表!J29</f>
        <v>2.4894032160398304E-3</v>
      </c>
      <c r="E29" s="77">
        <f t="shared" si="0"/>
        <v>0.24894032160398305</v>
      </c>
      <c r="F29" s="76">
        <f>分析係数表!C32</f>
        <v>0.90289699570815452</v>
      </c>
      <c r="G29" s="77">
        <f t="shared" si="1"/>
        <v>0.22476746848685808</v>
      </c>
      <c r="H29" s="77">
        <v>0.25869251319680148</v>
      </c>
      <c r="I29" s="77">
        <f t="shared" si="2"/>
        <v>0.25869251319680148</v>
      </c>
      <c r="J29" s="76">
        <f>分析係数表!G32</f>
        <v>0.14049586776859505</v>
      </c>
      <c r="K29" s="78">
        <f t="shared" si="3"/>
        <v>3.634522912682335E-2</v>
      </c>
      <c r="L29" s="79"/>
      <c r="M29" s="80"/>
      <c r="N29" s="81">
        <f>分析係数表!H32</f>
        <v>6.5160319111027074E-3</v>
      </c>
      <c r="O29" s="82">
        <f t="shared" si="4"/>
        <v>4.9633577453170319E-2</v>
      </c>
      <c r="P29" s="76">
        <f>分析係数表!C32</f>
        <v>0.90289699570815452</v>
      </c>
      <c r="Q29" s="82">
        <f t="shared" si="5"/>
        <v>4.4814007968715479E-2</v>
      </c>
      <c r="R29" s="83">
        <v>5.8360319843473979E-2</v>
      </c>
      <c r="S29" s="84">
        <f t="shared" si="6"/>
        <v>0.31705283304027543</v>
      </c>
      <c r="T29" s="85">
        <f>分析係数表!F32</f>
        <v>0.48288075560802834</v>
      </c>
      <c r="U29" s="86">
        <f t="shared" si="7"/>
        <v>0.15309871158615426</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投入係数表!J30</f>
        <v>2.3548408800376773E-3</v>
      </c>
      <c r="E30" s="77">
        <f t="shared" si="0"/>
        <v>0.23548408800376772</v>
      </c>
      <c r="F30" s="76">
        <f>分析係数表!C33</f>
        <v>0.9642857142857143</v>
      </c>
      <c r="G30" s="77">
        <f t="shared" si="1"/>
        <v>0.22707394200363315</v>
      </c>
      <c r="H30" s="77">
        <v>0.24382763270731103</v>
      </c>
      <c r="I30" s="77">
        <f t="shared" si="2"/>
        <v>0.24382763270731103</v>
      </c>
      <c r="J30" s="76">
        <f>分析係数表!G33</f>
        <v>0.50770178681454092</v>
      </c>
      <c r="K30" s="78">
        <f t="shared" si="3"/>
        <v>0.1237917248002614</v>
      </c>
      <c r="L30" s="79"/>
      <c r="M30" s="80"/>
      <c r="N30" s="81">
        <f>分析係数表!H33</f>
        <v>9.5995112976066674E-4</v>
      </c>
      <c r="O30" s="82">
        <f t="shared" si="4"/>
        <v>7.3120895355116983E-3</v>
      </c>
      <c r="P30" s="76">
        <f>分析係数表!C33</f>
        <v>0.9642857142857143</v>
      </c>
      <c r="Q30" s="82">
        <f t="shared" si="5"/>
        <v>7.0509434806719949E-3</v>
      </c>
      <c r="R30" s="83">
        <v>2.4041331287120871E-2</v>
      </c>
      <c r="S30" s="84">
        <f t="shared" si="6"/>
        <v>0.26786896399443189</v>
      </c>
      <c r="T30" s="85">
        <f>分析係数表!F33</f>
        <v>0.64571780653111521</v>
      </c>
      <c r="U30" s="86">
        <f t="shared" si="7"/>
        <v>0.17296775986824683</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投入係数表!J31</f>
        <v>4.0166857296642669E-2</v>
      </c>
      <c r="E31" s="77">
        <f t="shared" si="0"/>
        <v>4.0166857296642666</v>
      </c>
      <c r="F31" s="76">
        <f>分析係数表!C34</f>
        <v>0.30203352059055666</v>
      </c>
      <c r="G31" s="77">
        <f t="shared" si="1"/>
        <v>1.2131737320363474</v>
      </c>
      <c r="H31" s="77">
        <v>1.3076386562304287</v>
      </c>
      <c r="I31" s="77">
        <f t="shared" si="2"/>
        <v>1.3076386562304287</v>
      </c>
      <c r="J31" s="76">
        <f>分析係数表!G34</f>
        <v>0.42483507228746548</v>
      </c>
      <c r="K31" s="78">
        <f t="shared" si="3"/>
        <v>0.55553076304553839</v>
      </c>
      <c r="L31" s="79"/>
      <c r="M31" s="80"/>
      <c r="N31" s="81">
        <f>分析係数表!H34</f>
        <v>0.16119179387231194</v>
      </c>
      <c r="O31" s="82">
        <f t="shared" si="4"/>
        <v>1.2278217011713393</v>
      </c>
      <c r="P31" s="76">
        <f>分析係数表!C34</f>
        <v>0.30203352059055666</v>
      </c>
      <c r="Q31" s="82">
        <f t="shared" si="5"/>
        <v>0.37084331106226598</v>
      </c>
      <c r="R31" s="83">
        <v>0.40866695894614857</v>
      </c>
      <c r="S31" s="84">
        <f t="shared" si="6"/>
        <v>1.7163056151765774</v>
      </c>
      <c r="T31" s="85">
        <f>分析係数表!F34</f>
        <v>0.69971459317830909</v>
      </c>
      <c r="U31" s="86">
        <f t="shared" si="7"/>
        <v>1.2009240852929264</v>
      </c>
      <c r="V31" s="87">
        <f>分析係数表!D34</f>
        <v>0.22921442942029663</v>
      </c>
      <c r="W31" s="88">
        <f t="shared" si="8"/>
        <v>0</v>
      </c>
      <c r="X31" s="76">
        <f>分析係数表!E34</f>
        <v>0.15341786365975763</v>
      </c>
      <c r="Y31" s="89">
        <f t="shared" si="9"/>
        <v>0</v>
      </c>
    </row>
    <row r="32" spans="1:25" x14ac:dyDescent="0.2">
      <c r="A32" s="6" t="s">
        <v>20</v>
      </c>
      <c r="B32" s="5" t="s">
        <v>37</v>
      </c>
      <c r="C32" s="90"/>
      <c r="D32" s="76">
        <f>投入係数表!J32</f>
        <v>5.9880239520958087E-3</v>
      </c>
      <c r="E32" s="77">
        <f t="shared" si="0"/>
        <v>0.5988023952095809</v>
      </c>
      <c r="F32" s="76">
        <f>分析係数表!C35</f>
        <v>0.24187752657583472</v>
      </c>
      <c r="G32" s="77">
        <f t="shared" si="1"/>
        <v>0.1448368422609789</v>
      </c>
      <c r="H32" s="77">
        <v>0.17502638114663771</v>
      </c>
      <c r="I32" s="77">
        <f t="shared" si="2"/>
        <v>0.17502638114663771</v>
      </c>
      <c r="J32" s="76">
        <f>分析係数表!G35</f>
        <v>0.31447635625181319</v>
      </c>
      <c r="K32" s="78">
        <f t="shared" si="3"/>
        <v>5.5041658590935683E-2</v>
      </c>
      <c r="L32" s="79"/>
      <c r="M32" s="80"/>
      <c r="N32" s="81">
        <f>分析係数表!H35</f>
        <v>6.1051437381369679E-2</v>
      </c>
      <c r="O32" s="82">
        <f t="shared" si="4"/>
        <v>0.46503781553500539</v>
      </c>
      <c r="P32" s="76">
        <f>分析係数表!C35</f>
        <v>0.24187752657583472</v>
      </c>
      <c r="Q32" s="82">
        <f t="shared" si="5"/>
        <v>0.11248219658583639</v>
      </c>
      <c r="R32" s="83">
        <v>0.14010015875930895</v>
      </c>
      <c r="S32" s="84">
        <f t="shared" si="6"/>
        <v>0.31512653990594663</v>
      </c>
      <c r="T32" s="85">
        <f>分析係数表!F35</f>
        <v>0.64519872352770524</v>
      </c>
      <c r="U32" s="86">
        <f t="shared" si="7"/>
        <v>0.20331924129701923</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投入係数表!J33</f>
        <v>1.6820292000269124E-3</v>
      </c>
      <c r="E33" s="77">
        <f t="shared" si="0"/>
        <v>0.16820292000269124</v>
      </c>
      <c r="F33" s="76">
        <f>分析係数表!C36</f>
        <v>0.77936171821825606</v>
      </c>
      <c r="G33" s="77">
        <f t="shared" si="1"/>
        <v>0.13109091674262532</v>
      </c>
      <c r="H33" s="77">
        <v>0.19625877675567902</v>
      </c>
      <c r="I33" s="77">
        <f t="shared" si="2"/>
        <v>0.19625877675567902</v>
      </c>
      <c r="J33" s="76">
        <f>分析係数表!G36</f>
        <v>1.8652197083474639E-2</v>
      </c>
      <c r="K33" s="78">
        <f t="shared" si="3"/>
        <v>3.6606573834085765E-3</v>
      </c>
      <c r="L33" s="79"/>
      <c r="M33" s="80"/>
      <c r="N33" s="81">
        <f>分析係数表!H36</f>
        <v>0.16962772804293599</v>
      </c>
      <c r="O33" s="82">
        <f t="shared" si="4"/>
        <v>1.292079457695533</v>
      </c>
      <c r="P33" s="76">
        <f>分析係数表!C36</f>
        <v>0.77936171821825606</v>
      </c>
      <c r="Q33" s="82">
        <f t="shared" si="5"/>
        <v>1.0069972662241031</v>
      </c>
      <c r="R33" s="83">
        <v>1.0513048170083561</v>
      </c>
      <c r="S33" s="84">
        <f t="shared" si="6"/>
        <v>1.247563593764035</v>
      </c>
      <c r="T33" s="85">
        <f>分析係数表!F36</f>
        <v>0.88299985465820452</v>
      </c>
      <c r="U33" s="86">
        <f t="shared" si="7"/>
        <v>1.1015984719705103</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投入係数表!J34</f>
        <v>2.1799098432348785E-2</v>
      </c>
      <c r="E34" s="77">
        <f t="shared" si="0"/>
        <v>2.1799098432348787</v>
      </c>
      <c r="F34" s="76">
        <f>分析係数表!C37</f>
        <v>0.39264934616049307</v>
      </c>
      <c r="G34" s="77">
        <f t="shared" si="1"/>
        <v>0.85594017463499805</v>
      </c>
      <c r="H34" s="77">
        <v>0.96359160180564429</v>
      </c>
      <c r="I34" s="77">
        <f t="shared" si="2"/>
        <v>0.96359160180564429</v>
      </c>
      <c r="J34" s="76">
        <f>分析係数表!G37</f>
        <v>0.48015873015873017</v>
      </c>
      <c r="K34" s="78">
        <f t="shared" si="3"/>
        <v>0.46267691991461496</v>
      </c>
      <c r="L34" s="79"/>
      <c r="M34" s="80"/>
      <c r="N34" s="81">
        <f>分析係数表!H37</f>
        <v>4.8128458914818879E-2</v>
      </c>
      <c r="O34" s="82">
        <f t="shared" si="4"/>
        <v>0.36660157989406378</v>
      </c>
      <c r="P34" s="76">
        <f>分析係数表!C37</f>
        <v>0.39264934616049307</v>
      </c>
      <c r="Q34" s="82">
        <f t="shared" si="5"/>
        <v>0.14394587064680792</v>
      </c>
      <c r="R34" s="83">
        <v>0.18005351348446627</v>
      </c>
      <c r="S34" s="84">
        <f t="shared" si="6"/>
        <v>1.1436451152901106</v>
      </c>
      <c r="T34" s="85">
        <f>分析係数表!F37</f>
        <v>0.71504884004884006</v>
      </c>
      <c r="U34" s="86">
        <f t="shared" si="7"/>
        <v>0.81776211311571556</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投入係数表!J35</f>
        <v>1.1303236224180852E-2</v>
      </c>
      <c r="E35" s="77">
        <f t="shared" si="0"/>
        <v>1.1303236224180853</v>
      </c>
      <c r="F35" s="76">
        <f>分析係数表!C38</f>
        <v>0.1050867904295959</v>
      </c>
      <c r="G35" s="77">
        <f t="shared" si="1"/>
        <v>0.11878208162667102</v>
      </c>
      <c r="H35" s="77">
        <v>0.13677383536192694</v>
      </c>
      <c r="I35" s="77">
        <f t="shared" si="2"/>
        <v>0.13677383536192694</v>
      </c>
      <c r="J35" s="76">
        <f>分析係数表!G38</f>
        <v>0.35480984340044741</v>
      </c>
      <c r="K35" s="78">
        <f t="shared" si="3"/>
        <v>4.8528703106043874E-2</v>
      </c>
      <c r="L35" s="79"/>
      <c r="M35" s="80"/>
      <c r="N35" s="81">
        <f>分析係数表!H38</f>
        <v>4.2637829346869612E-2</v>
      </c>
      <c r="O35" s="82">
        <f t="shared" si="4"/>
        <v>0.32477864353564462</v>
      </c>
      <c r="P35" s="76">
        <f>分析係数表!C38</f>
        <v>0.1050867904295959</v>
      </c>
      <c r="Q35" s="82">
        <f t="shared" si="5"/>
        <v>3.4129945249238715E-2</v>
      </c>
      <c r="R35" s="83">
        <v>4.2791553922609693E-2</v>
      </c>
      <c r="S35" s="84">
        <f t="shared" si="6"/>
        <v>0.17956538928453664</v>
      </c>
      <c r="T35" s="85">
        <f>分析係数表!F38</f>
        <v>0.56778523489932886</v>
      </c>
      <c r="U35" s="86">
        <f t="shared" si="7"/>
        <v>0.10195457673471006</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投入係数表!J36</f>
        <v>0</v>
      </c>
      <c r="E36" s="77">
        <f t="shared" si="0"/>
        <v>0</v>
      </c>
      <c r="F36" s="76">
        <f>分析係数表!C39</f>
        <v>1</v>
      </c>
      <c r="G36" s="77">
        <f t="shared" si="1"/>
        <v>0</v>
      </c>
      <c r="H36" s="77">
        <v>4.6150489965076272E-2</v>
      </c>
      <c r="I36" s="77">
        <f t="shared" si="2"/>
        <v>4.6150489965076272E-2</v>
      </c>
      <c r="J36" s="76">
        <f>分析係数表!G39</f>
        <v>0.33710212609069684</v>
      </c>
      <c r="K36" s="78">
        <f t="shared" si="3"/>
        <v>1.5557428287354581E-2</v>
      </c>
      <c r="L36" s="79"/>
      <c r="M36" s="80"/>
      <c r="N36" s="81">
        <f>分析係数表!H39</f>
        <v>3.8325321619990253E-3</v>
      </c>
      <c r="O36" s="82">
        <f t="shared" si="4"/>
        <v>2.9192963524353521E-2</v>
      </c>
      <c r="P36" s="76">
        <f>分析係数表!C39</f>
        <v>1</v>
      </c>
      <c r="Q36" s="82">
        <f t="shared" si="5"/>
        <v>2.9192963524353521E-2</v>
      </c>
      <c r="R36" s="83">
        <v>8.7420086166227193E-2</v>
      </c>
      <c r="S36" s="84">
        <f t="shared" si="6"/>
        <v>0.13357057613130346</v>
      </c>
      <c r="T36" s="85">
        <f>分析係数表!F39</f>
        <v>0.68778419564950233</v>
      </c>
      <c r="U36" s="86">
        <f t="shared" si="7"/>
        <v>9.1867731266909169E-2</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投入係数表!J37</f>
        <v>1.3456233600215298E-4</v>
      </c>
      <c r="E37" s="77">
        <f t="shared" si="0"/>
        <v>1.3456233600215299E-2</v>
      </c>
      <c r="F37" s="76">
        <f>分析係数表!C40</f>
        <v>0.68553257686676428</v>
      </c>
      <c r="G37" s="77">
        <f t="shared" si="1"/>
        <v>9.2246864948767309E-3</v>
      </c>
      <c r="H37" s="77">
        <v>1.0136777571005012E-2</v>
      </c>
      <c r="I37" s="77">
        <f t="shared" si="2"/>
        <v>1.0136777571005012E-2</v>
      </c>
      <c r="J37" s="76">
        <f>分析係数表!G40</f>
        <v>0.52354072328019352</v>
      </c>
      <c r="K37" s="78">
        <f t="shared" si="3"/>
        <v>5.3070158612544072E-3</v>
      </c>
      <c r="L37" s="79"/>
      <c r="M37" s="80"/>
      <c r="N37" s="81">
        <f>分析係数表!H40</f>
        <v>2.9983928090933552E-2</v>
      </c>
      <c r="O37" s="82">
        <f t="shared" si="4"/>
        <v>0.22839200874935403</v>
      </c>
      <c r="P37" s="76">
        <f>分析係数表!C40</f>
        <v>0.68553257686676428</v>
      </c>
      <c r="Q37" s="82">
        <f t="shared" si="5"/>
        <v>0.15657016229372125</v>
      </c>
      <c r="R37" s="83">
        <v>0.15688326270793873</v>
      </c>
      <c r="S37" s="84">
        <f t="shared" si="6"/>
        <v>0.16702004027894374</v>
      </c>
      <c r="T37" s="85">
        <f>分析係数表!F40</f>
        <v>0.72017864896718564</v>
      </c>
      <c r="U37" s="86">
        <f t="shared" si="7"/>
        <v>0.12028426695853463</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投入係数表!J38</f>
        <v>0</v>
      </c>
      <c r="E38" s="77">
        <f t="shared" si="0"/>
        <v>0</v>
      </c>
      <c r="F38" s="76">
        <f>分析係数表!C41</f>
        <v>0.79754162795683559</v>
      </c>
      <c r="G38" s="77">
        <f t="shared" si="1"/>
        <v>0</v>
      </c>
      <c r="H38" s="77">
        <v>1.0325954948459577E-3</v>
      </c>
      <c r="I38" s="77">
        <f t="shared" si="2"/>
        <v>1.0325954948459577E-3</v>
      </c>
      <c r="J38" s="76">
        <f>分析係数表!G41</f>
        <v>0.45300318922749822</v>
      </c>
      <c r="K38" s="78">
        <f t="shared" si="3"/>
        <v>4.6776905234716554E-4</v>
      </c>
      <c r="L38" s="79"/>
      <c r="M38" s="80"/>
      <c r="N38" s="81">
        <f>分析係数表!H41</f>
        <v>5.1357385442195667E-2</v>
      </c>
      <c r="O38" s="82">
        <f t="shared" si="4"/>
        <v>0.39119679014987585</v>
      </c>
      <c r="P38" s="76">
        <f>分析係数表!C41</f>
        <v>0.79754162795683559</v>
      </c>
      <c r="Q38" s="82">
        <f t="shared" si="5"/>
        <v>0.31199572486762056</v>
      </c>
      <c r="R38" s="83">
        <v>0.31790864595054247</v>
      </c>
      <c r="S38" s="84">
        <f t="shared" si="6"/>
        <v>0.31894124144538843</v>
      </c>
      <c r="T38" s="85">
        <f>分析係数表!F41</f>
        <v>0.55652019844082212</v>
      </c>
      <c r="U38" s="86">
        <f t="shared" si="7"/>
        <v>0.17749724298014974</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投入係数表!J39</f>
        <v>1.4129045280226065E-3</v>
      </c>
      <c r="E39" s="77">
        <f>$C$12*D39</f>
        <v>0.14129045280226066</v>
      </c>
      <c r="F39" s="76">
        <f>分析係数表!C42</f>
        <v>0.98696461824953441</v>
      </c>
      <c r="G39" s="77">
        <f>E39*F39</f>
        <v>0.13944867781228704</v>
      </c>
      <c r="H39" s="77">
        <v>0.15040304404916788</v>
      </c>
      <c r="I39" s="77">
        <f>C39+H39</f>
        <v>0.15040304404916788</v>
      </c>
      <c r="J39" s="76">
        <f>分析係数表!G42</f>
        <v>0.48689138576779029</v>
      </c>
      <c r="K39" s="78">
        <f>I39*J39</f>
        <v>7.3229946540793359E-2</v>
      </c>
      <c r="L39" s="79"/>
      <c r="M39" s="80"/>
      <c r="N39" s="81">
        <f>分析係数表!H42</f>
        <v>1.3250234533514657E-2</v>
      </c>
      <c r="O39" s="82">
        <f t="shared" si="4"/>
        <v>0.10092899343713875</v>
      </c>
      <c r="P39" s="76">
        <f>分析係数表!C42</f>
        <v>0.98696461824953441</v>
      </c>
      <c r="Q39" s="82">
        <f>O39*P39</f>
        <v>9.9613345477995413E-2</v>
      </c>
      <c r="R39" s="83">
        <v>0.10443887066340954</v>
      </c>
      <c r="S39" s="84">
        <f>I39+R39</f>
        <v>0.25484191471257744</v>
      </c>
      <c r="T39" s="85">
        <f>分析係数表!F42</f>
        <v>0.55852059925093633</v>
      </c>
      <c r="U39" s="86">
        <f t="shared" si="7"/>
        <v>0.14233445891952476</v>
      </c>
      <c r="V39" s="87">
        <f>分析係数表!D42</f>
        <v>0.29447565543071164</v>
      </c>
      <c r="W39" s="88">
        <f t="shared" si="8"/>
        <v>0</v>
      </c>
      <c r="X39" s="76">
        <f>分析係数表!E42</f>
        <v>0.22518726591760299</v>
      </c>
      <c r="Y39" s="89">
        <f t="shared" si="9"/>
        <v>0</v>
      </c>
    </row>
    <row r="40" spans="1:25" x14ac:dyDescent="0.2">
      <c r="A40" s="6" t="s">
        <v>194</v>
      </c>
      <c r="B40" s="5" t="s">
        <v>41</v>
      </c>
      <c r="C40" s="90"/>
      <c r="D40" s="76">
        <f>投入係数表!J40</f>
        <v>4.4741976720715872E-2</v>
      </c>
      <c r="E40" s="77">
        <f>$C$12*D40</f>
        <v>4.474197672071587</v>
      </c>
      <c r="F40" s="76">
        <f>分析係数表!C43</f>
        <v>0.29367142552738124</v>
      </c>
      <c r="G40" s="77">
        <f>E40*F40</f>
        <v>1.3139440084485536</v>
      </c>
      <c r="H40" s="77">
        <v>1.498679109826953</v>
      </c>
      <c r="I40" s="77">
        <f>C40+H40</f>
        <v>1.498679109826953</v>
      </c>
      <c r="J40" s="76">
        <f>分析係数表!G43</f>
        <v>0.35405848592511613</v>
      </c>
      <c r="K40" s="78">
        <f>I40*J40</f>
        <v>0.53062005651293176</v>
      </c>
      <c r="L40" s="79"/>
      <c r="M40" s="80"/>
      <c r="N40" s="81">
        <f>分析係数表!H43</f>
        <v>3.6063618579417776E-2</v>
      </c>
      <c r="O40" s="82">
        <f t="shared" si="4"/>
        <v>0.27470190914092812</v>
      </c>
      <c r="P40" s="76">
        <f>分析係数表!C43</f>
        <v>0.29367142552738124</v>
      </c>
      <c r="Q40" s="82">
        <f>O40*P40</f>
        <v>8.0672101252509523E-2</v>
      </c>
      <c r="R40" s="83">
        <v>0.13619785236168813</v>
      </c>
      <c r="S40" s="84">
        <f>I40+R40</f>
        <v>1.634876962188641</v>
      </c>
      <c r="T40" s="85">
        <f>分析係数表!F43</f>
        <v>0.58526919923476362</v>
      </c>
      <c r="U40" s="86">
        <f t="shared" si="7"/>
        <v>0.9568431305075088</v>
      </c>
      <c r="V40" s="87">
        <f>分析係数表!D43</f>
        <v>0.25485105220005466</v>
      </c>
      <c r="W40" s="88">
        <f t="shared" si="8"/>
        <v>0</v>
      </c>
      <c r="X40" s="76">
        <f>分析係数表!E43</f>
        <v>0.20470073790653184</v>
      </c>
      <c r="Y40" s="89">
        <f t="shared" si="9"/>
        <v>0</v>
      </c>
    </row>
    <row r="41" spans="1:25" x14ac:dyDescent="0.2">
      <c r="A41" s="6" t="s">
        <v>340</v>
      </c>
      <c r="B41" s="5" t="s">
        <v>42</v>
      </c>
      <c r="C41" s="90"/>
      <c r="D41" s="76">
        <f>投入係数表!J41</f>
        <v>6.7281168001076492E-5</v>
      </c>
      <c r="E41" s="77">
        <f>$C$12*D41</f>
        <v>6.7281168001076495E-3</v>
      </c>
      <c r="F41" s="76">
        <f>分析係数表!C44</f>
        <v>0.46678607983623333</v>
      </c>
      <c r="G41" s="77">
        <f>E41*F41</f>
        <v>3.1405912658025521E-3</v>
      </c>
      <c r="H41" s="77">
        <v>5.2301900241732658E-3</v>
      </c>
      <c r="I41" s="77">
        <f>C41+H41</f>
        <v>5.2301900241732658E-3</v>
      </c>
      <c r="J41" s="76">
        <f>分析係数表!G44</f>
        <v>0.26617412140575081</v>
      </c>
      <c r="K41" s="78">
        <f>I41*J41</f>
        <v>1.3921412344694416E-3</v>
      </c>
      <c r="L41" s="79"/>
      <c r="M41" s="80"/>
      <c r="N41" s="81">
        <f>分析係数表!H44</f>
        <v>0.11125251805362636</v>
      </c>
      <c r="O41" s="82">
        <f t="shared" si="4"/>
        <v>0.84742686147165125</v>
      </c>
      <c r="P41" s="76">
        <f>分析係数表!C44</f>
        <v>0.46678607983623333</v>
      </c>
      <c r="Q41" s="82">
        <f>O41*P41</f>
        <v>0.39556706261427482</v>
      </c>
      <c r="R41" s="83">
        <v>0.40179146217597167</v>
      </c>
      <c r="S41" s="84">
        <f>I41+R41</f>
        <v>0.40702165220014491</v>
      </c>
      <c r="T41" s="85">
        <f>分析係数表!F44</f>
        <v>0.50772097976570818</v>
      </c>
      <c r="U41" s="86">
        <f t="shared" si="7"/>
        <v>0.20665343204091488</v>
      </c>
      <c r="V41" s="87">
        <f>分析係数表!D44</f>
        <v>0.21532215122470713</v>
      </c>
      <c r="W41" s="88">
        <f t="shared" si="8"/>
        <v>0</v>
      </c>
      <c r="X41" s="76">
        <f>分析係数表!E44</f>
        <v>0.14064164004259852</v>
      </c>
      <c r="Y41" s="89">
        <f t="shared" si="9"/>
        <v>0</v>
      </c>
    </row>
    <row r="42" spans="1:25" x14ac:dyDescent="0.2">
      <c r="A42" s="6" t="s">
        <v>341</v>
      </c>
      <c r="B42" s="5" t="s">
        <v>278</v>
      </c>
      <c r="C42" s="90"/>
      <c r="D42" s="76">
        <f>投入係数表!J42</f>
        <v>3.7677454080602838E-3</v>
      </c>
      <c r="E42" s="77">
        <f>$C$12*D42</f>
        <v>0.3767745408060284</v>
      </c>
      <c r="F42" s="76">
        <f>分析係数表!C45</f>
        <v>1</v>
      </c>
      <c r="G42" s="77">
        <f>E42*F42</f>
        <v>0.3767745408060284</v>
      </c>
      <c r="H42" s="77">
        <v>0.45009255286187805</v>
      </c>
      <c r="I42" s="77">
        <f>C42+H42</f>
        <v>0.45009255286187805</v>
      </c>
      <c r="J42" s="76">
        <f>分析係数表!G45</f>
        <v>0</v>
      </c>
      <c r="K42" s="78">
        <f>I42*J42</f>
        <v>0</v>
      </c>
      <c r="L42" s="79"/>
      <c r="M42" s="80"/>
      <c r="N42" s="81">
        <f>分析係数表!H45</f>
        <v>0</v>
      </c>
      <c r="O42" s="82">
        <f t="shared" si="4"/>
        <v>0</v>
      </c>
      <c r="P42" s="76">
        <f>分析係数表!C45</f>
        <v>1</v>
      </c>
      <c r="Q42" s="82">
        <f>O42*P42</f>
        <v>0</v>
      </c>
      <c r="R42" s="83">
        <v>3.424797463184881E-2</v>
      </c>
      <c r="S42" s="84">
        <f>I42+R42</f>
        <v>0.48434052749372686</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1.8165915360290655E-3</v>
      </c>
      <c r="E43" s="77">
        <f>$C$12*D43</f>
        <v>0.18165915360290655</v>
      </c>
      <c r="F43" s="76">
        <f>分析係数表!C46</f>
        <v>1</v>
      </c>
      <c r="G43" s="77">
        <f>E43*F43</f>
        <v>0.18165915360290655</v>
      </c>
      <c r="H43" s="77">
        <v>0.24318016546372068</v>
      </c>
      <c r="I43" s="77">
        <f>C43+H43</f>
        <v>0.24318016546372068</v>
      </c>
      <c r="J43" s="76">
        <f>分析係数表!G46</f>
        <v>9.254143646408839E-3</v>
      </c>
      <c r="K43" s="78">
        <f>I43*J43</f>
        <v>2.2504241831587408E-3</v>
      </c>
      <c r="L43" s="79"/>
      <c r="M43" s="80"/>
      <c r="N43" s="81">
        <f>分析係数表!H46</f>
        <v>3.7808984269891717E-2</v>
      </c>
      <c r="O43" s="82">
        <f t="shared" si="4"/>
        <v>0.28799661738731303</v>
      </c>
      <c r="P43" s="76">
        <f>分析係数表!C46</f>
        <v>1</v>
      </c>
      <c r="Q43" s="82">
        <f>O43*P43</f>
        <v>0.28799661738731303</v>
      </c>
      <c r="R43" s="83">
        <v>0.30681540606052798</v>
      </c>
      <c r="S43" s="84">
        <f>I43+R43</f>
        <v>0.54999557152424861</v>
      </c>
      <c r="T43" s="85">
        <f>分析係数表!F46</f>
        <v>0.31353591160220995</v>
      </c>
      <c r="U43" s="86">
        <f t="shared" si="7"/>
        <v>0.17244336289503376</v>
      </c>
      <c r="V43" s="87">
        <f>分析係数表!D46</f>
        <v>8.2872928176795581E-4</v>
      </c>
      <c r="W43" s="88">
        <f t="shared" si="8"/>
        <v>0</v>
      </c>
      <c r="X43" s="76">
        <f>分析係数表!E46</f>
        <v>2.3480662983425414E-3</v>
      </c>
      <c r="Y43" s="89">
        <f t="shared" si="9"/>
        <v>0</v>
      </c>
    </row>
    <row r="44" spans="1:25" x14ac:dyDescent="0.2">
      <c r="A44" s="192">
        <v>40</v>
      </c>
      <c r="B44" s="14" t="s">
        <v>150</v>
      </c>
      <c r="C44" s="197">
        <f>SUM(C5:C43)</f>
        <v>100</v>
      </c>
      <c r="D44" s="92">
        <f>投入係数表!J44</f>
        <v>0.68660431945098566</v>
      </c>
      <c r="E44" s="91">
        <f>SUM(E5:E43)</f>
        <v>68.660431945098537</v>
      </c>
      <c r="F44" s="92">
        <f>分析係数表!C47</f>
        <v>0.4319039427318887</v>
      </c>
      <c r="G44" s="91">
        <f>SUM(G5:G43)</f>
        <v>7.9496213026648892</v>
      </c>
      <c r="H44" s="91">
        <f>SUM(H5:H43)</f>
        <v>9.309146703204334</v>
      </c>
      <c r="I44" s="91">
        <f>SUM(I5:I43)</f>
        <v>109.30914670320432</v>
      </c>
      <c r="J44" s="92">
        <f>分析係数表!G47</f>
        <v>0.25029486054038919</v>
      </c>
      <c r="K44" s="93">
        <f>SUM(K5:K43)</f>
        <v>12.148560917302294</v>
      </c>
      <c r="L44" s="94">
        <f>最終需要_まとめ!$L$33</f>
        <v>0.627</v>
      </c>
      <c r="M44" s="91">
        <f>K44*L44</f>
        <v>7.6171476951485388</v>
      </c>
      <c r="N44" s="95">
        <f>分析係数表!H47</f>
        <v>1</v>
      </c>
      <c r="O44" s="91">
        <f>SUM(O5:O43)</f>
        <v>7.617147695148538</v>
      </c>
      <c r="P44" s="92">
        <f>分析係数表!C47</f>
        <v>0.4319039427318887</v>
      </c>
      <c r="Q44" s="96">
        <f>SUM(Q5:Q43)</f>
        <v>3.4003927368642164</v>
      </c>
      <c r="R44" s="91">
        <f>SUM(R5:R43)</f>
        <v>3.9231862831546715</v>
      </c>
      <c r="S44" s="97">
        <f>SUM(S5:S43)</f>
        <v>113.232332986359</v>
      </c>
      <c r="T44" s="98">
        <f>分析係数表!F47</f>
        <v>0.46751956312169796</v>
      </c>
      <c r="U44" s="99">
        <f>SUM(U5:U43)</f>
        <v>37.462377357497623</v>
      </c>
      <c r="V44" s="100">
        <f>分析係数表!D47</f>
        <v>9.4632730327820297E-2</v>
      </c>
      <c r="W44" s="101">
        <f>SUM(W5:W43)</f>
        <v>5</v>
      </c>
      <c r="X44" s="92">
        <f>分析係数表!E47</f>
        <v>7.3297752597196272E-2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0.68488372093023253</v>
      </c>
      <c r="G5" s="110">
        <f t="shared" ref="G5:G38" si="1">E5*F5</f>
        <v>0</v>
      </c>
      <c r="H5" s="110">
        <f t="array" ref="H5:H43">MMULT(逆行列係数!C5:AO43,'9'!G5:G43)</f>
        <v>5.6733399958908463E-4</v>
      </c>
      <c r="I5" s="110">
        <f t="shared" ref="I5:I38" si="2">C5+H5</f>
        <v>5.6733399958908463E-4</v>
      </c>
      <c r="J5" s="107">
        <f>分析係数表!G8</f>
        <v>0.11968520032706459</v>
      </c>
      <c r="K5" s="111">
        <f t="shared" ref="K5:K38" si="3">I5*J5</f>
        <v>6.7901483393174378E-5</v>
      </c>
      <c r="L5" s="79" t="s">
        <v>182</v>
      </c>
      <c r="M5" s="80" t="s">
        <v>182</v>
      </c>
      <c r="N5" s="81">
        <f>分析係数表!H8</f>
        <v>1.1759401339568168E-2</v>
      </c>
      <c r="O5" s="82">
        <f t="shared" ref="O5:O43" si="4">$M$44*N5</f>
        <v>4.3519035300897409E-2</v>
      </c>
      <c r="P5" s="76">
        <f>分析係数表!C8</f>
        <v>0.68488372093023253</v>
      </c>
      <c r="Q5" s="82">
        <f t="shared" ref="Q5:Q38" si="5">O5*P5</f>
        <v>2.9805478828172759E-2</v>
      </c>
      <c r="R5" s="83">
        <f t="array" ref="R5:R43">MMULT(逆行列係数!C5:AO43,'9'!Q5:Q43)</f>
        <v>4.2977986221313345E-2</v>
      </c>
      <c r="S5" s="84">
        <f t="shared" ref="S5:S38" si="6">I5+R5</f>
        <v>4.3545320220902427E-2</v>
      </c>
      <c r="T5" s="85">
        <f>分析係数表!F8</f>
        <v>0.45145134914145546</v>
      </c>
      <c r="U5" s="86">
        <f t="shared" ref="U5:U43" si="7">S5*T5</f>
        <v>1.9658593562523103E-2</v>
      </c>
      <c r="V5" s="87">
        <f>分析係数表!D8</f>
        <v>0.31204006541291907</v>
      </c>
      <c r="W5" s="167">
        <f t="shared" ref="W5:W43" si="8">ROUND(S5*V5,0)</f>
        <v>0</v>
      </c>
      <c r="X5" s="76">
        <f>分析係数表!E8</f>
        <v>0.14922322158626328</v>
      </c>
      <c r="Y5" s="166">
        <f t="shared" ref="Y5:Y43" si="9">ROUND(S5*X5,0)</f>
        <v>0</v>
      </c>
    </row>
    <row r="6" spans="1:25" x14ac:dyDescent="0.2">
      <c r="A6" s="6" t="s">
        <v>219</v>
      </c>
      <c r="B6" s="5" t="s">
        <v>265</v>
      </c>
      <c r="C6" s="90"/>
      <c r="D6" s="107">
        <f>投入係数表!K6</f>
        <v>0</v>
      </c>
      <c r="E6" s="110">
        <f t="shared" si="0"/>
        <v>0</v>
      </c>
      <c r="F6" s="76">
        <f>分析係数表!C9</f>
        <v>0.9299655568312285</v>
      </c>
      <c r="G6" s="110">
        <f t="shared" si="1"/>
        <v>0</v>
      </c>
      <c r="H6" s="110">
        <v>3.8487032572349564E-4</v>
      </c>
      <c r="I6" s="110">
        <f t="shared" si="2"/>
        <v>3.8487032572349564E-4</v>
      </c>
      <c r="J6" s="107">
        <f>分析係数表!G9</f>
        <v>0.24742268041237114</v>
      </c>
      <c r="K6" s="111">
        <f t="shared" si="3"/>
        <v>9.5225647601689651E-5</v>
      </c>
      <c r="L6" s="79"/>
      <c r="M6" s="80"/>
      <c r="N6" s="81">
        <f>分析係数表!H9</f>
        <v>6.1815034870952028E-4</v>
      </c>
      <c r="O6" s="82">
        <f t="shared" si="4"/>
        <v>2.2876425482846502E-3</v>
      </c>
      <c r="P6" s="76">
        <f>分析係数表!C9</f>
        <v>0.9299655568312285</v>
      </c>
      <c r="Q6" s="82">
        <f t="shared" si="5"/>
        <v>2.1274287762463452E-3</v>
      </c>
      <c r="R6" s="83">
        <v>2.9304365767574736E-3</v>
      </c>
      <c r="S6" s="84">
        <f t="shared" si="6"/>
        <v>3.3153069024809694E-3</v>
      </c>
      <c r="T6" s="85">
        <f>分析係数表!F9</f>
        <v>0.67468499427262318</v>
      </c>
      <c r="U6" s="86">
        <f t="shared" si="7"/>
        <v>2.2367878185123608E-3</v>
      </c>
      <c r="V6" s="87">
        <f>分析係数表!D9</f>
        <v>0.16609392898052691</v>
      </c>
      <c r="W6" s="167">
        <f t="shared" si="8"/>
        <v>0</v>
      </c>
      <c r="X6" s="76">
        <f>分析係数表!E9</f>
        <v>9.736540664375716E-2</v>
      </c>
      <c r="Y6" s="166">
        <f t="shared" si="9"/>
        <v>0</v>
      </c>
    </row>
    <row r="7" spans="1:25" x14ac:dyDescent="0.2">
      <c r="A7" s="6" t="s">
        <v>220</v>
      </c>
      <c r="B7" s="5" t="s">
        <v>266</v>
      </c>
      <c r="C7" s="90"/>
      <c r="D7" s="107">
        <f>投入係数表!K7</f>
        <v>0</v>
      </c>
      <c r="E7" s="110">
        <f t="shared" si="0"/>
        <v>0</v>
      </c>
      <c r="F7" s="76">
        <f>分析係数表!C10</f>
        <v>1.2922465208747513E-2</v>
      </c>
      <c r="G7" s="110">
        <f t="shared" si="1"/>
        <v>0</v>
      </c>
      <c r="H7" s="110">
        <v>1.7843291188391015E-5</v>
      </c>
      <c r="I7" s="110">
        <f t="shared" si="2"/>
        <v>1.7843291188391015E-5</v>
      </c>
      <c r="J7" s="107">
        <f>分析係数表!G10</f>
        <v>0.17647058823529413</v>
      </c>
      <c r="K7" s="111">
        <f t="shared" si="3"/>
        <v>3.1488160920690029E-6</v>
      </c>
      <c r="L7" s="79"/>
      <c r="M7" s="80"/>
      <c r="N7" s="81">
        <f>分析係数表!H10</f>
        <v>1.1926665551571919E-3</v>
      </c>
      <c r="O7" s="82">
        <f t="shared" si="4"/>
        <v>4.4138044461021486E-3</v>
      </c>
      <c r="P7" s="76">
        <f>分析係数表!C10</f>
        <v>1.2922465208747513E-2</v>
      </c>
      <c r="Q7" s="82">
        <f t="shared" si="5"/>
        <v>5.7037234392970104E-5</v>
      </c>
      <c r="R7" s="83">
        <v>9.4131479775528006E-5</v>
      </c>
      <c r="S7" s="84">
        <f t="shared" si="6"/>
        <v>1.1197477096391902E-4</v>
      </c>
      <c r="T7" s="85">
        <f>分析係数表!F10</f>
        <v>0.58823529411764708</v>
      </c>
      <c r="U7" s="86">
        <f t="shared" si="7"/>
        <v>6.5867512331717074E-5</v>
      </c>
      <c r="V7" s="87">
        <f>分析係数表!D10</f>
        <v>5.8823529411764705E-2</v>
      </c>
      <c r="W7" s="167">
        <f t="shared" si="8"/>
        <v>0</v>
      </c>
      <c r="X7" s="76">
        <f>分析係数表!E10</f>
        <v>0</v>
      </c>
      <c r="Y7" s="166">
        <f t="shared" si="9"/>
        <v>0</v>
      </c>
    </row>
    <row r="8" spans="1:25" x14ac:dyDescent="0.2">
      <c r="A8" s="6" t="s">
        <v>221</v>
      </c>
      <c r="B8" s="5" t="s">
        <v>27</v>
      </c>
      <c r="C8" s="90"/>
      <c r="D8" s="107">
        <f>投入係数表!K8</f>
        <v>0.58626198083067094</v>
      </c>
      <c r="E8" s="110">
        <f t="shared" si="0"/>
        <v>58.626198083067095</v>
      </c>
      <c r="F8" s="76">
        <f>分析係数表!C11</f>
        <v>8.1708834508502748E-2</v>
      </c>
      <c r="G8" s="110">
        <f t="shared" si="1"/>
        <v>4.7902783170320307</v>
      </c>
      <c r="H8" s="110">
        <v>4.8100875892633468</v>
      </c>
      <c r="I8" s="110">
        <f t="shared" si="2"/>
        <v>4.8100875892633468</v>
      </c>
      <c r="J8" s="107">
        <f>分析係数表!G11</f>
        <v>0.34375</v>
      </c>
      <c r="K8" s="111">
        <f t="shared" si="3"/>
        <v>1.6534676088092755</v>
      </c>
      <c r="L8" s="79"/>
      <c r="M8" s="80"/>
      <c r="N8" s="81">
        <f>分析係数表!H11</f>
        <v>-2.1817071130924245E-5</v>
      </c>
      <c r="O8" s="82">
        <f t="shared" si="4"/>
        <v>-8.07403252335759E-5</v>
      </c>
      <c r="P8" s="76">
        <f>分析係数表!C11</f>
        <v>8.1708834508502748E-2</v>
      </c>
      <c r="Q8" s="82">
        <f t="shared" si="5"/>
        <v>-6.5971978726729414E-6</v>
      </c>
      <c r="R8" s="83">
        <v>5.2284626759166507E-4</v>
      </c>
      <c r="S8" s="84">
        <f t="shared" si="6"/>
        <v>4.810610435530938</v>
      </c>
      <c r="T8" s="85">
        <f>分析係数表!F11</f>
        <v>0.56944444444444442</v>
      </c>
      <c r="U8" s="86">
        <f t="shared" si="7"/>
        <v>2.7393753868995616</v>
      </c>
      <c r="V8" s="87">
        <f>分析係数表!D11</f>
        <v>3.8194444444444448E-2</v>
      </c>
      <c r="W8" s="167">
        <f t="shared" si="8"/>
        <v>0</v>
      </c>
      <c r="X8" s="76">
        <f>分析係数表!E11</f>
        <v>3.125E-2</v>
      </c>
      <c r="Y8" s="166">
        <f t="shared" si="9"/>
        <v>0</v>
      </c>
    </row>
    <row r="9" spans="1:25" x14ac:dyDescent="0.2">
      <c r="A9" s="6" t="s">
        <v>222</v>
      </c>
      <c r="B9" s="5" t="s">
        <v>190</v>
      </c>
      <c r="C9" s="90"/>
      <c r="D9" s="107">
        <f>投入係数表!K9</f>
        <v>0</v>
      </c>
      <c r="E9" s="110">
        <f t="shared" si="0"/>
        <v>0</v>
      </c>
      <c r="F9" s="76">
        <f>分析係数表!C12</f>
        <v>0.11314574959059098</v>
      </c>
      <c r="G9" s="110">
        <f t="shared" si="1"/>
        <v>0</v>
      </c>
      <c r="H9" s="110">
        <v>1.2992190937570697E-4</v>
      </c>
      <c r="I9" s="110">
        <f t="shared" si="2"/>
        <v>1.2992190937570697E-4</v>
      </c>
      <c r="J9" s="107">
        <f>分析係数表!G12</f>
        <v>0.14250333396837492</v>
      </c>
      <c r="K9" s="111">
        <f t="shared" si="3"/>
        <v>1.8514305241575311E-5</v>
      </c>
      <c r="L9" s="79"/>
      <c r="M9" s="80"/>
      <c r="N9" s="81">
        <f>分析係数表!H12</f>
        <v>9.1697149963274591E-2</v>
      </c>
      <c r="O9" s="82">
        <f t="shared" si="4"/>
        <v>0.33935158695671946</v>
      </c>
      <c r="P9" s="76">
        <f>分析係数表!C12</f>
        <v>0.11314574959059098</v>
      </c>
      <c r="Q9" s="82">
        <f t="shared" si="5"/>
        <v>3.8396189680974642E-2</v>
      </c>
      <c r="R9" s="83">
        <v>4.3382972033301652E-2</v>
      </c>
      <c r="S9" s="84">
        <f t="shared" si="6"/>
        <v>4.3512893942677357E-2</v>
      </c>
      <c r="T9" s="85">
        <f>分析係数表!F12</f>
        <v>0.2998031371054804</v>
      </c>
      <c r="U9" s="86">
        <f t="shared" si="7"/>
        <v>1.3045302108552728E-2</v>
      </c>
      <c r="V9" s="87">
        <f>分析係数表!D12</f>
        <v>7.6141487267416014E-2</v>
      </c>
      <c r="W9" s="167">
        <f t="shared" si="8"/>
        <v>0</v>
      </c>
      <c r="X9" s="76">
        <f>分析係数表!E12</f>
        <v>6.4266209436718111E-2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0.2447171097477846</v>
      </c>
      <c r="K10" s="111">
        <f t="shared" si="3"/>
        <v>0</v>
      </c>
      <c r="L10" s="79"/>
      <c r="M10" s="80"/>
      <c r="N10" s="81">
        <f>分析係数表!H13</f>
        <v>1.4064738522402497E-2</v>
      </c>
      <c r="O10" s="82">
        <f t="shared" si="4"/>
        <v>5.2050596333911923E-2</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107">
        <f>投入係数表!K11</f>
        <v>0</v>
      </c>
      <c r="E11" s="110">
        <f t="shared" si="0"/>
        <v>0</v>
      </c>
      <c r="F11" s="76">
        <f>分析係数表!C14</f>
        <v>0.3356233343204027</v>
      </c>
      <c r="G11" s="110">
        <f t="shared" si="1"/>
        <v>0</v>
      </c>
      <c r="H11" s="110">
        <v>2.5946652999635802E-2</v>
      </c>
      <c r="I11" s="110">
        <f t="shared" si="2"/>
        <v>2.5946652999635802E-2</v>
      </c>
      <c r="J11" s="107">
        <f>分析係数表!G14</f>
        <v>0.16310052482842147</v>
      </c>
      <c r="K11" s="111">
        <f t="shared" si="3"/>
        <v>4.2319127217815356E-3</v>
      </c>
      <c r="L11" s="79"/>
      <c r="M11" s="80"/>
      <c r="N11" s="81">
        <f>分析係数表!H14</f>
        <v>1.1635771269826263E-3</v>
      </c>
      <c r="O11" s="82">
        <f t="shared" si="4"/>
        <v>4.3061506791240477E-3</v>
      </c>
      <c r="P11" s="76">
        <f>分析係数表!C14</f>
        <v>0.3356233343204027</v>
      </c>
      <c r="Q11" s="82">
        <f t="shared" si="5"/>
        <v>1.4452446490136794E-3</v>
      </c>
      <c r="R11" s="83">
        <v>1.6913399195137024E-2</v>
      </c>
      <c r="S11" s="84">
        <f t="shared" si="6"/>
        <v>4.2860052194772826E-2</v>
      </c>
      <c r="T11" s="85">
        <f>分析係数表!F14</f>
        <v>0.30244919930022879</v>
      </c>
      <c r="U11" s="86">
        <f t="shared" si="7"/>
        <v>1.2962988468275054E-2</v>
      </c>
      <c r="V11" s="87">
        <f>分析係数表!D14</f>
        <v>4.1515273852778901E-2</v>
      </c>
      <c r="W11" s="167">
        <f t="shared" si="8"/>
        <v>0</v>
      </c>
      <c r="X11" s="76">
        <f>分析係数表!E14</f>
        <v>3.7780917776880633E-2</v>
      </c>
      <c r="Y11" s="166">
        <f t="shared" si="9"/>
        <v>0</v>
      </c>
    </row>
    <row r="12" spans="1:25" x14ac:dyDescent="0.2">
      <c r="A12" s="6" t="s">
        <v>225</v>
      </c>
      <c r="B12" s="5" t="s">
        <v>29</v>
      </c>
      <c r="C12" s="90"/>
      <c r="D12" s="107">
        <f>投入係数表!K12</f>
        <v>1.5974440894568689E-3</v>
      </c>
      <c r="E12" s="110">
        <f t="shared" si="0"/>
        <v>0.15974440894568689</v>
      </c>
      <c r="F12" s="76">
        <f>分析係数表!C15</f>
        <v>0</v>
      </c>
      <c r="G12" s="110">
        <f t="shared" si="1"/>
        <v>0</v>
      </c>
      <c r="H12" s="110">
        <v>0</v>
      </c>
      <c r="I12" s="110">
        <f t="shared" si="2"/>
        <v>0</v>
      </c>
      <c r="J12" s="107">
        <f>分析係数表!G15</f>
        <v>9.5606539729529705E-2</v>
      </c>
      <c r="K12" s="111">
        <f t="shared" si="3"/>
        <v>0</v>
      </c>
      <c r="L12" s="79"/>
      <c r="M12" s="80"/>
      <c r="N12" s="81">
        <f>分析係数表!H15</f>
        <v>8.4650235987986065E-3</v>
      </c>
      <c r="O12" s="82">
        <f t="shared" si="4"/>
        <v>3.1327246190627447E-2</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75">
        <f>最終需要_まとめ!C14</f>
        <v>100</v>
      </c>
      <c r="D13" s="107">
        <f>投入係数表!K13</f>
        <v>6.2300319488817889E-2</v>
      </c>
      <c r="E13" s="110">
        <f t="shared" si="0"/>
        <v>6.2300319488817886</v>
      </c>
      <c r="F13" s="76">
        <f>分析係数表!C16</f>
        <v>4.9444829979181093E-2</v>
      </c>
      <c r="G13" s="110">
        <f t="shared" si="1"/>
        <v>0.30804287047732626</v>
      </c>
      <c r="H13" s="110">
        <v>0.31837005058341694</v>
      </c>
      <c r="I13" s="110">
        <f t="shared" si="2"/>
        <v>100.31837005058341</v>
      </c>
      <c r="J13" s="107">
        <f>分析係数表!G16</f>
        <v>3.3546325878594248E-2</v>
      </c>
      <c r="K13" s="111">
        <f t="shared" si="3"/>
        <v>3.3653127333262804</v>
      </c>
      <c r="L13" s="79"/>
      <c r="M13" s="80"/>
      <c r="N13" s="81">
        <f>分析係数表!H16</f>
        <v>1.6697331772200688E-2</v>
      </c>
      <c r="O13" s="82">
        <f t="shared" si="4"/>
        <v>6.1793262245430081E-2</v>
      </c>
      <c r="P13" s="76">
        <f>分析係数表!C16</f>
        <v>4.9444829979181093E-2</v>
      </c>
      <c r="Q13" s="82">
        <f t="shared" si="5"/>
        <v>3.0553573455842403E-3</v>
      </c>
      <c r="R13" s="83">
        <v>3.6396614205727726E-3</v>
      </c>
      <c r="S13" s="84">
        <f t="shared" si="6"/>
        <v>100.32200971200399</v>
      </c>
      <c r="T13" s="85">
        <f>分析係数表!F16</f>
        <v>0.28753993610223644</v>
      </c>
      <c r="U13" s="86">
        <f t="shared" si="7"/>
        <v>28.84658426223757</v>
      </c>
      <c r="V13" s="87">
        <f>分析係数表!D16</f>
        <v>3.9936102236421724E-2</v>
      </c>
      <c r="W13" s="167">
        <f t="shared" si="8"/>
        <v>4</v>
      </c>
      <c r="X13" s="76">
        <f>分析係数表!E16</f>
        <v>3.1948881789137379E-2</v>
      </c>
      <c r="Y13" s="166">
        <f t="shared" si="9"/>
        <v>3</v>
      </c>
    </row>
    <row r="14" spans="1:25" x14ac:dyDescent="0.2">
      <c r="A14" s="6" t="s">
        <v>2</v>
      </c>
      <c r="B14" s="5" t="s">
        <v>364</v>
      </c>
      <c r="C14" s="90"/>
      <c r="D14" s="107">
        <f>投入係数表!K14</f>
        <v>0</v>
      </c>
      <c r="E14" s="110">
        <f t="shared" si="0"/>
        <v>0</v>
      </c>
      <c r="F14" s="76">
        <f>分析係数表!C17</f>
        <v>0.25757290686735657</v>
      </c>
      <c r="G14" s="110">
        <f t="shared" si="1"/>
        <v>0</v>
      </c>
      <c r="H14" s="110">
        <v>1.3139996842200071E-2</v>
      </c>
      <c r="I14" s="110">
        <f t="shared" si="2"/>
        <v>1.3139996842200071E-2</v>
      </c>
      <c r="J14" s="107">
        <f>分析係数表!G17</f>
        <v>0.2176385387050051</v>
      </c>
      <c r="K14" s="111">
        <f t="shared" si="3"/>
        <v>2.8597697113248049E-3</v>
      </c>
      <c r="L14" s="79"/>
      <c r="M14" s="80"/>
      <c r="N14" s="81">
        <f>分析係数表!H17</f>
        <v>2.8507639611074346E-3</v>
      </c>
      <c r="O14" s="82">
        <f t="shared" si="4"/>
        <v>1.0550069163853917E-2</v>
      </c>
      <c r="P14" s="76">
        <f>分析係数表!C17</f>
        <v>0.25757290686735657</v>
      </c>
      <c r="Q14" s="82">
        <f t="shared" si="5"/>
        <v>2.7174119821855155E-3</v>
      </c>
      <c r="R14" s="83">
        <v>6.9853441039978443E-3</v>
      </c>
      <c r="S14" s="84">
        <f t="shared" si="6"/>
        <v>2.0125340946197917E-2</v>
      </c>
      <c r="T14" s="85">
        <f>分析係数表!F17</f>
        <v>0.33994957352073385</v>
      </c>
      <c r="U14" s="86">
        <f t="shared" si="7"/>
        <v>6.8416010716193442E-3</v>
      </c>
      <c r="V14" s="87">
        <f>分析係数表!D17</f>
        <v>5.4825384904243338E-2</v>
      </c>
      <c r="W14" s="167">
        <f t="shared" si="8"/>
        <v>0</v>
      </c>
      <c r="X14" s="76">
        <f>分析係数表!E17</f>
        <v>5.2625932085188565E-2</v>
      </c>
      <c r="Y14" s="166">
        <f t="shared" si="9"/>
        <v>0</v>
      </c>
    </row>
    <row r="15" spans="1:25" x14ac:dyDescent="0.2">
      <c r="A15" s="6" t="s">
        <v>3</v>
      </c>
      <c r="B15" s="5" t="s">
        <v>31</v>
      </c>
      <c r="C15" s="90"/>
      <c r="D15" s="107">
        <f>投入係数表!K15</f>
        <v>0</v>
      </c>
      <c r="E15" s="110">
        <f t="shared" si="0"/>
        <v>0</v>
      </c>
      <c r="F15" s="76">
        <f>分析係数表!C18</f>
        <v>0.16953824948311513</v>
      </c>
      <c r="G15" s="110">
        <f t="shared" si="1"/>
        <v>0</v>
      </c>
      <c r="H15" s="110">
        <v>9.6075609679043244E-4</v>
      </c>
      <c r="I15" s="110">
        <f t="shared" si="2"/>
        <v>9.6075609679043244E-4</v>
      </c>
      <c r="J15" s="107">
        <f>分析係数表!G18</f>
        <v>0.21537419573315272</v>
      </c>
      <c r="K15" s="111">
        <f t="shared" si="3"/>
        <v>2.0692207164196242E-4</v>
      </c>
      <c r="L15" s="79"/>
      <c r="M15" s="80"/>
      <c r="N15" s="81">
        <f>分析係数表!H18</f>
        <v>4.4361377966212629E-4</v>
      </c>
      <c r="O15" s="82">
        <f t="shared" si="4"/>
        <v>1.641719946416043E-3</v>
      </c>
      <c r="P15" s="76">
        <f>分析係数表!C18</f>
        <v>0.16953824948311513</v>
      </c>
      <c r="Q15" s="82">
        <f t="shared" si="5"/>
        <v>2.7833432585688952E-4</v>
      </c>
      <c r="R15" s="83">
        <v>8.3451941744129457E-4</v>
      </c>
      <c r="S15" s="84">
        <f t="shared" si="6"/>
        <v>1.7952755142317269E-3</v>
      </c>
      <c r="T15" s="85">
        <f>分析係数表!F18</f>
        <v>0.45885540128682695</v>
      </c>
      <c r="U15" s="86">
        <f t="shared" si="7"/>
        <v>8.2377186650321363E-4</v>
      </c>
      <c r="V15" s="87">
        <f>分析係数表!D18</f>
        <v>0.10802573653911277</v>
      </c>
      <c r="W15" s="167">
        <f t="shared" si="8"/>
        <v>0</v>
      </c>
      <c r="X15" s="76">
        <f>分析係数表!E18</f>
        <v>0.10599390450389434</v>
      </c>
      <c r="Y15" s="166">
        <f t="shared" si="9"/>
        <v>0</v>
      </c>
    </row>
    <row r="16" spans="1:25" x14ac:dyDescent="0.2">
      <c r="A16" s="6" t="s">
        <v>4</v>
      </c>
      <c r="B16" s="5" t="s">
        <v>32</v>
      </c>
      <c r="C16" s="90"/>
      <c r="D16" s="107">
        <f>投入係数表!K16</f>
        <v>0</v>
      </c>
      <c r="E16" s="110">
        <f t="shared" si="0"/>
        <v>0</v>
      </c>
      <c r="F16" s="76">
        <f>分析係数表!C19</f>
        <v>7.0188221007893126E-2</v>
      </c>
      <c r="G16" s="110">
        <f t="shared" si="1"/>
        <v>0</v>
      </c>
      <c r="H16" s="110">
        <v>3.0856999465280594E-3</v>
      </c>
      <c r="I16" s="110">
        <f t="shared" si="2"/>
        <v>3.0856999465280594E-3</v>
      </c>
      <c r="J16" s="107">
        <f>分析係数表!G19</f>
        <v>5.7542768273716953E-2</v>
      </c>
      <c r="K16" s="111">
        <f t="shared" si="3"/>
        <v>1.775597169852849E-4</v>
      </c>
      <c r="L16" s="79"/>
      <c r="M16" s="80"/>
      <c r="N16" s="81">
        <f>分析係数表!H19</f>
        <v>-1.1635771269826264E-4</v>
      </c>
      <c r="O16" s="82">
        <f t="shared" si="4"/>
        <v>-4.3061506791240478E-4</v>
      </c>
      <c r="P16" s="76">
        <f>分析係数表!C19</f>
        <v>7.0188221007893126E-2</v>
      </c>
      <c r="Q16" s="82">
        <f t="shared" si="5"/>
        <v>-3.0224105555964774E-5</v>
      </c>
      <c r="R16" s="83">
        <v>2.6935855957102085E-4</v>
      </c>
      <c r="S16" s="84">
        <f t="shared" si="6"/>
        <v>3.3550585060990804E-3</v>
      </c>
      <c r="T16" s="85">
        <f>分析係数表!F19</f>
        <v>0.24027993779160187</v>
      </c>
      <c r="U16" s="86">
        <f t="shared" si="7"/>
        <v>8.0615324913267173E-4</v>
      </c>
      <c r="V16" s="87">
        <f>分析係数表!D19</f>
        <v>1.4774494556765163E-2</v>
      </c>
      <c r="W16" s="167">
        <f t="shared" si="8"/>
        <v>0</v>
      </c>
      <c r="X16" s="76">
        <f>分析係数表!E19</f>
        <v>1.6329704510108865E-2</v>
      </c>
      <c r="Y16" s="166">
        <f t="shared" si="9"/>
        <v>0</v>
      </c>
    </row>
    <row r="17" spans="1:25" x14ac:dyDescent="0.2">
      <c r="A17" s="6" t="s">
        <v>5</v>
      </c>
      <c r="B17" s="5" t="s">
        <v>33</v>
      </c>
      <c r="C17" s="90"/>
      <c r="D17" s="107">
        <f>投入係数表!K17</f>
        <v>0</v>
      </c>
      <c r="E17" s="110">
        <f t="shared" si="0"/>
        <v>0</v>
      </c>
      <c r="F17" s="76">
        <f>分析係数表!C20</f>
        <v>0.17015847434864362</v>
      </c>
      <c r="G17" s="110">
        <f t="shared" si="1"/>
        <v>0</v>
      </c>
      <c r="H17" s="110">
        <v>2.0680945270364608E-3</v>
      </c>
      <c r="I17" s="110">
        <f t="shared" si="2"/>
        <v>2.0680945270364608E-3</v>
      </c>
      <c r="J17" s="107">
        <f>分析係数表!G20</f>
        <v>0.1001139508383526</v>
      </c>
      <c r="K17" s="111">
        <f t="shared" si="3"/>
        <v>2.0704511380879431E-4</v>
      </c>
      <c r="L17" s="79"/>
      <c r="M17" s="80"/>
      <c r="N17" s="81">
        <f>分析係数表!H20</f>
        <v>5.5269913531674753E-4</v>
      </c>
      <c r="O17" s="82">
        <f t="shared" si="4"/>
        <v>2.0454215725839225E-3</v>
      </c>
      <c r="P17" s="76">
        <f>分析係数表!C20</f>
        <v>0.17015847434864362</v>
      </c>
      <c r="Q17" s="82">
        <f t="shared" si="5"/>
        <v>3.4804581419068368E-4</v>
      </c>
      <c r="R17" s="83">
        <v>1.2466401684037057E-3</v>
      </c>
      <c r="S17" s="84">
        <f t="shared" si="6"/>
        <v>3.3147346954401666E-3</v>
      </c>
      <c r="T17" s="85">
        <f>分析係数表!F20</f>
        <v>0.22285528243529221</v>
      </c>
      <c r="U17" s="86">
        <f t="shared" si="7"/>
        <v>7.3870613675038066E-4</v>
      </c>
      <c r="V17" s="87">
        <f>分析係数表!D20</f>
        <v>3.9231645775679634E-2</v>
      </c>
      <c r="W17" s="167">
        <f t="shared" si="8"/>
        <v>0</v>
      </c>
      <c r="X17" s="76">
        <f>分析係数表!E20</f>
        <v>4.2487384014325245E-2</v>
      </c>
      <c r="Y17" s="166">
        <f t="shared" si="9"/>
        <v>0</v>
      </c>
    </row>
    <row r="18" spans="1:25" x14ac:dyDescent="0.2">
      <c r="A18" s="6" t="s">
        <v>6</v>
      </c>
      <c r="B18" s="5" t="s">
        <v>34</v>
      </c>
      <c r="C18" s="90"/>
      <c r="D18" s="107">
        <f>投入係数表!K18</f>
        <v>1.5974440894568689E-3</v>
      </c>
      <c r="E18" s="110">
        <f t="shared" si="0"/>
        <v>0.15974440894568689</v>
      </c>
      <c r="F18" s="76">
        <f>分析係数表!C21</f>
        <v>0.30753935376967689</v>
      </c>
      <c r="G18" s="110">
        <f t="shared" si="1"/>
        <v>4.912769229547554E-2</v>
      </c>
      <c r="H18" s="110">
        <v>9.5752108058169208E-2</v>
      </c>
      <c r="I18" s="110">
        <f t="shared" si="2"/>
        <v>9.5752108058169208E-2</v>
      </c>
      <c r="J18" s="107">
        <f>分析係数表!G21</f>
        <v>0.28506721215663355</v>
      </c>
      <c r="K18" s="111">
        <f t="shared" si="3"/>
        <v>2.7295786502263022E-2</v>
      </c>
      <c r="L18" s="79"/>
      <c r="M18" s="80"/>
      <c r="N18" s="81">
        <f>分析係数表!H21</f>
        <v>9.2358934454245961E-4</v>
      </c>
      <c r="O18" s="82">
        <f t="shared" si="4"/>
        <v>3.4180071015547124E-3</v>
      </c>
      <c r="P18" s="76">
        <f>分析係数表!C21</f>
        <v>0.30753935376967689</v>
      </c>
      <c r="Q18" s="82">
        <f t="shared" si="5"/>
        <v>1.0511716951923026E-3</v>
      </c>
      <c r="R18" s="83">
        <v>2.9512948455399585E-3</v>
      </c>
      <c r="S18" s="84">
        <f t="shared" si="6"/>
        <v>9.8703402903709173E-2</v>
      </c>
      <c r="T18" s="85">
        <f>分析係数表!F21</f>
        <v>0.42562828755113968</v>
      </c>
      <c r="U18" s="86">
        <f t="shared" si="7"/>
        <v>4.2010960353375926E-2</v>
      </c>
      <c r="V18" s="87">
        <f>分析係数表!D21</f>
        <v>5.6472822910578611E-2</v>
      </c>
      <c r="W18" s="167">
        <f t="shared" si="8"/>
        <v>0</v>
      </c>
      <c r="X18" s="76">
        <f>分析係数表!E21</f>
        <v>4.989772063120982E-2</v>
      </c>
      <c r="Y18" s="166">
        <f t="shared" si="9"/>
        <v>0</v>
      </c>
    </row>
    <row r="19" spans="1:25" x14ac:dyDescent="0.2">
      <c r="A19" s="6" t="s">
        <v>7</v>
      </c>
      <c r="B19" s="5" t="s">
        <v>268</v>
      </c>
      <c r="C19" s="90"/>
      <c r="D19" s="107">
        <f>投入係数表!K19</f>
        <v>0</v>
      </c>
      <c r="E19" s="110">
        <f t="shared" si="0"/>
        <v>0</v>
      </c>
      <c r="F19" s="76">
        <f>分析係数表!C22</f>
        <v>4.2074718897352148E-2</v>
      </c>
      <c r="G19" s="110">
        <f t="shared" si="1"/>
        <v>0</v>
      </c>
      <c r="H19" s="110">
        <v>1.0313358674016485E-3</v>
      </c>
      <c r="I19" s="110">
        <f t="shared" si="2"/>
        <v>1.0313358674016485E-3</v>
      </c>
      <c r="J19" s="107">
        <f>分析係数表!G22</f>
        <v>0.19450101832993891</v>
      </c>
      <c r="K19" s="111">
        <f t="shared" si="3"/>
        <v>2.0059587644981149E-4</v>
      </c>
      <c r="L19" s="79"/>
      <c r="M19" s="80"/>
      <c r="N19" s="81">
        <f>分析係数表!H22</f>
        <v>4.363414226184849E-5</v>
      </c>
      <c r="O19" s="82">
        <f t="shared" si="4"/>
        <v>1.614806504671518E-4</v>
      </c>
      <c r="P19" s="76">
        <f>分析係数表!C22</f>
        <v>4.2074718897352148E-2</v>
      </c>
      <c r="Q19" s="82">
        <f t="shared" si="5"/>
        <v>6.7942529757669889E-6</v>
      </c>
      <c r="R19" s="83">
        <v>9.228770031000151E-5</v>
      </c>
      <c r="S19" s="84">
        <f t="shared" si="6"/>
        <v>1.1236235677116501E-3</v>
      </c>
      <c r="T19" s="85">
        <f>分析係数表!F22</f>
        <v>0.41276306856754924</v>
      </c>
      <c r="U19" s="86">
        <f t="shared" si="7"/>
        <v>4.6379031172347814E-4</v>
      </c>
      <c r="V19" s="87">
        <f>分析係数表!D22</f>
        <v>1.3577732518669382E-2</v>
      </c>
      <c r="W19" s="167">
        <f t="shared" si="8"/>
        <v>0</v>
      </c>
      <c r="X19" s="76">
        <f>分析係数表!E22</f>
        <v>9.5044127630685669E-3</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0.21523178807947019</v>
      </c>
      <c r="K20" s="111">
        <f t="shared" si="3"/>
        <v>0</v>
      </c>
      <c r="L20" s="79"/>
      <c r="M20" s="80"/>
      <c r="N20" s="81">
        <f>分析係数表!H23</f>
        <v>2.908942817456566E-5</v>
      </c>
      <c r="O20" s="82">
        <f t="shared" si="4"/>
        <v>1.076537669781012E-4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107">
        <f>投入係数表!K21</f>
        <v>0</v>
      </c>
      <c r="E21" s="110">
        <f t="shared" si="0"/>
        <v>0</v>
      </c>
      <c r="F21" s="76">
        <f>分析係数表!C24</f>
        <v>7.1732954545454586E-2</v>
      </c>
      <c r="G21" s="110">
        <f t="shared" si="1"/>
        <v>0</v>
      </c>
      <c r="H21" s="110">
        <v>2.7681897852082054E-4</v>
      </c>
      <c r="I21" s="110">
        <f t="shared" si="2"/>
        <v>2.7681897852082054E-4</v>
      </c>
      <c r="J21" s="107">
        <f>分析係数表!G24</f>
        <v>0.20895522388059701</v>
      </c>
      <c r="K21" s="111">
        <f t="shared" si="3"/>
        <v>5.7842771631216232E-5</v>
      </c>
      <c r="L21" s="79"/>
      <c r="M21" s="80"/>
      <c r="N21" s="81">
        <f>分析係数表!H24</f>
        <v>3.4907313809478792E-4</v>
      </c>
      <c r="O21" s="82">
        <f t="shared" si="4"/>
        <v>1.2918452037372144E-3</v>
      </c>
      <c r="P21" s="76">
        <f>分析係数表!C24</f>
        <v>7.1732954545454586E-2</v>
      </c>
      <c r="Q21" s="82">
        <f t="shared" si="5"/>
        <v>9.2667873279445121E-5</v>
      </c>
      <c r="R21" s="83">
        <v>3.8762082887062169E-4</v>
      </c>
      <c r="S21" s="84">
        <f t="shared" si="6"/>
        <v>6.6443980739144229E-4</v>
      </c>
      <c r="T21" s="85">
        <f>分析係数表!F24</f>
        <v>0.39402985074626867</v>
      </c>
      <c r="U21" s="86">
        <f t="shared" si="7"/>
        <v>2.6180911813632949E-4</v>
      </c>
      <c r="V21" s="87">
        <f>分析係数表!D24</f>
        <v>2.9850746268656716E-2</v>
      </c>
      <c r="W21" s="167">
        <f t="shared" si="8"/>
        <v>0</v>
      </c>
      <c r="X21" s="76">
        <f>分析係数表!E24</f>
        <v>2.3880597014925373E-2</v>
      </c>
      <c r="Y21" s="166">
        <f t="shared" si="9"/>
        <v>0</v>
      </c>
    </row>
    <row r="22" spans="1:25" x14ac:dyDescent="0.2">
      <c r="A22" s="6" t="s">
        <v>10</v>
      </c>
      <c r="B22" s="5" t="s">
        <v>271</v>
      </c>
      <c r="C22" s="90"/>
      <c r="D22" s="107">
        <f>投入係数表!K22</f>
        <v>0</v>
      </c>
      <c r="E22" s="110">
        <f t="shared" si="0"/>
        <v>0</v>
      </c>
      <c r="F22" s="76">
        <f>分析係数表!C25</f>
        <v>8.282778259254675E-2</v>
      </c>
      <c r="G22" s="110">
        <f t="shared" si="1"/>
        <v>0</v>
      </c>
      <c r="H22" s="110">
        <v>1.0219352859842088E-3</v>
      </c>
      <c r="I22" s="110">
        <f t="shared" si="2"/>
        <v>1.0219352859842088E-3</v>
      </c>
      <c r="J22" s="107">
        <f>分析係数表!G25</f>
        <v>0.19696794352505498</v>
      </c>
      <c r="K22" s="111">
        <f t="shared" si="3"/>
        <v>2.0128849169599855E-4</v>
      </c>
      <c r="L22" s="79"/>
      <c r="M22" s="80"/>
      <c r="N22" s="81">
        <f>分析係数表!H25</f>
        <v>5.163373500985404E-4</v>
      </c>
      <c r="O22" s="82">
        <f t="shared" si="4"/>
        <v>1.9108543638612959E-3</v>
      </c>
      <c r="P22" s="76">
        <f>分析係数表!C25</f>
        <v>8.282778259254675E-2</v>
      </c>
      <c r="Q22" s="82">
        <f t="shared" si="5"/>
        <v>1.5827182981592263E-4</v>
      </c>
      <c r="R22" s="83">
        <v>9.7453005921655932E-4</v>
      </c>
      <c r="S22" s="84">
        <f t="shared" si="6"/>
        <v>1.9964653452007684E-3</v>
      </c>
      <c r="T22" s="85">
        <f>分析係数表!F25</f>
        <v>0.35065385950700151</v>
      </c>
      <c r="U22" s="86">
        <f t="shared" si="7"/>
        <v>7.0006827866662751E-4</v>
      </c>
      <c r="V22" s="87">
        <f>分析係数表!D25</f>
        <v>4.351348223585233E-2</v>
      </c>
      <c r="W22" s="167">
        <f t="shared" si="8"/>
        <v>0</v>
      </c>
      <c r="X22" s="76">
        <f>分析係数表!E25</f>
        <v>4.1546117347529221E-2</v>
      </c>
      <c r="Y22" s="166">
        <f t="shared" si="9"/>
        <v>0</v>
      </c>
    </row>
    <row r="23" spans="1:25" x14ac:dyDescent="0.2">
      <c r="A23" s="6" t="s">
        <v>11</v>
      </c>
      <c r="B23" s="5" t="s">
        <v>35</v>
      </c>
      <c r="C23" s="90"/>
      <c r="D23" s="107">
        <f>投入係数表!K23</f>
        <v>0</v>
      </c>
      <c r="E23" s="110">
        <f t="shared" si="0"/>
        <v>0</v>
      </c>
      <c r="F23" s="76">
        <f>分析係数表!C26</f>
        <v>0.67408011178388449</v>
      </c>
      <c r="G23" s="110">
        <f t="shared" si="1"/>
        <v>0</v>
      </c>
      <c r="H23" s="110">
        <v>4.101999803740145E-3</v>
      </c>
      <c r="I23" s="110">
        <f t="shared" si="2"/>
        <v>4.101999803740145E-3</v>
      </c>
      <c r="J23" s="107">
        <f>分析係数表!G26</f>
        <v>0.19641156410335187</v>
      </c>
      <c r="K23" s="111">
        <f t="shared" si="3"/>
        <v>8.0568019740424423E-4</v>
      </c>
      <c r="L23" s="79"/>
      <c r="M23" s="80"/>
      <c r="N23" s="81">
        <f>分析係数表!H26</f>
        <v>1.0886718494331198E-2</v>
      </c>
      <c r="O23" s="82">
        <f t="shared" si="4"/>
        <v>4.0289422291554369E-2</v>
      </c>
      <c r="P23" s="76">
        <f>分析係数表!C26</f>
        <v>0.67408011178388449</v>
      </c>
      <c r="Q23" s="82">
        <f t="shared" si="5"/>
        <v>2.7158298281999099E-2</v>
      </c>
      <c r="R23" s="83">
        <v>3.0951820660960194E-2</v>
      </c>
      <c r="S23" s="84">
        <f t="shared" si="6"/>
        <v>3.505382046470034E-2</v>
      </c>
      <c r="T23" s="85">
        <f>分析係数表!F26</f>
        <v>0.33487971980706011</v>
      </c>
      <c r="U23" s="86">
        <f t="shared" si="7"/>
        <v>1.1738813575385839E-2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107">
        <f>投入係数表!K24</f>
        <v>0</v>
      </c>
      <c r="E24" s="110">
        <f t="shared" si="0"/>
        <v>0</v>
      </c>
      <c r="F24" s="76">
        <f>分析係数表!C27</f>
        <v>6.0248713550600352E-2</v>
      </c>
      <c r="G24" s="110">
        <f t="shared" si="1"/>
        <v>0</v>
      </c>
      <c r="H24" s="110">
        <v>5.9947066509377691E-5</v>
      </c>
      <c r="I24" s="110">
        <f t="shared" si="2"/>
        <v>5.9947066509377691E-5</v>
      </c>
      <c r="J24" s="107">
        <f>分析係数表!G27</f>
        <v>0.16803278688524589</v>
      </c>
      <c r="K24" s="111">
        <f t="shared" si="3"/>
        <v>1.0073072651165923E-5</v>
      </c>
      <c r="L24" s="79"/>
      <c r="M24" s="80"/>
      <c r="N24" s="81">
        <f>分析係数表!H27</f>
        <v>1.0879446137287556E-2</v>
      </c>
      <c r="O24" s="82">
        <f t="shared" si="4"/>
        <v>4.0262508849809843E-2</v>
      </c>
      <c r="P24" s="76">
        <f>分析係数表!C27</f>
        <v>6.0248713550600352E-2</v>
      </c>
      <c r="Q24" s="82">
        <f t="shared" si="5"/>
        <v>2.4257643625207048E-3</v>
      </c>
      <c r="R24" s="83">
        <v>2.4552013457194259E-3</v>
      </c>
      <c r="S24" s="84">
        <f t="shared" si="6"/>
        <v>2.5151484122288036E-3</v>
      </c>
      <c r="T24" s="85">
        <f>分析係数表!F27</f>
        <v>0.31967213114754101</v>
      </c>
      <c r="U24" s="86">
        <f t="shared" si="7"/>
        <v>8.0402285308953569E-4</v>
      </c>
      <c r="V24" s="87">
        <f>分析係数表!D27</f>
        <v>1.6393442622950821E-2</v>
      </c>
      <c r="W24" s="167">
        <f t="shared" si="8"/>
        <v>0</v>
      </c>
      <c r="X24" s="76">
        <f>分析係数表!E27</f>
        <v>1.7759562841530054E-2</v>
      </c>
      <c r="Y24" s="166">
        <f t="shared" si="9"/>
        <v>0</v>
      </c>
    </row>
    <row r="25" spans="1:25" x14ac:dyDescent="0.2">
      <c r="A25" s="6" t="s">
        <v>13</v>
      </c>
      <c r="B25" s="5" t="s">
        <v>191</v>
      </c>
      <c r="C25" s="90"/>
      <c r="D25" s="107">
        <f>投入係数表!K25</f>
        <v>0</v>
      </c>
      <c r="E25" s="110">
        <f t="shared" si="0"/>
        <v>0</v>
      </c>
      <c r="F25" s="76">
        <f>分析係数表!C28</f>
        <v>0.15853112404836545</v>
      </c>
      <c r="G25" s="110">
        <f t="shared" si="1"/>
        <v>0</v>
      </c>
      <c r="H25" s="110">
        <v>3.2654366170982033E-3</v>
      </c>
      <c r="I25" s="110">
        <f t="shared" si="2"/>
        <v>3.2654366170982033E-3</v>
      </c>
      <c r="J25" s="107">
        <f>分析係数表!G28</f>
        <v>0.12484608017512655</v>
      </c>
      <c r="K25" s="111">
        <f t="shared" si="3"/>
        <v>4.0767696170503629E-4</v>
      </c>
      <c r="L25" s="79"/>
      <c r="M25" s="80"/>
      <c r="N25" s="81">
        <f>分析係数表!H28</f>
        <v>2.0813485858901727E-2</v>
      </c>
      <c r="O25" s="82">
        <f t="shared" si="4"/>
        <v>7.702627027283139E-2</v>
      </c>
      <c r="P25" s="76">
        <f>分析係数表!C28</f>
        <v>0.15853112404836545</v>
      </c>
      <c r="Q25" s="82">
        <f t="shared" si="5"/>
        <v>1.2211061207605158E-2</v>
      </c>
      <c r="R25" s="83">
        <v>1.387062369226438E-2</v>
      </c>
      <c r="S25" s="84">
        <f t="shared" si="6"/>
        <v>1.7136060309362582E-2</v>
      </c>
      <c r="T25" s="85">
        <f>分析係数表!F28</f>
        <v>0.21350389930223013</v>
      </c>
      <c r="U25" s="86">
        <f t="shared" si="7"/>
        <v>3.658615694727091E-3</v>
      </c>
      <c r="V25" s="87">
        <f>分析係数表!D28</f>
        <v>5.3153646189629221E-2</v>
      </c>
      <c r="W25" s="167">
        <f t="shared" si="8"/>
        <v>0</v>
      </c>
      <c r="X25" s="76">
        <f>分析係数表!E28</f>
        <v>4.6791626761526886E-2</v>
      </c>
      <c r="Y25" s="166">
        <f t="shared" si="9"/>
        <v>0</v>
      </c>
    </row>
    <row r="26" spans="1:25" x14ac:dyDescent="0.2">
      <c r="A26" s="6" t="s">
        <v>14</v>
      </c>
      <c r="B26" s="5" t="s">
        <v>50</v>
      </c>
      <c r="C26" s="90"/>
      <c r="D26" s="107">
        <f>投入係数表!K26</f>
        <v>1.5974440894568689E-3</v>
      </c>
      <c r="E26" s="110">
        <f t="shared" si="0"/>
        <v>0.15974440894568689</v>
      </c>
      <c r="F26" s="76">
        <f>分析係数表!C29</f>
        <v>0.64680851063829792</v>
      </c>
      <c r="G26" s="110">
        <f t="shared" si="1"/>
        <v>0.10332404323295494</v>
      </c>
      <c r="H26" s="110">
        <v>0.13090750517199484</v>
      </c>
      <c r="I26" s="110">
        <f t="shared" si="2"/>
        <v>0.13090750517199484</v>
      </c>
      <c r="J26" s="107">
        <f>分析係数表!G29</f>
        <v>0.2586455783593799</v>
      </c>
      <c r="K26" s="111">
        <f t="shared" si="3"/>
        <v>3.3858647386794123E-2</v>
      </c>
      <c r="L26" s="79"/>
      <c r="M26" s="80"/>
      <c r="N26" s="81">
        <f>分析係数表!H29</f>
        <v>9.8394990800468336E-3</v>
      </c>
      <c r="O26" s="82">
        <f t="shared" si="4"/>
        <v>3.6413886680342726E-2</v>
      </c>
      <c r="P26" s="76">
        <f>分析係数表!C29</f>
        <v>0.64680851063829792</v>
      </c>
      <c r="Q26" s="82">
        <f t="shared" si="5"/>
        <v>2.3552811810264234E-2</v>
      </c>
      <c r="R26" s="83">
        <v>3.5716313674931777E-2</v>
      </c>
      <c r="S26" s="84">
        <f t="shared" si="6"/>
        <v>0.16662381884692662</v>
      </c>
      <c r="T26" s="85">
        <f>分析係数表!F29</f>
        <v>0.37783217222117615</v>
      </c>
      <c r="U26" s="86">
        <f t="shared" si="7"/>
        <v>6.2955839418722029E-2</v>
      </c>
      <c r="V26" s="87">
        <f>分析係数表!D29</f>
        <v>7.0859222996296989E-2</v>
      </c>
      <c r="W26" s="167">
        <f t="shared" si="8"/>
        <v>0</v>
      </c>
      <c r="X26" s="76">
        <f>分析係数表!E29</f>
        <v>5.4980229711918661E-2</v>
      </c>
      <c r="Y26" s="166">
        <f t="shared" si="9"/>
        <v>0</v>
      </c>
    </row>
    <row r="27" spans="1:25" x14ac:dyDescent="0.2">
      <c r="A27" s="6" t="s">
        <v>15</v>
      </c>
      <c r="B27" s="5" t="s">
        <v>36</v>
      </c>
      <c r="C27" s="90"/>
      <c r="D27" s="107">
        <f>投入係数表!K27</f>
        <v>0</v>
      </c>
      <c r="E27" s="110">
        <f t="shared" si="0"/>
        <v>0</v>
      </c>
      <c r="F27" s="76">
        <f>分析係数表!C30</f>
        <v>1</v>
      </c>
      <c r="G27" s="110">
        <f t="shared" si="1"/>
        <v>0</v>
      </c>
      <c r="H27" s="110">
        <v>2.9720448667747413E-2</v>
      </c>
      <c r="I27" s="110">
        <f t="shared" si="2"/>
        <v>2.9720448667747413E-2</v>
      </c>
      <c r="J27" s="107">
        <f>分析係数表!G30</f>
        <v>0.34450721322190581</v>
      </c>
      <c r="K27" s="111">
        <f t="shared" si="3"/>
        <v>1.0238908946230365E-2</v>
      </c>
      <c r="L27" s="79"/>
      <c r="M27" s="80"/>
      <c r="N27" s="81">
        <f>分析係数表!H30</f>
        <v>0</v>
      </c>
      <c r="O27" s="82">
        <f t="shared" si="4"/>
        <v>0</v>
      </c>
      <c r="P27" s="76">
        <f>分析係数表!C30</f>
        <v>1</v>
      </c>
      <c r="Q27" s="82">
        <f t="shared" si="5"/>
        <v>0</v>
      </c>
      <c r="R27" s="83">
        <v>9.3064109778449502E-3</v>
      </c>
      <c r="S27" s="84">
        <f t="shared" si="6"/>
        <v>3.9026859645592361E-2</v>
      </c>
      <c r="T27" s="85">
        <f>分析係数表!F30</f>
        <v>0.4405434427377562</v>
      </c>
      <c r="U27" s="86">
        <f t="shared" si="7"/>
        <v>1.7193027107512467E-2</v>
      </c>
      <c r="V27" s="87">
        <f>分析係数表!D30</f>
        <v>0.11695223866660441</v>
      </c>
      <c r="W27" s="167">
        <f t="shared" si="8"/>
        <v>0</v>
      </c>
      <c r="X27" s="76">
        <f>分析係数表!E30</f>
        <v>6.7136654372286289E-2</v>
      </c>
      <c r="Y27" s="166">
        <f t="shared" si="9"/>
        <v>0</v>
      </c>
    </row>
    <row r="28" spans="1:25" x14ac:dyDescent="0.2">
      <c r="A28" s="6" t="s">
        <v>16</v>
      </c>
      <c r="B28" s="5" t="s">
        <v>192</v>
      </c>
      <c r="C28" s="90"/>
      <c r="D28" s="107">
        <f>投入係数表!K28</f>
        <v>7.9872204472843447E-3</v>
      </c>
      <c r="E28" s="110">
        <f t="shared" si="0"/>
        <v>0.79872204472843444</v>
      </c>
      <c r="F28" s="76">
        <f>分析係数表!C31</f>
        <v>0.1179326099371788</v>
      </c>
      <c r="G28" s="110">
        <f t="shared" si="1"/>
        <v>9.4195375349184332E-2</v>
      </c>
      <c r="H28" s="110">
        <v>0.12761794816557581</v>
      </c>
      <c r="I28" s="110">
        <f t="shared" si="2"/>
        <v>0.12761794816557581</v>
      </c>
      <c r="J28" s="107">
        <f>分析係数表!G31</f>
        <v>7.0682730923694773E-2</v>
      </c>
      <c r="K28" s="111">
        <f t="shared" si="3"/>
        <v>9.0203850912214216E-3</v>
      </c>
      <c r="L28" s="79"/>
      <c r="M28" s="80"/>
      <c r="N28" s="81">
        <f>分析係数表!H31</f>
        <v>2.2689753976161214E-2</v>
      </c>
      <c r="O28" s="82">
        <f t="shared" si="4"/>
        <v>8.3969938242918929E-2</v>
      </c>
      <c r="P28" s="76">
        <f>分析係数表!C31</f>
        <v>0.1179326099371788</v>
      </c>
      <c r="Q28" s="82">
        <f t="shared" si="5"/>
        <v>9.9027939732511516E-3</v>
      </c>
      <c r="R28" s="83">
        <v>1.2897230272668788E-2</v>
      </c>
      <c r="S28" s="84">
        <f t="shared" si="6"/>
        <v>0.1405151784382446</v>
      </c>
      <c r="T28" s="85">
        <f>分析係数表!F31</f>
        <v>0.34457831325301203</v>
      </c>
      <c r="U28" s="86">
        <f t="shared" si="7"/>
        <v>4.8418483172696328E-2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107">
        <f>投入係数表!K29</f>
        <v>1.5974440894568689E-3</v>
      </c>
      <c r="E29" s="110">
        <f t="shared" si="0"/>
        <v>0.15974440894568689</v>
      </c>
      <c r="F29" s="76">
        <f>分析係数表!C32</f>
        <v>0.90289699570815452</v>
      </c>
      <c r="G29" s="110">
        <f t="shared" si="1"/>
        <v>0.14423274691823554</v>
      </c>
      <c r="H29" s="110">
        <v>0.17756669960720062</v>
      </c>
      <c r="I29" s="110">
        <f t="shared" si="2"/>
        <v>0.17756669960720062</v>
      </c>
      <c r="J29" s="107">
        <f>分析係数表!G32</f>
        <v>0.14049586776859505</v>
      </c>
      <c r="K29" s="111">
        <f t="shared" si="3"/>
        <v>2.4947387548119097E-2</v>
      </c>
      <c r="L29" s="79"/>
      <c r="M29" s="80"/>
      <c r="N29" s="81">
        <f>分析係数表!H32</f>
        <v>6.5160319111027074E-3</v>
      </c>
      <c r="O29" s="82">
        <f t="shared" si="4"/>
        <v>2.4114443803094666E-2</v>
      </c>
      <c r="P29" s="76">
        <f>分析係数表!C32</f>
        <v>0.90289699570815452</v>
      </c>
      <c r="Q29" s="82">
        <f t="shared" si="5"/>
        <v>2.1772858862987299E-2</v>
      </c>
      <c r="R29" s="83">
        <v>2.8354326353443045E-2</v>
      </c>
      <c r="S29" s="84">
        <f t="shared" si="6"/>
        <v>0.20592102596064366</v>
      </c>
      <c r="T29" s="85">
        <f>分析係数表!F32</f>
        <v>0.48288075560802834</v>
      </c>
      <c r="U29" s="86">
        <f t="shared" si="7"/>
        <v>9.9435300611456029E-2</v>
      </c>
      <c r="V29" s="87">
        <f>分析係数表!D32</f>
        <v>1.475796930342385E-2</v>
      </c>
      <c r="W29" s="167">
        <f t="shared" si="8"/>
        <v>0</v>
      </c>
      <c r="X29" s="76">
        <f>分析係数表!E32</f>
        <v>1.8890200708382526E-2</v>
      </c>
      <c r="Y29" s="166">
        <f t="shared" si="9"/>
        <v>0</v>
      </c>
    </row>
    <row r="30" spans="1:25" x14ac:dyDescent="0.2">
      <c r="A30" s="6" t="s">
        <v>18</v>
      </c>
      <c r="B30" s="5" t="s">
        <v>273</v>
      </c>
      <c r="C30" s="90"/>
      <c r="D30" s="107">
        <f>投入係数表!K30</f>
        <v>0</v>
      </c>
      <c r="E30" s="110">
        <f t="shared" si="0"/>
        <v>0</v>
      </c>
      <c r="F30" s="76">
        <f>分析係数表!C33</f>
        <v>0.9642857142857143</v>
      </c>
      <c r="G30" s="110">
        <f t="shared" si="1"/>
        <v>0</v>
      </c>
      <c r="H30" s="110">
        <v>2.3178445541602991E-2</v>
      </c>
      <c r="I30" s="110">
        <f t="shared" si="2"/>
        <v>2.3178445541602991E-2</v>
      </c>
      <c r="J30" s="107">
        <f>分析係数表!G33</f>
        <v>0.50770178681454092</v>
      </c>
      <c r="K30" s="111">
        <f t="shared" si="3"/>
        <v>1.1767738217055368E-2</v>
      </c>
      <c r="L30" s="79"/>
      <c r="M30" s="80"/>
      <c r="N30" s="81">
        <f>分析係数表!H33</f>
        <v>9.5995112976066674E-4</v>
      </c>
      <c r="O30" s="82">
        <f t="shared" si="4"/>
        <v>3.5525743102773392E-3</v>
      </c>
      <c r="P30" s="76">
        <f>分析係数表!C33</f>
        <v>0.9642857142857143</v>
      </c>
      <c r="Q30" s="82">
        <f t="shared" si="5"/>
        <v>3.4256966563388628E-3</v>
      </c>
      <c r="R30" s="83">
        <v>1.1680466370207757E-2</v>
      </c>
      <c r="S30" s="84">
        <f t="shared" si="6"/>
        <v>3.4858911911810744E-2</v>
      </c>
      <c r="T30" s="85">
        <f>分析係数表!F33</f>
        <v>0.64571780653111521</v>
      </c>
      <c r="U30" s="86">
        <f t="shared" si="7"/>
        <v>2.2509020137755797E-2</v>
      </c>
      <c r="V30" s="87">
        <f>分析係数表!D33</f>
        <v>6.5311152187307459E-2</v>
      </c>
      <c r="W30" s="167">
        <f t="shared" si="8"/>
        <v>0</v>
      </c>
      <c r="X30" s="76">
        <f>分析係数表!E33</f>
        <v>5.730129390018484E-2</v>
      </c>
      <c r="Y30" s="166">
        <f t="shared" si="9"/>
        <v>0</v>
      </c>
    </row>
    <row r="31" spans="1:25" x14ac:dyDescent="0.2">
      <c r="A31" s="6" t="s">
        <v>19</v>
      </c>
      <c r="B31" s="5" t="s">
        <v>274</v>
      </c>
      <c r="C31" s="90"/>
      <c r="D31" s="107">
        <f>投入係数表!K31</f>
        <v>1.1182108626198083E-2</v>
      </c>
      <c r="E31" s="110">
        <f t="shared" si="0"/>
        <v>1.1182108626198082</v>
      </c>
      <c r="F31" s="76">
        <f>分析係数表!C34</f>
        <v>0.30203352059055666</v>
      </c>
      <c r="G31" s="110">
        <f t="shared" si="1"/>
        <v>0.33773716359966394</v>
      </c>
      <c r="H31" s="110">
        <v>0.39717857347534874</v>
      </c>
      <c r="I31" s="110">
        <f t="shared" si="2"/>
        <v>0.39717857347534874</v>
      </c>
      <c r="J31" s="107">
        <f>分析係数表!G34</f>
        <v>0.42483507228746548</v>
      </c>
      <c r="K31" s="111">
        <f t="shared" si="3"/>
        <v>0.16873538797343221</v>
      </c>
      <c r="L31" s="79"/>
      <c r="M31" s="80"/>
      <c r="N31" s="81">
        <f>分析係数表!H34</f>
        <v>0.16119179387231194</v>
      </c>
      <c r="O31" s="82">
        <f t="shared" si="4"/>
        <v>0.59653643626740316</v>
      </c>
      <c r="P31" s="76">
        <f>分析係数表!C34</f>
        <v>0.30203352059055666</v>
      </c>
      <c r="Q31" s="82">
        <f t="shared" si="5"/>
        <v>0.180174000006388</v>
      </c>
      <c r="R31" s="83">
        <v>0.19855059661952751</v>
      </c>
      <c r="S31" s="84">
        <f t="shared" si="6"/>
        <v>0.59572917009487625</v>
      </c>
      <c r="T31" s="85">
        <f>分析係数表!F34</f>
        <v>0.69971459317830909</v>
      </c>
      <c r="U31" s="86">
        <f t="shared" si="7"/>
        <v>0.41684039389738803</v>
      </c>
      <c r="V31" s="87">
        <f>分析係数表!D34</f>
        <v>0.22921442942029663</v>
      </c>
      <c r="W31" s="167">
        <f t="shared" si="8"/>
        <v>0</v>
      </c>
      <c r="X31" s="76">
        <f>分析係数表!E34</f>
        <v>0.15341786365975763</v>
      </c>
      <c r="Y31" s="166">
        <f t="shared" si="9"/>
        <v>0</v>
      </c>
    </row>
    <row r="32" spans="1:25" x14ac:dyDescent="0.2">
      <c r="A32" s="6" t="s">
        <v>20</v>
      </c>
      <c r="B32" s="5" t="s">
        <v>37</v>
      </c>
      <c r="C32" s="90"/>
      <c r="D32" s="107">
        <f>投入係数表!K32</f>
        <v>3.1948881789137379E-3</v>
      </c>
      <c r="E32" s="110">
        <f t="shared" si="0"/>
        <v>0.31948881789137379</v>
      </c>
      <c r="F32" s="76">
        <f>分析係数表!C35</f>
        <v>0.24187752657583472</v>
      </c>
      <c r="G32" s="110">
        <f t="shared" si="1"/>
        <v>7.727716504020278E-2</v>
      </c>
      <c r="H32" s="110">
        <v>0.15278794578645985</v>
      </c>
      <c r="I32" s="110">
        <f t="shared" si="2"/>
        <v>0.15278794578645985</v>
      </c>
      <c r="J32" s="107">
        <f>分析係数表!G35</f>
        <v>0.31447635625181319</v>
      </c>
      <c r="K32" s="111">
        <f t="shared" si="3"/>
        <v>4.8048196470125468E-2</v>
      </c>
      <c r="L32" s="79"/>
      <c r="M32" s="80"/>
      <c r="N32" s="81">
        <f>分析係数表!H35</f>
        <v>6.1051437381369679E-2</v>
      </c>
      <c r="O32" s="82">
        <f t="shared" si="4"/>
        <v>0.22593834344528987</v>
      </c>
      <c r="P32" s="76">
        <f>分析係数表!C35</f>
        <v>0.24187752657583472</v>
      </c>
      <c r="Q32" s="82">
        <f t="shared" si="5"/>
        <v>5.4649407671188172E-2</v>
      </c>
      <c r="R32" s="83">
        <v>6.806757800993854E-2</v>
      </c>
      <c r="S32" s="84">
        <f t="shared" si="6"/>
        <v>0.22085552379639839</v>
      </c>
      <c r="T32" s="85">
        <f>分析係数表!F35</f>
        <v>0.64519872352770524</v>
      </c>
      <c r="U32" s="86">
        <f t="shared" si="7"/>
        <v>0.14249570203747897</v>
      </c>
      <c r="V32" s="87">
        <f>分析係数表!D35</f>
        <v>9.0803597331012481E-2</v>
      </c>
      <c r="W32" s="167">
        <f t="shared" si="8"/>
        <v>0</v>
      </c>
      <c r="X32" s="76">
        <f>分析係数表!E35</f>
        <v>8.3260806498404408E-2</v>
      </c>
      <c r="Y32" s="166">
        <f t="shared" si="9"/>
        <v>0</v>
      </c>
    </row>
    <row r="33" spans="1:25" x14ac:dyDescent="0.2">
      <c r="A33" s="6" t="s">
        <v>21</v>
      </c>
      <c r="B33" s="5" t="s">
        <v>38</v>
      </c>
      <c r="C33" s="90"/>
      <c r="D33" s="107">
        <f>投入係数表!K33</f>
        <v>0</v>
      </c>
      <c r="E33" s="110">
        <f t="shared" si="0"/>
        <v>0</v>
      </c>
      <c r="F33" s="76">
        <f>分析係数表!C36</f>
        <v>0.77936171821825606</v>
      </c>
      <c r="G33" s="110">
        <f t="shared" si="1"/>
        <v>0</v>
      </c>
      <c r="H33" s="110">
        <v>6.5194419668311521E-2</v>
      </c>
      <c r="I33" s="110">
        <f t="shared" si="2"/>
        <v>6.5194419668311521E-2</v>
      </c>
      <c r="J33" s="107">
        <f>分析係数表!G36</f>
        <v>1.8652197083474639E-2</v>
      </c>
      <c r="K33" s="111">
        <f t="shared" si="3"/>
        <v>1.2160191643961018E-3</v>
      </c>
      <c r="L33" s="79"/>
      <c r="M33" s="80"/>
      <c r="N33" s="81">
        <f>分析係数表!H36</f>
        <v>0.16962772804293599</v>
      </c>
      <c r="O33" s="82">
        <f t="shared" si="4"/>
        <v>0.62775602869105251</v>
      </c>
      <c r="P33" s="76">
        <f>分析係数表!C36</f>
        <v>0.77936171821825606</v>
      </c>
      <c r="Q33" s="82">
        <f t="shared" si="5"/>
        <v>0.48924901714252755</v>
      </c>
      <c r="R33" s="83">
        <v>0.51077581408654626</v>
      </c>
      <c r="S33" s="84">
        <f t="shared" si="6"/>
        <v>0.57597023375485779</v>
      </c>
      <c r="T33" s="85">
        <f>分析係数表!F36</f>
        <v>0.88299985465820452</v>
      </c>
      <c r="U33" s="86">
        <f t="shared" si="7"/>
        <v>0.5085816326929915</v>
      </c>
      <c r="V33" s="87">
        <f>分析係数表!D36</f>
        <v>1.046460927280655E-2</v>
      </c>
      <c r="W33" s="167">
        <f t="shared" si="8"/>
        <v>0</v>
      </c>
      <c r="X33" s="76">
        <f>分析係数表!E36</f>
        <v>2.9068359091129307E-3</v>
      </c>
      <c r="Y33" s="166">
        <f t="shared" si="9"/>
        <v>0</v>
      </c>
    </row>
    <row r="34" spans="1:25" x14ac:dyDescent="0.2">
      <c r="A34" s="6" t="s">
        <v>22</v>
      </c>
      <c r="B34" s="5" t="s">
        <v>377</v>
      </c>
      <c r="C34" s="90"/>
      <c r="D34" s="107">
        <f>投入係数表!K34</f>
        <v>1.9169329073482427E-2</v>
      </c>
      <c r="E34" s="110">
        <f t="shared" si="0"/>
        <v>1.9169329073482428</v>
      </c>
      <c r="F34" s="76">
        <f>分析係数表!C37</f>
        <v>0.39264934616049307</v>
      </c>
      <c r="G34" s="110">
        <f t="shared" si="1"/>
        <v>0.75268245270382061</v>
      </c>
      <c r="H34" s="110">
        <v>0.8326297616838505</v>
      </c>
      <c r="I34" s="110">
        <f t="shared" si="2"/>
        <v>0.8326297616838505</v>
      </c>
      <c r="J34" s="107">
        <f>分析係数表!G37</f>
        <v>0.48015873015873017</v>
      </c>
      <c r="K34" s="111">
        <f t="shared" si="3"/>
        <v>0.39979444906248379</v>
      </c>
      <c r="L34" s="79"/>
      <c r="M34" s="80"/>
      <c r="N34" s="81">
        <f>分析係数表!H37</f>
        <v>4.8128458914818879E-2</v>
      </c>
      <c r="O34" s="82">
        <f t="shared" si="4"/>
        <v>0.1781131574652684</v>
      </c>
      <c r="P34" s="76">
        <f>分析係数表!C37</f>
        <v>0.39264934616049307</v>
      </c>
      <c r="Q34" s="82">
        <f t="shared" si="5"/>
        <v>6.9936014821318587E-2</v>
      </c>
      <c r="R34" s="83">
        <v>8.7478891413126883E-2</v>
      </c>
      <c r="S34" s="84">
        <f t="shared" si="6"/>
        <v>0.92010865309697742</v>
      </c>
      <c r="T34" s="85">
        <f>分析係数表!F37</f>
        <v>0.71504884004884006</v>
      </c>
      <c r="U34" s="86">
        <f t="shared" si="7"/>
        <v>0.65792262511589428</v>
      </c>
      <c r="V34" s="87">
        <f>分析係数表!D37</f>
        <v>0.11240842490842491</v>
      </c>
      <c r="W34" s="167">
        <f t="shared" si="8"/>
        <v>0</v>
      </c>
      <c r="X34" s="76">
        <f>分析係数表!E37</f>
        <v>0.10057997557997558</v>
      </c>
      <c r="Y34" s="166">
        <f t="shared" si="9"/>
        <v>0</v>
      </c>
    </row>
    <row r="35" spans="1:25" x14ac:dyDescent="0.2">
      <c r="A35" s="6" t="s">
        <v>23</v>
      </c>
      <c r="B35" s="5" t="s">
        <v>193</v>
      </c>
      <c r="C35" s="90"/>
      <c r="D35" s="107">
        <f>投入係数表!K35</f>
        <v>0</v>
      </c>
      <c r="E35" s="110">
        <f t="shared" si="0"/>
        <v>0</v>
      </c>
      <c r="F35" s="76">
        <f>分析係数表!C38</f>
        <v>0.1050867904295959</v>
      </c>
      <c r="G35" s="110">
        <f t="shared" si="1"/>
        <v>0</v>
      </c>
      <c r="H35" s="110">
        <v>8.0946196236150059E-3</v>
      </c>
      <c r="I35" s="110">
        <f t="shared" si="2"/>
        <v>8.0946196236150059E-3</v>
      </c>
      <c r="J35" s="107">
        <f>分析係数表!G38</f>
        <v>0.35480984340044741</v>
      </c>
      <c r="K35" s="111">
        <f t="shared" si="3"/>
        <v>2.8720507210410287E-3</v>
      </c>
      <c r="L35" s="79"/>
      <c r="M35" s="80"/>
      <c r="N35" s="81">
        <f>分析係数表!H38</f>
        <v>4.2637829346869612E-2</v>
      </c>
      <c r="O35" s="82">
        <f t="shared" si="4"/>
        <v>0.15779350894815181</v>
      </c>
      <c r="P35" s="76">
        <f>分析係数表!C38</f>
        <v>0.1050867904295959</v>
      </c>
      <c r="Q35" s="82">
        <f t="shared" si="5"/>
        <v>1.6582013405984995E-2</v>
      </c>
      <c r="R35" s="83">
        <v>2.0790250779071231E-2</v>
      </c>
      <c r="S35" s="84">
        <f t="shared" si="6"/>
        <v>2.8884870402686239E-2</v>
      </c>
      <c r="T35" s="85">
        <f>分析係数表!F38</f>
        <v>0.56778523489932886</v>
      </c>
      <c r="U35" s="86">
        <f t="shared" si="7"/>
        <v>1.6400402926625878E-2</v>
      </c>
      <c r="V35" s="87">
        <f>分析係数表!D38</f>
        <v>4.0715883668903802E-2</v>
      </c>
      <c r="W35" s="167">
        <f t="shared" si="8"/>
        <v>0</v>
      </c>
      <c r="X35" s="76">
        <f>分析係数表!E38</f>
        <v>3.3557046979865772E-2</v>
      </c>
      <c r="Y35" s="166">
        <f t="shared" si="9"/>
        <v>0</v>
      </c>
    </row>
    <row r="36" spans="1:25" x14ac:dyDescent="0.2">
      <c r="A36" s="6" t="s">
        <v>24</v>
      </c>
      <c r="B36" s="5" t="s">
        <v>39</v>
      </c>
      <c r="C36" s="90"/>
      <c r="D36" s="107">
        <f>投入係数表!K36</f>
        <v>0</v>
      </c>
      <c r="E36" s="110">
        <f t="shared" si="0"/>
        <v>0</v>
      </c>
      <c r="F36" s="76">
        <f>分析係数表!C39</f>
        <v>1</v>
      </c>
      <c r="G36" s="110">
        <f t="shared" si="1"/>
        <v>0</v>
      </c>
      <c r="H36" s="110">
        <v>2.0085894810866541E-2</v>
      </c>
      <c r="I36" s="110">
        <f t="shared" si="2"/>
        <v>2.0085894810866541E-2</v>
      </c>
      <c r="J36" s="107">
        <f>分析係数表!G39</f>
        <v>0.33710212609069684</v>
      </c>
      <c r="K36" s="111">
        <f t="shared" si="3"/>
        <v>6.770997845177206E-3</v>
      </c>
      <c r="L36" s="79"/>
      <c r="M36" s="80"/>
      <c r="N36" s="81">
        <f>分析係数表!H39</f>
        <v>3.8325321619990253E-3</v>
      </c>
      <c r="O36" s="82">
        <f t="shared" si="4"/>
        <v>1.418338379936483E-2</v>
      </c>
      <c r="P36" s="76">
        <f>分析係数表!C39</f>
        <v>1</v>
      </c>
      <c r="Q36" s="82">
        <f t="shared" si="5"/>
        <v>1.418338379936483E-2</v>
      </c>
      <c r="R36" s="83">
        <v>4.2472996372388758E-2</v>
      </c>
      <c r="S36" s="84">
        <f t="shared" si="6"/>
        <v>6.2558891183255305E-2</v>
      </c>
      <c r="T36" s="85">
        <f>分析係数表!F39</f>
        <v>0.68778419564950233</v>
      </c>
      <c r="U36" s="86">
        <f t="shared" si="7"/>
        <v>4.3027016653199995E-2</v>
      </c>
      <c r="V36" s="87">
        <f>分析係数表!D39</f>
        <v>5.5733071156445865E-2</v>
      </c>
      <c r="W36" s="167">
        <f t="shared" si="8"/>
        <v>0</v>
      </c>
      <c r="X36" s="76">
        <f>分析係数表!E39</f>
        <v>7.0111834828560898E-2</v>
      </c>
      <c r="Y36" s="166">
        <f t="shared" si="9"/>
        <v>0</v>
      </c>
    </row>
    <row r="37" spans="1:25" x14ac:dyDescent="0.2">
      <c r="A37" s="6" t="s">
        <v>25</v>
      </c>
      <c r="B37" s="5" t="s">
        <v>40</v>
      </c>
      <c r="C37" s="90"/>
      <c r="D37" s="107">
        <f>投入係数表!K37</f>
        <v>0</v>
      </c>
      <c r="E37" s="110">
        <f t="shared" si="0"/>
        <v>0</v>
      </c>
      <c r="F37" s="76">
        <f>分析係数表!C40</f>
        <v>0.68553257686676428</v>
      </c>
      <c r="G37" s="110">
        <f t="shared" si="1"/>
        <v>0</v>
      </c>
      <c r="H37" s="110">
        <v>2.2629364271496607E-4</v>
      </c>
      <c r="I37" s="110">
        <f t="shared" si="2"/>
        <v>2.2629364271496607E-4</v>
      </c>
      <c r="J37" s="107">
        <f>分析係数表!G40</f>
        <v>0.52354072328019352</v>
      </c>
      <c r="K37" s="111">
        <f t="shared" si="3"/>
        <v>1.1847393738070304E-4</v>
      </c>
      <c r="L37" s="79"/>
      <c r="M37" s="80"/>
      <c r="N37" s="81">
        <f>分析係数表!H40</f>
        <v>2.9983928090933552E-2</v>
      </c>
      <c r="O37" s="82">
        <f t="shared" si="4"/>
        <v>0.1109641203126778</v>
      </c>
      <c r="P37" s="76">
        <f>分析係数表!C40</f>
        <v>0.68553257686676428</v>
      </c>
      <c r="Q37" s="82">
        <f t="shared" si="5"/>
        <v>7.6069519337703673E-2</v>
      </c>
      <c r="R37" s="83">
        <v>7.6221638985949788E-2</v>
      </c>
      <c r="S37" s="84">
        <f t="shared" si="6"/>
        <v>7.6447932628664755E-2</v>
      </c>
      <c r="T37" s="85">
        <f>分析係数表!F40</f>
        <v>0.72017864896718564</v>
      </c>
      <c r="U37" s="86">
        <f t="shared" si="7"/>
        <v>5.5056168836846213E-2</v>
      </c>
      <c r="V37" s="87">
        <f>分析係数表!D40</f>
        <v>0.117486508281124</v>
      </c>
      <c r="W37" s="167">
        <f t="shared" si="8"/>
        <v>0</v>
      </c>
      <c r="X37" s="76">
        <f>分析係数表!E40</f>
        <v>7.2700204701941565E-2</v>
      </c>
      <c r="Y37" s="166">
        <f t="shared" si="9"/>
        <v>0</v>
      </c>
    </row>
    <row r="38" spans="1:25" x14ac:dyDescent="0.2">
      <c r="A38" s="6" t="s">
        <v>26</v>
      </c>
      <c r="B38" s="5" t="s">
        <v>276</v>
      </c>
      <c r="C38" s="90"/>
      <c r="D38" s="107">
        <f>投入係数表!K38</f>
        <v>0</v>
      </c>
      <c r="E38" s="110">
        <f t="shared" si="0"/>
        <v>0</v>
      </c>
      <c r="F38" s="76">
        <f>分析係数表!C41</f>
        <v>0.79754162795683559</v>
      </c>
      <c r="G38" s="110">
        <f t="shared" si="1"/>
        <v>0</v>
      </c>
      <c r="H38" s="110">
        <v>6.6348759145511452E-4</v>
      </c>
      <c r="I38" s="110">
        <f t="shared" si="2"/>
        <v>6.6348759145511452E-4</v>
      </c>
      <c r="J38" s="107">
        <f>分析係数表!G41</f>
        <v>0.45300318922749822</v>
      </c>
      <c r="K38" s="111">
        <f t="shared" si="3"/>
        <v>3.0056199494203829E-4</v>
      </c>
      <c r="L38" s="79"/>
      <c r="M38" s="80"/>
      <c r="N38" s="81">
        <f>分析係数表!H41</f>
        <v>5.1357385442195667E-2</v>
      </c>
      <c r="O38" s="82">
        <f t="shared" si="4"/>
        <v>0.19006272559983764</v>
      </c>
      <c r="P38" s="76">
        <f>分析係数表!C41</f>
        <v>0.79754162795683559</v>
      </c>
      <c r="Q38" s="82">
        <f t="shared" si="5"/>
        <v>0.15158293558880784</v>
      </c>
      <c r="R38" s="83">
        <v>0.15445572474652647</v>
      </c>
      <c r="S38" s="84">
        <f t="shared" si="6"/>
        <v>0.15511921233798159</v>
      </c>
      <c r="T38" s="85">
        <f>分析係数表!F41</f>
        <v>0.55652019844082212</v>
      </c>
      <c r="U38" s="86">
        <f t="shared" si="7"/>
        <v>8.6326974832317535E-2</v>
      </c>
      <c r="V38" s="87">
        <f>分析係数表!D41</f>
        <v>0.15915131112686037</v>
      </c>
      <c r="W38" s="167">
        <f t="shared" si="8"/>
        <v>0</v>
      </c>
      <c r="X38" s="76">
        <f>分析係数表!E41</f>
        <v>0.14781183557760452</v>
      </c>
      <c r="Y38" s="166">
        <f t="shared" si="9"/>
        <v>0</v>
      </c>
    </row>
    <row r="39" spans="1:25" x14ac:dyDescent="0.2">
      <c r="A39" s="6" t="s">
        <v>51</v>
      </c>
      <c r="B39" s="5" t="s">
        <v>367</v>
      </c>
      <c r="C39" s="90"/>
      <c r="D39" s="107">
        <f>投入係数表!K39</f>
        <v>0</v>
      </c>
      <c r="E39" s="110">
        <f>$C$13*D39</f>
        <v>0</v>
      </c>
      <c r="F39" s="76">
        <f>分析係数表!C42</f>
        <v>0.98696461824953441</v>
      </c>
      <c r="G39" s="110">
        <f>E39*F39</f>
        <v>0</v>
      </c>
      <c r="H39" s="110">
        <v>2.1302552799333484E-2</v>
      </c>
      <c r="I39" s="110">
        <f>C39+H39</f>
        <v>2.1302552799333484E-2</v>
      </c>
      <c r="J39" s="107">
        <f>分析係数表!G42</f>
        <v>0.48689138576779029</v>
      </c>
      <c r="K39" s="111">
        <f>I39*J39</f>
        <v>1.0372029452859E-2</v>
      </c>
      <c r="L39" s="79"/>
      <c r="M39" s="80"/>
      <c r="N39" s="81">
        <f>分析係数表!H42</f>
        <v>1.3250234533514657E-2</v>
      </c>
      <c r="O39" s="82">
        <f t="shared" si="4"/>
        <v>4.9036290858525088E-2</v>
      </c>
      <c r="P39" s="76">
        <f>分析係数表!C42</f>
        <v>0.98696461824953441</v>
      </c>
      <c r="Q39" s="82">
        <f>O39*P39</f>
        <v>4.839708408755735E-2</v>
      </c>
      <c r="R39" s="83">
        <v>5.0741562601399677E-2</v>
      </c>
      <c r="S39" s="84">
        <f>I39+R39</f>
        <v>7.2044115400733161E-2</v>
      </c>
      <c r="T39" s="85">
        <f>分析係数表!F42</f>
        <v>0.55852059925093633</v>
      </c>
      <c r="U39" s="86">
        <f t="shared" si="7"/>
        <v>4.0238122506121098E-2</v>
      </c>
      <c r="V39" s="87">
        <f>分析係数表!D42</f>
        <v>0.29447565543071164</v>
      </c>
      <c r="W39" s="167">
        <f t="shared" si="8"/>
        <v>0</v>
      </c>
      <c r="X39" s="76">
        <f>分析係数表!E42</f>
        <v>0.22518726591760299</v>
      </c>
      <c r="Y39" s="166">
        <f t="shared" si="9"/>
        <v>0</v>
      </c>
    </row>
    <row r="40" spans="1:25" x14ac:dyDescent="0.2">
      <c r="A40" s="6" t="s">
        <v>194</v>
      </c>
      <c r="B40" s="5" t="s">
        <v>41</v>
      </c>
      <c r="C40" s="90"/>
      <c r="D40" s="107">
        <f>投入係数表!K40</f>
        <v>6.3897763578274758E-3</v>
      </c>
      <c r="E40" s="110">
        <f>$C$13*D40</f>
        <v>0.63897763578274758</v>
      </c>
      <c r="F40" s="76">
        <f>分析係数表!C43</f>
        <v>0.29367142552738124</v>
      </c>
      <c r="G40" s="110">
        <f>E40*F40</f>
        <v>0.18764947318043529</v>
      </c>
      <c r="H40" s="110">
        <v>0.33197845147444205</v>
      </c>
      <c r="I40" s="110">
        <f>C40+H40</f>
        <v>0.33197845147444205</v>
      </c>
      <c r="J40" s="107">
        <f>分析係数表!G43</f>
        <v>0.35405848592511613</v>
      </c>
      <c r="K40" s="111">
        <f>I40*J40</f>
        <v>0.11753978788880559</v>
      </c>
      <c r="L40" s="79"/>
      <c r="M40" s="80"/>
      <c r="N40" s="81">
        <f>分析係数表!H43</f>
        <v>3.6063618579417776E-2</v>
      </c>
      <c r="O40" s="82">
        <f t="shared" si="4"/>
        <v>0.13346375761110096</v>
      </c>
      <c r="P40" s="76">
        <f>分析係数表!C43</f>
        <v>0.29367142552738124</v>
      </c>
      <c r="Q40" s="82">
        <f>O40*P40</f>
        <v>3.91944919538929E-2</v>
      </c>
      <c r="R40" s="83">
        <v>6.6171644789797993E-2</v>
      </c>
      <c r="S40" s="84">
        <f>I40+R40</f>
        <v>0.39815009626424003</v>
      </c>
      <c r="T40" s="85">
        <f>分析係数表!F43</f>
        <v>0.58526919923476362</v>
      </c>
      <c r="U40" s="86">
        <f t="shared" si="7"/>
        <v>0.23302498801581581</v>
      </c>
      <c r="V40" s="87">
        <f>分析係数表!D43</f>
        <v>0.25485105220005466</v>
      </c>
      <c r="W40" s="167">
        <f t="shared" si="8"/>
        <v>0</v>
      </c>
      <c r="X40" s="76">
        <f>分析係数表!E43</f>
        <v>0.20470073790653184</v>
      </c>
      <c r="Y40" s="166">
        <f t="shared" si="9"/>
        <v>0</v>
      </c>
    </row>
    <row r="41" spans="1:25" x14ac:dyDescent="0.2">
      <c r="A41" s="6" t="s">
        <v>340</v>
      </c>
      <c r="B41" s="5" t="s">
        <v>42</v>
      </c>
      <c r="C41" s="90"/>
      <c r="D41" s="107">
        <f>投入係数表!K41</f>
        <v>0</v>
      </c>
      <c r="E41" s="110">
        <f>$C$13*D41</f>
        <v>0</v>
      </c>
      <c r="F41" s="76">
        <f>分析係数表!C44</f>
        <v>0.46678607983623333</v>
      </c>
      <c r="G41" s="110">
        <f>E41*F41</f>
        <v>0</v>
      </c>
      <c r="H41" s="110">
        <v>6.1342012372930072E-4</v>
      </c>
      <c r="I41" s="110">
        <f>C41+H41</f>
        <v>6.1342012372930072E-4</v>
      </c>
      <c r="J41" s="107">
        <f>分析係数表!G44</f>
        <v>0.26617412140575081</v>
      </c>
      <c r="K41" s="111">
        <f>I41*J41</f>
        <v>1.6327656248625358E-4</v>
      </c>
      <c r="L41" s="79"/>
      <c r="M41" s="80"/>
      <c r="N41" s="81">
        <f>分析係数表!H44</f>
        <v>0.11125251805362636</v>
      </c>
      <c r="O41" s="82">
        <f t="shared" si="4"/>
        <v>0.41172183180774802</v>
      </c>
      <c r="P41" s="76">
        <f>分析係数表!C44</f>
        <v>0.46678607983623333</v>
      </c>
      <c r="Q41" s="82">
        <f>O41*P41</f>
        <v>0.1921860198525317</v>
      </c>
      <c r="R41" s="83">
        <v>0.19521014064213557</v>
      </c>
      <c r="S41" s="84">
        <f>I41+R41</f>
        <v>0.19582356076586488</v>
      </c>
      <c r="T41" s="85">
        <f>分析係数表!F44</f>
        <v>0.50772097976570818</v>
      </c>
      <c r="U41" s="86">
        <f t="shared" si="7"/>
        <v>9.9423730133254604E-2</v>
      </c>
      <c r="V41" s="87">
        <f>分析係数表!D44</f>
        <v>0.21532215122470713</v>
      </c>
      <c r="W41" s="167">
        <f t="shared" si="8"/>
        <v>0</v>
      </c>
      <c r="X41" s="76">
        <f>分析係数表!E44</f>
        <v>0.14064164004259852</v>
      </c>
      <c r="Y41" s="166">
        <f t="shared" si="9"/>
        <v>0</v>
      </c>
    </row>
    <row r="42" spans="1:25" x14ac:dyDescent="0.2">
      <c r="A42" s="6" t="s">
        <v>341</v>
      </c>
      <c r="B42" s="5" t="s">
        <v>278</v>
      </c>
      <c r="C42" s="90"/>
      <c r="D42" s="107">
        <f>投入係数表!K42</f>
        <v>0</v>
      </c>
      <c r="E42" s="110">
        <f>$C$13*D42</f>
        <v>0</v>
      </c>
      <c r="F42" s="76">
        <f>分析係数表!C45</f>
        <v>1</v>
      </c>
      <c r="G42" s="110">
        <f>E42*F42</f>
        <v>0</v>
      </c>
      <c r="H42" s="110">
        <v>2.6922548586322852E-2</v>
      </c>
      <c r="I42" s="110">
        <f>C42+H42</f>
        <v>2.6922548586322852E-2</v>
      </c>
      <c r="J42" s="107">
        <f>分析係数表!G45</f>
        <v>0</v>
      </c>
      <c r="K42" s="111">
        <f>I42*J42</f>
        <v>0</v>
      </c>
      <c r="L42" s="79"/>
      <c r="M42" s="80"/>
      <c r="N42" s="81">
        <f>分析係数表!H45</f>
        <v>0</v>
      </c>
      <c r="O42" s="82">
        <f t="shared" si="4"/>
        <v>0</v>
      </c>
      <c r="P42" s="76">
        <f>分析係数表!C45</f>
        <v>1</v>
      </c>
      <c r="Q42" s="82">
        <f>O42*P42</f>
        <v>0</v>
      </c>
      <c r="R42" s="83">
        <v>1.6639357910655253E-2</v>
      </c>
      <c r="S42" s="84">
        <f>I42+R42</f>
        <v>4.3561906496978109E-2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0</v>
      </c>
      <c r="E43" s="110">
        <f>$C$13*D43</f>
        <v>0</v>
      </c>
      <c r="F43" s="76">
        <f>分析係数表!C46</f>
        <v>1</v>
      </c>
      <c r="G43" s="110">
        <f>E43*F43</f>
        <v>0</v>
      </c>
      <c r="H43" s="110">
        <v>0.10583833946919485</v>
      </c>
      <c r="I43" s="110">
        <f>C43+H43</f>
        <v>0.10583833946919485</v>
      </c>
      <c r="J43" s="107">
        <f>分析係数表!G46</f>
        <v>9.254143646408839E-3</v>
      </c>
      <c r="K43" s="111">
        <f>I43*J43</f>
        <v>9.7944319674531143E-4</v>
      </c>
      <c r="L43" s="79"/>
      <c r="M43" s="80"/>
      <c r="N43" s="81">
        <f>分析係数表!H46</f>
        <v>3.7808984269891717E-2</v>
      </c>
      <c r="O43" s="82">
        <f t="shared" si="4"/>
        <v>0.13992298362978703</v>
      </c>
      <c r="P43" s="76">
        <f>分析係数表!C46</f>
        <v>1</v>
      </c>
      <c r="Q43" s="82">
        <f>O43*P43</f>
        <v>0.13992298362978703</v>
      </c>
      <c r="R43" s="83">
        <v>0.1490660808069092</v>
      </c>
      <c r="S43" s="84">
        <f>I43+R43</f>
        <v>0.25490442027610405</v>
      </c>
      <c r="T43" s="85">
        <f>分析係数表!F46</f>
        <v>0.31353591160220995</v>
      </c>
      <c r="U43" s="86">
        <f t="shared" si="7"/>
        <v>7.992168978270113E-2</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108">
        <f>投入係数表!K44</f>
        <v>0.70287539936102239</v>
      </c>
      <c r="E44" s="91">
        <f>SUM(E5:E43)</f>
        <v>70.28753993610222</v>
      </c>
      <c r="F44" s="92">
        <f>分析係数表!C47</f>
        <v>0.4319039427318887</v>
      </c>
      <c r="G44" s="91">
        <f>SUM(G5:G43)</f>
        <v>6.8445472998293297</v>
      </c>
      <c r="H44" s="91">
        <f>SUM(H5:H43)</f>
        <v>7.7327757473520222</v>
      </c>
      <c r="I44" s="91">
        <f>SUM(I5:I43)</f>
        <v>107.73277574735198</v>
      </c>
      <c r="J44" s="108">
        <f>分析係数表!G47</f>
        <v>0.25029486054038919</v>
      </c>
      <c r="K44" s="93">
        <f>SUM(K5:K43)</f>
        <v>5.9023710270565228</v>
      </c>
      <c r="L44" s="94">
        <f>最終需要_まとめ!$L$33</f>
        <v>0.627</v>
      </c>
      <c r="M44" s="91">
        <f>K44*L44</f>
        <v>3.70078663396444</v>
      </c>
      <c r="N44" s="95">
        <f>分析係数表!H47</f>
        <v>1</v>
      </c>
      <c r="O44" s="96">
        <f>SUM(O5:O43)</f>
        <v>3.70078663396444</v>
      </c>
      <c r="P44" s="92">
        <f>分析係数表!C47</f>
        <v>0.4319039427318887</v>
      </c>
      <c r="Q44" s="96">
        <f>SUM(Q5:Q43)</f>
        <v>1.6520787694364716</v>
      </c>
      <c r="R44" s="91">
        <f>SUM(R5:R43)</f>
        <v>1.9060776999898135</v>
      </c>
      <c r="S44" s="97">
        <f>SUM(S5:S43)</f>
        <v>109.63885344734183</v>
      </c>
      <c r="T44" s="98">
        <f>分析係数表!F47</f>
        <v>0.46751956312169796</v>
      </c>
      <c r="U44" s="99">
        <f>SUM(U5:U43)</f>
        <v>34.332548618995219</v>
      </c>
      <c r="V44" s="100">
        <f>分析係数表!D47</f>
        <v>9.4632730327820297E-2</v>
      </c>
      <c r="W44" s="164">
        <f>SUM(W5:W43)</f>
        <v>4</v>
      </c>
      <c r="X44" s="92">
        <f>分析係数表!E47</f>
        <v>7.3297752597196272E-2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8.154068987715252E-3</v>
      </c>
      <c r="E5" s="77">
        <f t="shared" ref="E5:E38" si="0">$C$14*D5</f>
        <v>0.81540689877152517</v>
      </c>
      <c r="F5" s="76">
        <f>分析係数表!C8</f>
        <v>0.68488372093023253</v>
      </c>
      <c r="G5" s="77">
        <f t="shared" ref="G5:G38" si="1">E5*F5</f>
        <v>0.55845891090282362</v>
      </c>
      <c r="H5" s="77">
        <f t="array" ref="H5:H43">MMULT(逆行列係数!C5:AO43,'10'!G5:G43)</f>
        <v>0.66105767470130106</v>
      </c>
      <c r="I5" s="77">
        <f t="shared" ref="I5:I38" si="2">C5+H5</f>
        <v>0.66105767470130106</v>
      </c>
      <c r="J5" s="76">
        <f>分析係数表!G8</f>
        <v>0.11968520032706459</v>
      </c>
      <c r="K5" s="78">
        <f t="shared" ref="K5:K38" si="3">I5*J5</f>
        <v>7.9118820224368711E-2</v>
      </c>
      <c r="L5" s="79" t="s">
        <v>182</v>
      </c>
      <c r="M5" s="80" t="s">
        <v>182</v>
      </c>
      <c r="N5" s="81">
        <f>分析係数表!H8</f>
        <v>1.1759401339568168E-2</v>
      </c>
      <c r="O5" s="82">
        <f t="shared" ref="O5:O43" si="4">$M$44*N5</f>
        <v>0.1875265539314224</v>
      </c>
      <c r="P5" s="76">
        <f>分析係数表!C8</f>
        <v>0.68488372093023253</v>
      </c>
      <c r="Q5" s="82">
        <f t="shared" ref="Q5:Q38" si="5">O5*P5</f>
        <v>0.12843388402977648</v>
      </c>
      <c r="R5" s="83">
        <f t="array" ref="R5:R43">MMULT(逆行列係数!C5:AO43,'10'!Q5:Q43)</f>
        <v>0.18519513576691929</v>
      </c>
      <c r="S5" s="84">
        <f t="shared" ref="S5:S38" si="6">I5+R5</f>
        <v>0.84625281046822032</v>
      </c>
      <c r="T5" s="85">
        <f>分析係数表!F8</f>
        <v>0.45145134914145546</v>
      </c>
      <c r="U5" s="86">
        <f t="shared" ref="U5:U43" si="7">S5*T5</f>
        <v>0.38204197300062648</v>
      </c>
      <c r="V5" s="87">
        <f>分析係数表!D8</f>
        <v>0.31204006541291907</v>
      </c>
      <c r="W5" s="167">
        <f t="shared" ref="W5:W43" si="8">ROUND(S5*V5,0)</f>
        <v>0</v>
      </c>
      <c r="X5" s="76">
        <f>分析係数表!E8</f>
        <v>0.14922322158626328</v>
      </c>
      <c r="Y5" s="166">
        <f t="shared" ref="Y5:Y43" si="9">ROUND(S5*X5,0)</f>
        <v>0</v>
      </c>
    </row>
    <row r="6" spans="1:25" x14ac:dyDescent="0.2">
      <c r="A6" s="6" t="s">
        <v>219</v>
      </c>
      <c r="B6" s="5" t="s">
        <v>265</v>
      </c>
      <c r="C6" s="90"/>
      <c r="D6" s="76">
        <f>投入係数表!L6</f>
        <v>0</v>
      </c>
      <c r="E6" s="77">
        <f t="shared" si="0"/>
        <v>0</v>
      </c>
      <c r="F6" s="76">
        <f>分析係数表!C9</f>
        <v>0.9299655568312285</v>
      </c>
      <c r="G6" s="77">
        <f t="shared" si="1"/>
        <v>0</v>
      </c>
      <c r="H6" s="77">
        <v>4.9417811860043154E-3</v>
      </c>
      <c r="I6" s="77">
        <f t="shared" si="2"/>
        <v>4.9417811860043154E-3</v>
      </c>
      <c r="J6" s="76">
        <f>分析係数表!G9</f>
        <v>0.24742268041237114</v>
      </c>
      <c r="K6" s="78">
        <f t="shared" si="3"/>
        <v>1.2227087470526141E-3</v>
      </c>
      <c r="L6" s="79"/>
      <c r="M6" s="80"/>
      <c r="N6" s="81">
        <f>分析係数表!H9</f>
        <v>6.1815034870952028E-4</v>
      </c>
      <c r="O6" s="82">
        <f t="shared" si="4"/>
        <v>9.8576110600933232E-3</v>
      </c>
      <c r="P6" s="76">
        <f>分析係数表!C9</f>
        <v>0.9299655568312285</v>
      </c>
      <c r="Q6" s="82">
        <f t="shared" si="5"/>
        <v>9.1672387585253635E-3</v>
      </c>
      <c r="R6" s="83">
        <v>1.2627455295237013E-2</v>
      </c>
      <c r="S6" s="84">
        <f t="shared" si="6"/>
        <v>1.7569236481241327E-2</v>
      </c>
      <c r="T6" s="85">
        <f>分析係数表!F9</f>
        <v>0.67468499427262318</v>
      </c>
      <c r="U6" s="86">
        <f t="shared" si="7"/>
        <v>1.1853700214720667E-2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投入係数表!L7</f>
        <v>0</v>
      </c>
      <c r="E7" s="77">
        <f t="shared" si="0"/>
        <v>0</v>
      </c>
      <c r="F7" s="76">
        <f>分析係数表!C10</f>
        <v>1.2922465208747513E-2</v>
      </c>
      <c r="G7" s="77">
        <f t="shared" si="1"/>
        <v>0</v>
      </c>
      <c r="H7" s="77">
        <v>3.2507115653793555E-5</v>
      </c>
      <c r="I7" s="77">
        <f t="shared" si="2"/>
        <v>3.2507115653793555E-5</v>
      </c>
      <c r="J7" s="76">
        <f>分析係数表!G10</f>
        <v>0.17647058823529413</v>
      </c>
      <c r="K7" s="78">
        <f t="shared" si="3"/>
        <v>5.7365498212576863E-6</v>
      </c>
      <c r="L7" s="79"/>
      <c r="M7" s="80"/>
      <c r="N7" s="81">
        <f>分析係数表!H10</f>
        <v>1.1926665551571919E-3</v>
      </c>
      <c r="O7" s="82">
        <f t="shared" si="4"/>
        <v>1.9019390751238881E-2</v>
      </c>
      <c r="P7" s="76">
        <f>分析係数表!C10</f>
        <v>1.2922465208747513E-2</v>
      </c>
      <c r="Q7" s="82">
        <f t="shared" si="5"/>
        <v>2.4577741527445868E-4</v>
      </c>
      <c r="R7" s="83">
        <v>4.0561910200261596E-4</v>
      </c>
      <c r="S7" s="84">
        <f t="shared" si="6"/>
        <v>4.381262176564095E-4</v>
      </c>
      <c r="T7" s="85">
        <f>分析係数表!F10</f>
        <v>0.58823529411764708</v>
      </c>
      <c r="U7" s="86">
        <f t="shared" si="7"/>
        <v>2.5772130450377032E-4</v>
      </c>
      <c r="V7" s="87">
        <f>分析係数表!D10</f>
        <v>5.8823529411764705E-2</v>
      </c>
      <c r="W7" s="167">
        <f t="shared" si="8"/>
        <v>0</v>
      </c>
      <c r="X7" s="76">
        <f>分析係数表!E10</f>
        <v>0</v>
      </c>
      <c r="Y7" s="166">
        <f t="shared" si="9"/>
        <v>0</v>
      </c>
    </row>
    <row r="8" spans="1:25" x14ac:dyDescent="0.2">
      <c r="A8" s="6" t="s">
        <v>221</v>
      </c>
      <c r="B8" s="5" t="s">
        <v>27</v>
      </c>
      <c r="C8" s="90"/>
      <c r="D8" s="76">
        <f>投入係数表!L8</f>
        <v>5.364519070865297E-5</v>
      </c>
      <c r="E8" s="77">
        <f t="shared" si="0"/>
        <v>5.364519070865297E-3</v>
      </c>
      <c r="F8" s="76">
        <f>分析係数表!C11</f>
        <v>8.1708834508502748E-2</v>
      </c>
      <c r="G8" s="77">
        <f t="shared" si="1"/>
        <v>4.3832860097903946E-4</v>
      </c>
      <c r="H8" s="77">
        <v>1.350226832478621E-2</v>
      </c>
      <c r="I8" s="77">
        <f t="shared" si="2"/>
        <v>1.350226832478621E-2</v>
      </c>
      <c r="J8" s="76">
        <f>分析係数表!G11</f>
        <v>0.34375</v>
      </c>
      <c r="K8" s="78">
        <f t="shared" si="3"/>
        <v>4.6414047366452596E-3</v>
      </c>
      <c r="L8" s="79"/>
      <c r="M8" s="80"/>
      <c r="N8" s="81">
        <f>分析係数表!H11</f>
        <v>-2.1817071130924245E-5</v>
      </c>
      <c r="O8" s="82">
        <f t="shared" si="4"/>
        <v>-3.47915684473882E-4</v>
      </c>
      <c r="P8" s="76">
        <f>分析係数表!C11</f>
        <v>8.1708834508502748E-2</v>
      </c>
      <c r="Q8" s="82">
        <f t="shared" si="5"/>
        <v>-2.8427785085588883E-5</v>
      </c>
      <c r="R8" s="83">
        <v>2.252980979919595E-3</v>
      </c>
      <c r="S8" s="84">
        <f t="shared" si="6"/>
        <v>1.5755249304705805E-2</v>
      </c>
      <c r="T8" s="85">
        <f>分析係数表!F11</f>
        <v>0.56944444444444442</v>
      </c>
      <c r="U8" s="86">
        <f t="shared" si="7"/>
        <v>8.9717391874019163E-3</v>
      </c>
      <c r="V8" s="87">
        <f>分析係数表!D11</f>
        <v>3.8194444444444448E-2</v>
      </c>
      <c r="W8" s="167">
        <f t="shared" si="8"/>
        <v>0</v>
      </c>
      <c r="X8" s="76">
        <f>分析係数表!E11</f>
        <v>3.125E-2</v>
      </c>
      <c r="Y8" s="166">
        <f t="shared" si="9"/>
        <v>0</v>
      </c>
    </row>
    <row r="9" spans="1:25" x14ac:dyDescent="0.2">
      <c r="A9" s="6" t="s">
        <v>222</v>
      </c>
      <c r="B9" s="5" t="s">
        <v>190</v>
      </c>
      <c r="C9" s="90"/>
      <c r="D9" s="76">
        <f>投入係数表!L9</f>
        <v>0</v>
      </c>
      <c r="E9" s="77">
        <f t="shared" si="0"/>
        <v>0</v>
      </c>
      <c r="F9" s="76">
        <f>分析係数表!C12</f>
        <v>0.11314574959059098</v>
      </c>
      <c r="G9" s="77">
        <f t="shared" si="1"/>
        <v>0</v>
      </c>
      <c r="H9" s="77">
        <v>1.0547857519773014E-2</v>
      </c>
      <c r="I9" s="77">
        <f t="shared" si="2"/>
        <v>1.0547857519773014E-2</v>
      </c>
      <c r="J9" s="76">
        <f>分析係数表!G12</f>
        <v>0.14250333396837492</v>
      </c>
      <c r="K9" s="78">
        <f t="shared" si="3"/>
        <v>1.5031048627910486E-3</v>
      </c>
      <c r="L9" s="79"/>
      <c r="M9" s="80"/>
      <c r="N9" s="81">
        <f>分析係数表!H12</f>
        <v>9.1697149963274591E-2</v>
      </c>
      <c r="O9" s="82">
        <f t="shared" si="4"/>
        <v>1.4622896218437258</v>
      </c>
      <c r="P9" s="76">
        <f>分析係数表!C12</f>
        <v>0.11314574959059098</v>
      </c>
      <c r="Q9" s="82">
        <f t="shared" si="5"/>
        <v>0.16545185538205018</v>
      </c>
      <c r="R9" s="83">
        <v>0.18694024783542407</v>
      </c>
      <c r="S9" s="84">
        <f t="shared" si="6"/>
        <v>0.19748810535519709</v>
      </c>
      <c r="T9" s="85">
        <f>分析係数表!F12</f>
        <v>0.2998031371054804</v>
      </c>
      <c r="U9" s="86">
        <f t="shared" si="7"/>
        <v>5.920755352650571E-2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投入係数表!L10</f>
        <v>4.2916152566922373E-3</v>
      </c>
      <c r="E10" s="77">
        <f t="shared" si="0"/>
        <v>0.42916152566922372</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0.22428964459082926</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投入係数表!L11</f>
        <v>7.0275199828335388E-3</v>
      </c>
      <c r="E11" s="77">
        <f t="shared" si="0"/>
        <v>0.70275199828335388</v>
      </c>
      <c r="F11" s="76">
        <f>分析係数表!C14</f>
        <v>0.3356233343204027</v>
      </c>
      <c r="G11" s="77">
        <f t="shared" si="1"/>
        <v>0.23585996886418514</v>
      </c>
      <c r="H11" s="77">
        <v>0.37724807534124571</v>
      </c>
      <c r="I11" s="77">
        <f t="shared" si="2"/>
        <v>0.37724807534124571</v>
      </c>
      <c r="J11" s="76">
        <f>分析係数表!G14</f>
        <v>0.16310052482842147</v>
      </c>
      <c r="K11" s="78">
        <f t="shared" si="3"/>
        <v>6.1529359078669056E-2</v>
      </c>
      <c r="L11" s="79"/>
      <c r="M11" s="80"/>
      <c r="N11" s="81">
        <f>分析係数表!H14</f>
        <v>1.1635771269826263E-3</v>
      </c>
      <c r="O11" s="82">
        <f t="shared" si="4"/>
        <v>1.8555503171940369E-2</v>
      </c>
      <c r="P11" s="76">
        <f>分析係数表!C14</f>
        <v>0.3356233343204027</v>
      </c>
      <c r="Q11" s="82">
        <f t="shared" si="5"/>
        <v>6.2276598445594354E-3</v>
      </c>
      <c r="R11" s="83">
        <v>7.2881015040908659E-2</v>
      </c>
      <c r="S11" s="84">
        <f t="shared" si="6"/>
        <v>0.45012909038215437</v>
      </c>
      <c r="T11" s="85">
        <f>分析係数表!F14</f>
        <v>0.30244919930022879</v>
      </c>
      <c r="U11" s="86">
        <f t="shared" si="7"/>
        <v>0.1361411829678229</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投入係数表!L12</f>
        <v>0.20605117751193605</v>
      </c>
      <c r="E12" s="77">
        <f t="shared" si="0"/>
        <v>20.605117751193607</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0.1349912855758662</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投入係数表!L13</f>
        <v>1.663000911968242E-3</v>
      </c>
      <c r="E13" s="77">
        <f t="shared" si="0"/>
        <v>0.16630009119682421</v>
      </c>
      <c r="F13" s="76">
        <f>分析係数表!C16</f>
        <v>4.9444829979181093E-2</v>
      </c>
      <c r="G13" s="77">
        <f t="shared" si="1"/>
        <v>8.2226797347492841E-3</v>
      </c>
      <c r="H13" s="77">
        <v>1.3346006246734984E-2</v>
      </c>
      <c r="I13" s="77">
        <f t="shared" si="2"/>
        <v>1.3346006246734984E-2</v>
      </c>
      <c r="J13" s="76">
        <f>分析係数表!G16</f>
        <v>3.3546325878594248E-2</v>
      </c>
      <c r="K13" s="78">
        <f t="shared" si="3"/>
        <v>4.4770947473072627E-4</v>
      </c>
      <c r="L13" s="79"/>
      <c r="M13" s="80"/>
      <c r="N13" s="81">
        <f>分析係数表!H16</f>
        <v>1.6697331772200688E-2</v>
      </c>
      <c r="O13" s="82">
        <f t="shared" si="4"/>
        <v>0.26627147051734434</v>
      </c>
      <c r="P13" s="76">
        <f>分析係数表!C16</f>
        <v>4.9444829979181093E-2</v>
      </c>
      <c r="Q13" s="82">
        <f t="shared" si="5"/>
        <v>1.3165747588036621E-2</v>
      </c>
      <c r="R13" s="83">
        <v>1.5683554540168836E-2</v>
      </c>
      <c r="S13" s="84">
        <f t="shared" si="6"/>
        <v>2.9029560786903819E-2</v>
      </c>
      <c r="T13" s="85">
        <f>分析係数表!F16</f>
        <v>0.28753993610223644</v>
      </c>
      <c r="U13" s="86">
        <f t="shared" si="7"/>
        <v>8.347158053742313E-3</v>
      </c>
      <c r="V13" s="87">
        <f>分析係数表!D16</f>
        <v>3.9936102236421724E-2</v>
      </c>
      <c r="W13" s="167">
        <f t="shared" si="8"/>
        <v>0</v>
      </c>
      <c r="X13" s="76">
        <f>分析係数表!E16</f>
        <v>3.1948881789137379E-2</v>
      </c>
      <c r="Y13" s="166">
        <f t="shared" si="9"/>
        <v>0</v>
      </c>
    </row>
    <row r="14" spans="1:25" x14ac:dyDescent="0.2">
      <c r="A14" s="6" t="s">
        <v>2</v>
      </c>
      <c r="B14" s="5" t="s">
        <v>364</v>
      </c>
      <c r="C14" s="75">
        <f>最終需要_まとめ!C15</f>
        <v>100</v>
      </c>
      <c r="D14" s="76">
        <f>投入係数表!L14</f>
        <v>0.23539509682956922</v>
      </c>
      <c r="E14" s="77">
        <f t="shared" si="0"/>
        <v>23.539509682956922</v>
      </c>
      <c r="F14" s="76">
        <f>分析係数表!C17</f>
        <v>0.25757290686735657</v>
      </c>
      <c r="G14" s="77">
        <f t="shared" si="1"/>
        <v>6.0631399352715016</v>
      </c>
      <c r="H14" s="77">
        <v>6.4787259140535909</v>
      </c>
      <c r="I14" s="77">
        <f t="shared" si="2"/>
        <v>106.4787259140536</v>
      </c>
      <c r="J14" s="76">
        <f>分析係数表!G17</f>
        <v>0.2176385387050051</v>
      </c>
      <c r="K14" s="78">
        <f t="shared" si="3"/>
        <v>23.173874311105383</v>
      </c>
      <c r="L14" s="79"/>
      <c r="M14" s="80"/>
      <c r="N14" s="81">
        <f>分析係数表!H17</f>
        <v>2.8507639611074346E-3</v>
      </c>
      <c r="O14" s="82">
        <f t="shared" si="4"/>
        <v>4.5460982771253912E-2</v>
      </c>
      <c r="P14" s="76">
        <f>分析係数表!C17</f>
        <v>0.25757290686735657</v>
      </c>
      <c r="Q14" s="82">
        <f t="shared" si="5"/>
        <v>1.1709517481438685E-2</v>
      </c>
      <c r="R14" s="83">
        <v>3.0100334228247077E-2</v>
      </c>
      <c r="S14" s="84">
        <f t="shared" si="6"/>
        <v>106.50882624828185</v>
      </c>
      <c r="T14" s="85">
        <f>分析係数表!F17</f>
        <v>0.33994957352073385</v>
      </c>
      <c r="U14" s="86">
        <f t="shared" si="7"/>
        <v>36.207630059297358</v>
      </c>
      <c r="V14" s="87">
        <f>分析係数表!D17</f>
        <v>5.4825384904243338E-2</v>
      </c>
      <c r="W14" s="167">
        <f t="shared" si="8"/>
        <v>6</v>
      </c>
      <c r="X14" s="76">
        <f>分析係数表!E17</f>
        <v>5.2625932085188565E-2</v>
      </c>
      <c r="Y14" s="166">
        <f t="shared" si="9"/>
        <v>6</v>
      </c>
    </row>
    <row r="15" spans="1:25" x14ac:dyDescent="0.2">
      <c r="A15" s="6" t="s">
        <v>3</v>
      </c>
      <c r="B15" s="5" t="s">
        <v>31</v>
      </c>
      <c r="C15" s="90"/>
      <c r="D15" s="76">
        <f>投入係数表!L15</f>
        <v>3.379647014645137E-3</v>
      </c>
      <c r="E15" s="77">
        <f t="shared" si="0"/>
        <v>0.33796470146451368</v>
      </c>
      <c r="F15" s="76">
        <f>分析係数表!C18</f>
        <v>0.16953824948311513</v>
      </c>
      <c r="G15" s="77">
        <f t="shared" si="1"/>
        <v>5.7297943873377249E-2</v>
      </c>
      <c r="H15" s="77">
        <v>6.7408388600965374E-2</v>
      </c>
      <c r="I15" s="77">
        <f t="shared" si="2"/>
        <v>6.7408388600965374E-2</v>
      </c>
      <c r="J15" s="76">
        <f>分析係数表!G18</f>
        <v>0.21537419573315272</v>
      </c>
      <c r="K15" s="78">
        <f t="shared" si="3"/>
        <v>1.4518027480600737E-2</v>
      </c>
      <c r="L15" s="79"/>
      <c r="M15" s="80"/>
      <c r="N15" s="81">
        <f>分析係数表!H18</f>
        <v>4.4361377966212629E-4</v>
      </c>
      <c r="O15" s="82">
        <f t="shared" si="4"/>
        <v>7.0742855843022668E-3</v>
      </c>
      <c r="P15" s="76">
        <f>分析係数表!C18</f>
        <v>0.16953824948311513</v>
      </c>
      <c r="Q15" s="82">
        <f t="shared" si="5"/>
        <v>1.1993619943062425E-3</v>
      </c>
      <c r="R15" s="83">
        <v>3.5960022886444131E-3</v>
      </c>
      <c r="S15" s="84">
        <f t="shared" si="6"/>
        <v>7.1004390889609789E-2</v>
      </c>
      <c r="T15" s="85">
        <f>分析係数表!F18</f>
        <v>0.45885540128682695</v>
      </c>
      <c r="U15" s="86">
        <f t="shared" si="7"/>
        <v>3.2580748274778616E-2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投入係数表!L16</f>
        <v>1.98487205622016E-3</v>
      </c>
      <c r="E16" s="77">
        <f t="shared" si="0"/>
        <v>0.19848720562201599</v>
      </c>
      <c r="F16" s="76">
        <f>分析係数表!C19</f>
        <v>7.0188221007893126E-2</v>
      </c>
      <c r="G16" s="77">
        <f t="shared" si="1"/>
        <v>1.3931463855437186E-2</v>
      </c>
      <c r="H16" s="77">
        <v>2.0174790665880585E-2</v>
      </c>
      <c r="I16" s="77">
        <f t="shared" si="2"/>
        <v>2.0174790665880585E-2</v>
      </c>
      <c r="J16" s="76">
        <f>分析係数表!G19</f>
        <v>5.7542768273716953E-2</v>
      </c>
      <c r="K16" s="78">
        <f t="shared" si="3"/>
        <v>1.1609133042575143E-3</v>
      </c>
      <c r="L16" s="79"/>
      <c r="M16" s="80"/>
      <c r="N16" s="81">
        <f>分析係数表!H19</f>
        <v>-1.1635771269826264E-4</v>
      </c>
      <c r="O16" s="82">
        <f t="shared" si="4"/>
        <v>-1.8555503171940372E-3</v>
      </c>
      <c r="P16" s="76">
        <f>分析係数表!C19</f>
        <v>7.0188221007893126E-2</v>
      </c>
      <c r="Q16" s="82">
        <f t="shared" si="5"/>
        <v>-1.3023777575448128E-4</v>
      </c>
      <c r="R16" s="83">
        <v>1.1606847922762591E-3</v>
      </c>
      <c r="S16" s="84">
        <f t="shared" si="6"/>
        <v>2.1335475458156845E-2</v>
      </c>
      <c r="T16" s="85">
        <f>分析係数表!F19</f>
        <v>0.24027993779160187</v>
      </c>
      <c r="U16" s="86">
        <f t="shared" si="7"/>
        <v>5.1264867158401749E-3</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投入係数表!L17</f>
        <v>2.5213239633066894E-3</v>
      </c>
      <c r="E17" s="77">
        <f t="shared" si="0"/>
        <v>0.25213239633066892</v>
      </c>
      <c r="F17" s="76">
        <f>分析係数表!C20</f>
        <v>0.17015847434864362</v>
      </c>
      <c r="G17" s="77">
        <f t="shared" si="1"/>
        <v>4.2902463893494176E-2</v>
      </c>
      <c r="H17" s="77">
        <v>5.4287796308062533E-2</v>
      </c>
      <c r="I17" s="77">
        <f t="shared" si="2"/>
        <v>5.4287796308062533E-2</v>
      </c>
      <c r="J17" s="76">
        <f>分析係数表!G20</f>
        <v>0.1001139508383526</v>
      </c>
      <c r="K17" s="78">
        <f t="shared" si="3"/>
        <v>5.4349657707078725E-3</v>
      </c>
      <c r="L17" s="79"/>
      <c r="M17" s="80"/>
      <c r="N17" s="81">
        <f>分析係数表!H20</f>
        <v>5.5269913531674753E-4</v>
      </c>
      <c r="O17" s="82">
        <f t="shared" si="4"/>
        <v>8.8138640066716765E-3</v>
      </c>
      <c r="P17" s="76">
        <f>分析係数表!C20</f>
        <v>0.17015847434864362</v>
      </c>
      <c r="Q17" s="82">
        <f t="shared" si="5"/>
        <v>1.4997536524916756E-3</v>
      </c>
      <c r="R17" s="83">
        <v>5.3718593060911495E-3</v>
      </c>
      <c r="S17" s="84">
        <f t="shared" si="6"/>
        <v>5.9659655614153685E-2</v>
      </c>
      <c r="T17" s="85">
        <f>分析係数表!F20</f>
        <v>0.22285528243529221</v>
      </c>
      <c r="U17" s="86">
        <f t="shared" si="7"/>
        <v>1.3295469401884486E-2</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投入係数表!L18</f>
        <v>5.6327450244085617E-3</v>
      </c>
      <c r="E18" s="77">
        <f t="shared" si="0"/>
        <v>0.5632745024408562</v>
      </c>
      <c r="F18" s="76">
        <f>分析係数表!C21</f>
        <v>0.30753935376967689</v>
      </c>
      <c r="G18" s="77">
        <f t="shared" si="1"/>
        <v>0.17322907647559721</v>
      </c>
      <c r="H18" s="77">
        <v>0.2073103398494342</v>
      </c>
      <c r="I18" s="77">
        <f t="shared" si="2"/>
        <v>0.2073103398494342</v>
      </c>
      <c r="J18" s="76">
        <f>分析係数表!G21</f>
        <v>0.28506721215663355</v>
      </c>
      <c r="K18" s="78">
        <f t="shared" si="3"/>
        <v>5.9097380632122463E-2</v>
      </c>
      <c r="L18" s="79"/>
      <c r="M18" s="80"/>
      <c r="N18" s="81">
        <f>分析係数表!H21</f>
        <v>9.2358934454245961E-4</v>
      </c>
      <c r="O18" s="82">
        <f t="shared" si="4"/>
        <v>1.4728430642727669E-2</v>
      </c>
      <c r="P18" s="76">
        <f>分析係数表!C21</f>
        <v>0.30753935376967689</v>
      </c>
      <c r="Q18" s="82">
        <f t="shared" si="5"/>
        <v>4.5295720419059743E-3</v>
      </c>
      <c r="R18" s="83">
        <v>1.2717335028064493E-2</v>
      </c>
      <c r="S18" s="84">
        <f t="shared" si="6"/>
        <v>0.22002767487749869</v>
      </c>
      <c r="T18" s="85">
        <f>分析係数表!F21</f>
        <v>0.42562828755113968</v>
      </c>
      <c r="U18" s="86">
        <f t="shared" si="7"/>
        <v>9.3650002471968682E-2</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投入係数表!L19</f>
        <v>4.2916152566922376E-4</v>
      </c>
      <c r="E19" s="77">
        <f t="shared" si="0"/>
        <v>4.2916152566922376E-2</v>
      </c>
      <c r="F19" s="76">
        <f>分析係数表!C22</f>
        <v>4.2074718897352148E-2</v>
      </c>
      <c r="G19" s="77">
        <f t="shared" si="1"/>
        <v>1.8056850554091367E-3</v>
      </c>
      <c r="H19" s="77">
        <v>2.9912311321551757E-3</v>
      </c>
      <c r="I19" s="77">
        <f t="shared" si="2"/>
        <v>2.9912311321551757E-3</v>
      </c>
      <c r="J19" s="76">
        <f>分析係数表!G22</f>
        <v>0.19450101832993891</v>
      </c>
      <c r="K19" s="78">
        <f t="shared" si="3"/>
        <v>5.8179750126439772E-4</v>
      </c>
      <c r="L19" s="79"/>
      <c r="M19" s="80"/>
      <c r="N19" s="81">
        <f>分析係数表!H22</f>
        <v>4.363414226184849E-5</v>
      </c>
      <c r="O19" s="82">
        <f t="shared" si="4"/>
        <v>6.95831368947764E-4</v>
      </c>
      <c r="P19" s="76">
        <f>分析係数表!C22</f>
        <v>4.2074718897352148E-2</v>
      </c>
      <c r="Q19" s="82">
        <f t="shared" si="5"/>
        <v>2.92769092484369E-5</v>
      </c>
      <c r="R19" s="83">
        <v>3.9767412787832565E-4</v>
      </c>
      <c r="S19" s="84">
        <f t="shared" si="6"/>
        <v>3.3889052600335015E-3</v>
      </c>
      <c r="T19" s="85">
        <f>分析係数表!F22</f>
        <v>0.41276306856754924</v>
      </c>
      <c r="U19" s="86">
        <f t="shared" si="7"/>
        <v>1.3988149342161365E-3</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投入係数表!L20</f>
        <v>2.8431951075586072E-3</v>
      </c>
      <c r="E20" s="77">
        <f t="shared" si="0"/>
        <v>0.2843195107558607</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4.6388757929850929E-4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投入係数表!L21</f>
        <v>0</v>
      </c>
      <c r="E21" s="77">
        <f t="shared" si="0"/>
        <v>0</v>
      </c>
      <c r="F21" s="76">
        <f>分析係数表!C24</f>
        <v>7.1732954545454586E-2</v>
      </c>
      <c r="G21" s="77">
        <f t="shared" si="1"/>
        <v>0</v>
      </c>
      <c r="H21" s="77">
        <v>1.0721321465426985E-3</v>
      </c>
      <c r="I21" s="77">
        <f t="shared" si="2"/>
        <v>1.0721321465426985E-3</v>
      </c>
      <c r="J21" s="76">
        <f>分析係数表!G24</f>
        <v>0.20895522388059701</v>
      </c>
      <c r="K21" s="78">
        <f t="shared" si="3"/>
        <v>2.2402761271041459E-4</v>
      </c>
      <c r="L21" s="79"/>
      <c r="M21" s="80"/>
      <c r="N21" s="81">
        <f>分析係数表!H24</f>
        <v>3.4907313809478792E-4</v>
      </c>
      <c r="O21" s="82">
        <f t="shared" si="4"/>
        <v>5.566650951582112E-3</v>
      </c>
      <c r="P21" s="76">
        <f>分析係数表!C24</f>
        <v>7.1732954545454586E-2</v>
      </c>
      <c r="Q21" s="82">
        <f t="shared" si="5"/>
        <v>3.9931231968025116E-4</v>
      </c>
      <c r="R21" s="83">
        <v>1.6702851468918096E-3</v>
      </c>
      <c r="S21" s="84">
        <f t="shared" si="6"/>
        <v>2.7424172934345081E-3</v>
      </c>
      <c r="T21" s="85">
        <f>分析係数表!F24</f>
        <v>0.39402985074626867</v>
      </c>
      <c r="U21" s="86">
        <f t="shared" si="7"/>
        <v>1.0805942768159853E-3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投入係数表!L22</f>
        <v>0</v>
      </c>
      <c r="E22" s="77">
        <f t="shared" si="0"/>
        <v>0</v>
      </c>
      <c r="F22" s="76">
        <f>分析係数表!C25</f>
        <v>8.282778259254675E-2</v>
      </c>
      <c r="G22" s="77">
        <f t="shared" si="1"/>
        <v>0</v>
      </c>
      <c r="H22" s="77">
        <v>3.5930767076915952E-3</v>
      </c>
      <c r="I22" s="77">
        <f t="shared" si="2"/>
        <v>3.5930767076915952E-3</v>
      </c>
      <c r="J22" s="76">
        <f>分析係数表!G25</f>
        <v>0.19696794352505498</v>
      </c>
      <c r="K22" s="78">
        <f t="shared" si="3"/>
        <v>7.077209300417886E-4</v>
      </c>
      <c r="L22" s="79"/>
      <c r="M22" s="80"/>
      <c r="N22" s="81">
        <f>分析係数表!H25</f>
        <v>5.163373500985404E-4</v>
      </c>
      <c r="O22" s="82">
        <f t="shared" si="4"/>
        <v>8.2340045325485396E-3</v>
      </c>
      <c r="P22" s="76">
        <f>分析係数表!C25</f>
        <v>8.282778259254675E-2</v>
      </c>
      <c r="Q22" s="82">
        <f t="shared" si="5"/>
        <v>6.8200433728797495E-4</v>
      </c>
      <c r="R22" s="83">
        <v>4.1993178948913383E-3</v>
      </c>
      <c r="S22" s="84">
        <f t="shared" si="6"/>
        <v>7.7923946025829334E-3</v>
      </c>
      <c r="T22" s="85">
        <f>分析係数表!F25</f>
        <v>0.35065385950700151</v>
      </c>
      <c r="U22" s="86">
        <f t="shared" si="7"/>
        <v>2.7324332421972326E-3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投入係数表!L23</f>
        <v>0</v>
      </c>
      <c r="E23" s="77">
        <f t="shared" si="0"/>
        <v>0</v>
      </c>
      <c r="F23" s="76">
        <f>分析係数表!C26</f>
        <v>0.67408011178388449</v>
      </c>
      <c r="G23" s="77">
        <f t="shared" si="1"/>
        <v>0</v>
      </c>
      <c r="H23" s="77">
        <v>1.648608373661237E-2</v>
      </c>
      <c r="I23" s="77">
        <f t="shared" si="2"/>
        <v>1.648608373661237E-2</v>
      </c>
      <c r="J23" s="76">
        <f>分析係数表!G26</f>
        <v>0.19641156410335187</v>
      </c>
      <c r="K23" s="78">
        <f t="shared" si="3"/>
        <v>3.2380574926468672E-3</v>
      </c>
      <c r="L23" s="79"/>
      <c r="M23" s="80"/>
      <c r="N23" s="81">
        <f>分析係数表!H26</f>
        <v>1.0886718494331198E-2</v>
      </c>
      <c r="O23" s="82">
        <f t="shared" si="4"/>
        <v>0.1736099265524671</v>
      </c>
      <c r="P23" s="76">
        <f>分析係数表!C26</f>
        <v>0.67408011178388449</v>
      </c>
      <c r="Q23" s="82">
        <f t="shared" si="5"/>
        <v>0.11702699869727899</v>
      </c>
      <c r="R23" s="83">
        <v>0.13337355082256561</v>
      </c>
      <c r="S23" s="84">
        <f t="shared" si="6"/>
        <v>0.14985963455917797</v>
      </c>
      <c r="T23" s="85">
        <f>分析係数表!F26</f>
        <v>0.33487971980706011</v>
      </c>
      <c r="U23" s="86">
        <f t="shared" si="7"/>
        <v>5.0184952431565941E-2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投入係数表!L24</f>
        <v>0</v>
      </c>
      <c r="E24" s="77">
        <f t="shared" si="0"/>
        <v>0</v>
      </c>
      <c r="F24" s="76">
        <f>分析係数表!C27</f>
        <v>6.0248713550600352E-2</v>
      </c>
      <c r="G24" s="77">
        <f t="shared" si="1"/>
        <v>0</v>
      </c>
      <c r="H24" s="77">
        <v>2.3175352597073955E-4</v>
      </c>
      <c r="I24" s="77">
        <f t="shared" si="2"/>
        <v>2.3175352597073955E-4</v>
      </c>
      <c r="J24" s="76">
        <f>分析係数表!G27</f>
        <v>0.16803278688524589</v>
      </c>
      <c r="K24" s="78">
        <f t="shared" si="3"/>
        <v>3.8942190839345582E-5</v>
      </c>
      <c r="L24" s="79"/>
      <c r="M24" s="80"/>
      <c r="N24" s="81">
        <f>分析係数表!H27</f>
        <v>1.0879446137287556E-2</v>
      </c>
      <c r="O24" s="82">
        <f t="shared" si="4"/>
        <v>0.17349395465764245</v>
      </c>
      <c r="P24" s="76">
        <f>分析係数表!C27</f>
        <v>6.0248713550600352E-2</v>
      </c>
      <c r="Q24" s="82">
        <f t="shared" si="5"/>
        <v>1.0452787576929145E-2</v>
      </c>
      <c r="R24" s="83">
        <v>1.0579633587628269E-2</v>
      </c>
      <c r="S24" s="84">
        <f t="shared" si="6"/>
        <v>1.0811387113599009E-2</v>
      </c>
      <c r="T24" s="85">
        <f>分析係数表!F27</f>
        <v>0.31967213114754101</v>
      </c>
      <c r="U24" s="86">
        <f t="shared" si="7"/>
        <v>3.456099159265257E-3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投入係数表!L25</f>
        <v>0</v>
      </c>
      <c r="E25" s="77">
        <f t="shared" si="0"/>
        <v>0</v>
      </c>
      <c r="F25" s="76">
        <f>分析係数表!C28</f>
        <v>0.15853112404836545</v>
      </c>
      <c r="G25" s="77">
        <f t="shared" si="1"/>
        <v>0</v>
      </c>
      <c r="H25" s="77">
        <v>1.2525967031687886E-2</v>
      </c>
      <c r="I25" s="77">
        <f t="shared" si="2"/>
        <v>1.2525967031687886E-2</v>
      </c>
      <c r="J25" s="76">
        <f>分析係数表!G28</f>
        <v>0.12484608017512655</v>
      </c>
      <c r="K25" s="78">
        <f t="shared" si="3"/>
        <v>1.5638178843090976E-3</v>
      </c>
      <c r="L25" s="79"/>
      <c r="M25" s="80"/>
      <c r="N25" s="81">
        <f>分析係数表!H28</f>
        <v>2.0813485858901727E-2</v>
      </c>
      <c r="O25" s="82">
        <f t="shared" si="4"/>
        <v>0.33191156298808339</v>
      </c>
      <c r="P25" s="76">
        <f>分析係数表!C28</f>
        <v>0.15853112404836545</v>
      </c>
      <c r="Q25" s="82">
        <f t="shared" si="5"/>
        <v>5.2618313165150706E-2</v>
      </c>
      <c r="R25" s="83">
        <v>5.9769483489360425E-2</v>
      </c>
      <c r="S25" s="84">
        <f t="shared" si="6"/>
        <v>7.2295450521048313E-2</v>
      </c>
      <c r="T25" s="85">
        <f>分析係数表!F28</f>
        <v>0.21350389930223013</v>
      </c>
      <c r="U25" s="86">
        <f t="shared" si="7"/>
        <v>1.5435360588055259E-2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投入係数表!L26</f>
        <v>2.1994528190547717E-3</v>
      </c>
      <c r="E26" s="77">
        <f t="shared" si="0"/>
        <v>0.21994528190547716</v>
      </c>
      <c r="F26" s="76">
        <f>分析係数表!C29</f>
        <v>0.64680851063829792</v>
      </c>
      <c r="G26" s="77">
        <f t="shared" si="1"/>
        <v>0.14226248021120225</v>
      </c>
      <c r="H26" s="77">
        <v>0.19877860796412961</v>
      </c>
      <c r="I26" s="77">
        <f t="shared" si="2"/>
        <v>0.19877860796412961</v>
      </c>
      <c r="J26" s="76">
        <f>分析係数表!G29</f>
        <v>0.2586455783593799</v>
      </c>
      <c r="K26" s="78">
        <f t="shared" si="3"/>
        <v>5.1413208022354745E-2</v>
      </c>
      <c r="L26" s="79"/>
      <c r="M26" s="80"/>
      <c r="N26" s="81">
        <f>分析係数表!H29</f>
        <v>9.8394990800468336E-3</v>
      </c>
      <c r="O26" s="82">
        <f t="shared" si="4"/>
        <v>0.15690997369772075</v>
      </c>
      <c r="P26" s="76">
        <f>分析係数表!C29</f>
        <v>0.64680851063829792</v>
      </c>
      <c r="Q26" s="82">
        <f t="shared" si="5"/>
        <v>0.10149070639171726</v>
      </c>
      <c r="R26" s="83">
        <v>0.15390408303594855</v>
      </c>
      <c r="S26" s="84">
        <f t="shared" si="6"/>
        <v>0.35268269100007815</v>
      </c>
      <c r="T26" s="85">
        <f>分析係数表!F29</f>
        <v>0.37783217222117615</v>
      </c>
      <c r="U26" s="86">
        <f t="shared" si="7"/>
        <v>0.13325486724536939</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投入係数表!L27</f>
        <v>3.218711442519178E-3</v>
      </c>
      <c r="E27" s="77">
        <f t="shared" si="0"/>
        <v>0.32187114425191782</v>
      </c>
      <c r="F27" s="76">
        <f>分析係数表!C30</f>
        <v>1</v>
      </c>
      <c r="G27" s="77">
        <f t="shared" si="1"/>
        <v>0.32187114425191782</v>
      </c>
      <c r="H27" s="77">
        <v>0.36964398344621885</v>
      </c>
      <c r="I27" s="77">
        <f t="shared" si="2"/>
        <v>0.36964398344621885</v>
      </c>
      <c r="J27" s="76">
        <f>分析係数表!G30</f>
        <v>0.34450721322190581</v>
      </c>
      <c r="K27" s="78">
        <f t="shared" si="3"/>
        <v>0.12734501862130113</v>
      </c>
      <c r="L27" s="79"/>
      <c r="M27" s="80"/>
      <c r="N27" s="81">
        <f>分析係数表!H30</f>
        <v>0</v>
      </c>
      <c r="O27" s="82">
        <f t="shared" si="4"/>
        <v>0</v>
      </c>
      <c r="P27" s="76">
        <f>分析係数表!C30</f>
        <v>1</v>
      </c>
      <c r="Q27" s="82">
        <f t="shared" si="5"/>
        <v>0</v>
      </c>
      <c r="R27" s="83">
        <v>4.0101973034977513E-2</v>
      </c>
      <c r="S27" s="84">
        <f t="shared" si="6"/>
        <v>0.40974595648119638</v>
      </c>
      <c r="T27" s="85">
        <f>分析係数表!F30</f>
        <v>0.4405434427377562</v>
      </c>
      <c r="U27" s="86">
        <f t="shared" si="7"/>
        <v>0.18051089431610109</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投入係数表!L28</f>
        <v>3.4011050909285981E-2</v>
      </c>
      <c r="E28" s="77">
        <f t="shared" si="0"/>
        <v>3.4011050909285983</v>
      </c>
      <c r="F28" s="76">
        <f>分析係数表!C31</f>
        <v>0.1179326099371788</v>
      </c>
      <c r="G28" s="77">
        <f t="shared" si="1"/>
        <v>0.40110120004383543</v>
      </c>
      <c r="H28" s="77">
        <v>0.44580020349913463</v>
      </c>
      <c r="I28" s="77">
        <f t="shared" si="2"/>
        <v>0.44580020349913463</v>
      </c>
      <c r="J28" s="76">
        <f>分析係数表!G31</f>
        <v>7.0682730923694773E-2</v>
      </c>
      <c r="K28" s="78">
        <f t="shared" si="3"/>
        <v>3.1510375829657704E-2</v>
      </c>
      <c r="L28" s="79"/>
      <c r="M28" s="80"/>
      <c r="N28" s="81">
        <f>分析係数表!H31</f>
        <v>2.2689753976161214E-2</v>
      </c>
      <c r="O28" s="82">
        <f t="shared" si="4"/>
        <v>0.36183231185283726</v>
      </c>
      <c r="P28" s="76">
        <f>分析係数表!C31</f>
        <v>0.1179326099371788</v>
      </c>
      <c r="Q28" s="82">
        <f t="shared" si="5"/>
        <v>4.2671828896408297E-2</v>
      </c>
      <c r="R28" s="83">
        <v>5.5575063453755451E-2</v>
      </c>
      <c r="S28" s="84">
        <f t="shared" si="6"/>
        <v>0.50137526695289003</v>
      </c>
      <c r="T28" s="85">
        <f>分析係数表!F31</f>
        <v>0.34457831325301203</v>
      </c>
      <c r="U28" s="86">
        <f t="shared" si="7"/>
        <v>0.17276304379340546</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投入係数表!L29</f>
        <v>9.6561343275575347E-4</v>
      </c>
      <c r="E29" s="77">
        <f t="shared" si="0"/>
        <v>9.6561343275575348E-2</v>
      </c>
      <c r="F29" s="76">
        <f>分析係数表!C32</f>
        <v>0.90289699570815452</v>
      </c>
      <c r="G29" s="77">
        <f t="shared" si="1"/>
        <v>8.718494674506079E-2</v>
      </c>
      <c r="H29" s="77">
        <v>0.11145381980877263</v>
      </c>
      <c r="I29" s="77">
        <f t="shared" si="2"/>
        <v>0.11145381980877263</v>
      </c>
      <c r="J29" s="76">
        <f>分析係数表!G32</f>
        <v>0.14049586776859505</v>
      </c>
      <c r="K29" s="78">
        <f t="shared" si="3"/>
        <v>1.5658801130158138E-2</v>
      </c>
      <c r="L29" s="79"/>
      <c r="M29" s="80"/>
      <c r="N29" s="81">
        <f>分析係数表!H32</f>
        <v>6.5160319111027074E-3</v>
      </c>
      <c r="O29" s="82">
        <f t="shared" si="4"/>
        <v>0.10391081776286608</v>
      </c>
      <c r="P29" s="76">
        <f>分析係数表!C32</f>
        <v>0.90289699570815452</v>
      </c>
      <c r="Q29" s="82">
        <f t="shared" si="5"/>
        <v>9.3820765179669321E-2</v>
      </c>
      <c r="R29" s="83">
        <v>0.12218076695276475</v>
      </c>
      <c r="S29" s="84">
        <f t="shared" si="6"/>
        <v>0.23363458676153737</v>
      </c>
      <c r="T29" s="85">
        <f>分析係数表!F32</f>
        <v>0.48288075560802834</v>
      </c>
      <c r="U29" s="86">
        <f t="shared" si="7"/>
        <v>0.11281764579158061</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投入係数表!L30</f>
        <v>1.0729038141730594E-4</v>
      </c>
      <c r="E30" s="77">
        <f t="shared" si="0"/>
        <v>1.0729038141730594E-2</v>
      </c>
      <c r="F30" s="76">
        <f>分析係数表!C33</f>
        <v>0.9642857142857143</v>
      </c>
      <c r="G30" s="77">
        <f t="shared" si="1"/>
        <v>1.0345858208097358E-2</v>
      </c>
      <c r="H30" s="77">
        <v>2.8560131194929967E-2</v>
      </c>
      <c r="I30" s="77">
        <f t="shared" si="2"/>
        <v>2.8560131194929967E-2</v>
      </c>
      <c r="J30" s="76">
        <f>分析係数表!G33</f>
        <v>0.50770178681454092</v>
      </c>
      <c r="K30" s="78">
        <f t="shared" si="3"/>
        <v>1.4500029639323654E-2</v>
      </c>
      <c r="L30" s="79"/>
      <c r="M30" s="80"/>
      <c r="N30" s="81">
        <f>分析係数表!H33</f>
        <v>9.5995112976066674E-4</v>
      </c>
      <c r="O30" s="82">
        <f t="shared" si="4"/>
        <v>1.5308290116850807E-2</v>
      </c>
      <c r="P30" s="76">
        <f>分析係数表!C33</f>
        <v>0.9642857142857143</v>
      </c>
      <c r="Q30" s="82">
        <f t="shared" si="5"/>
        <v>1.4761565469820421E-2</v>
      </c>
      <c r="R30" s="83">
        <v>5.0331943058300334E-2</v>
      </c>
      <c r="S30" s="84">
        <f t="shared" si="6"/>
        <v>7.8892074253230304E-2</v>
      </c>
      <c r="T30" s="85">
        <f>分析係数表!F33</f>
        <v>0.64571780653111521</v>
      </c>
      <c r="U30" s="86">
        <f t="shared" si="7"/>
        <v>5.0942017139485742E-2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投入係数表!L31</f>
        <v>5.9599806877313449E-2</v>
      </c>
      <c r="E31" s="77">
        <f t="shared" si="0"/>
        <v>5.9599806877313446</v>
      </c>
      <c r="F31" s="76">
        <f>分析係数表!C34</f>
        <v>0.30203352059055666</v>
      </c>
      <c r="G31" s="77">
        <f t="shared" si="1"/>
        <v>1.8001139497672252</v>
      </c>
      <c r="H31" s="77">
        <v>1.990416130593436</v>
      </c>
      <c r="I31" s="77">
        <f t="shared" si="2"/>
        <v>1.990416130593436</v>
      </c>
      <c r="J31" s="76">
        <f>分析係数表!G34</f>
        <v>0.42483507228746548</v>
      </c>
      <c r="K31" s="78">
        <f t="shared" si="3"/>
        <v>0.8455985807227997</v>
      </c>
      <c r="L31" s="79"/>
      <c r="M31" s="80"/>
      <c r="N31" s="81">
        <f>分析係数表!H34</f>
        <v>0.16119179387231194</v>
      </c>
      <c r="O31" s="82">
        <f t="shared" si="4"/>
        <v>2.5705170487878646</v>
      </c>
      <c r="P31" s="76">
        <f>分析係数表!C34</f>
        <v>0.30203352059055666</v>
      </c>
      <c r="Q31" s="82">
        <f t="shared" si="5"/>
        <v>0.77638231398344648</v>
      </c>
      <c r="R31" s="83">
        <v>0.8555683486007819</v>
      </c>
      <c r="S31" s="84">
        <f t="shared" si="6"/>
        <v>2.8459844791942182</v>
      </c>
      <c r="T31" s="85">
        <f>分析係数表!F34</f>
        <v>0.69971459317830909</v>
      </c>
      <c r="U31" s="86">
        <f t="shared" si="7"/>
        <v>1.9913768720511642</v>
      </c>
      <c r="V31" s="87">
        <f>分析係数表!D34</f>
        <v>0.22921442942029663</v>
      </c>
      <c r="W31" s="167">
        <f t="shared" si="8"/>
        <v>1</v>
      </c>
      <c r="X31" s="76">
        <f>分析係数表!E34</f>
        <v>0.15341786365975763</v>
      </c>
      <c r="Y31" s="166">
        <f t="shared" si="9"/>
        <v>0</v>
      </c>
    </row>
    <row r="32" spans="1:25" x14ac:dyDescent="0.2">
      <c r="A32" s="6" t="s">
        <v>20</v>
      </c>
      <c r="B32" s="5" t="s">
        <v>37</v>
      </c>
      <c r="C32" s="90"/>
      <c r="D32" s="76">
        <f>投入係数表!L32</f>
        <v>2.8968402982672602E-3</v>
      </c>
      <c r="E32" s="77">
        <f t="shared" si="0"/>
        <v>0.28968402982672603</v>
      </c>
      <c r="F32" s="76">
        <f>分析係数表!C35</f>
        <v>0.24187752657583472</v>
      </c>
      <c r="G32" s="77">
        <f t="shared" si="1"/>
        <v>7.0068056623008829E-2</v>
      </c>
      <c r="H32" s="77">
        <v>9.9246948613436123E-2</v>
      </c>
      <c r="I32" s="77">
        <f t="shared" si="2"/>
        <v>9.9246948613436123E-2</v>
      </c>
      <c r="J32" s="76">
        <f>分析係数表!G35</f>
        <v>0.31447635625181319</v>
      </c>
      <c r="K32" s="78">
        <f t="shared" si="3"/>
        <v>3.1210818769064334E-2</v>
      </c>
      <c r="L32" s="79"/>
      <c r="M32" s="80"/>
      <c r="N32" s="81">
        <f>分析係数表!H35</f>
        <v>6.1051437381369679E-2</v>
      </c>
      <c r="O32" s="82">
        <f t="shared" si="4"/>
        <v>0.97358405705274642</v>
      </c>
      <c r="P32" s="76">
        <f>分析係数表!C35</f>
        <v>0.24187752657583472</v>
      </c>
      <c r="Q32" s="82">
        <f t="shared" si="5"/>
        <v>0.23548810363358466</v>
      </c>
      <c r="R32" s="83">
        <v>0.29330793411219797</v>
      </c>
      <c r="S32" s="84">
        <f t="shared" si="6"/>
        <v>0.3925548827256341</v>
      </c>
      <c r="T32" s="85">
        <f>分析係数表!F35</f>
        <v>0.64519872352770524</v>
      </c>
      <c r="U32" s="86">
        <f t="shared" si="7"/>
        <v>0.25327590924914717</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投入係数表!L33</f>
        <v>5.3645190708652966E-4</v>
      </c>
      <c r="E33" s="77">
        <f t="shared" si="0"/>
        <v>5.3645190708652965E-2</v>
      </c>
      <c r="F33" s="76">
        <f>分析係数表!C36</f>
        <v>0.77936171821825606</v>
      </c>
      <c r="G33" s="77">
        <f t="shared" si="1"/>
        <v>4.1809008004841802E-2</v>
      </c>
      <c r="H33" s="77">
        <v>0.11619710149067219</v>
      </c>
      <c r="I33" s="77">
        <f t="shared" si="2"/>
        <v>0.11619710149067219</v>
      </c>
      <c r="J33" s="76">
        <f>分析係数表!G36</f>
        <v>1.8652197083474639E-2</v>
      </c>
      <c r="K33" s="78">
        <f t="shared" si="3"/>
        <v>2.1673312375325225E-3</v>
      </c>
      <c r="L33" s="79"/>
      <c r="M33" s="80"/>
      <c r="N33" s="81">
        <f>分析係数表!H36</f>
        <v>0.16962772804293599</v>
      </c>
      <c r="O33" s="82">
        <f t="shared" si="4"/>
        <v>2.7050444467844321</v>
      </c>
      <c r="P33" s="76">
        <f>分析係数表!C36</f>
        <v>0.77936171821825606</v>
      </c>
      <c r="Q33" s="82">
        <f t="shared" si="5"/>
        <v>2.1082080879026668</v>
      </c>
      <c r="R33" s="83">
        <v>2.2009685551368769</v>
      </c>
      <c r="S33" s="84">
        <f t="shared" si="6"/>
        <v>2.3171656566275489</v>
      </c>
      <c r="T33" s="85">
        <f>分析係数表!F36</f>
        <v>0.88299985465820452</v>
      </c>
      <c r="U33" s="86">
        <f t="shared" si="7"/>
        <v>2.0460569380211089</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投入係数表!L34</f>
        <v>1.6576363928973766E-2</v>
      </c>
      <c r="E34" s="77">
        <f t="shared" si="0"/>
        <v>1.6576363928973765</v>
      </c>
      <c r="F34" s="76">
        <f>分析係数表!C37</f>
        <v>0.39264934616049307</v>
      </c>
      <c r="G34" s="77">
        <f t="shared" si="1"/>
        <v>0.65086984584299312</v>
      </c>
      <c r="H34" s="77">
        <v>0.78068530072464903</v>
      </c>
      <c r="I34" s="77">
        <f t="shared" si="2"/>
        <v>0.78068530072464903</v>
      </c>
      <c r="J34" s="76">
        <f>分析係数表!G37</f>
        <v>0.48015873015873017</v>
      </c>
      <c r="K34" s="78">
        <f t="shared" si="3"/>
        <v>0.37485286264953388</v>
      </c>
      <c r="L34" s="79"/>
      <c r="M34" s="80"/>
      <c r="N34" s="81">
        <f>分析係数表!H37</f>
        <v>4.8128458914818879E-2</v>
      </c>
      <c r="O34" s="82">
        <f t="shared" si="4"/>
        <v>0.76750199994938362</v>
      </c>
      <c r="P34" s="76">
        <f>分析係数表!C37</f>
        <v>0.39264934616049307</v>
      </c>
      <c r="Q34" s="82">
        <f t="shared" si="5"/>
        <v>0.30135915845699629</v>
      </c>
      <c r="R34" s="83">
        <v>0.37695263543919827</v>
      </c>
      <c r="S34" s="84">
        <f t="shared" si="6"/>
        <v>1.1576379361638474</v>
      </c>
      <c r="T34" s="85">
        <f>分析係数表!F37</f>
        <v>0.71504884004884006</v>
      </c>
      <c r="U34" s="86">
        <f t="shared" si="7"/>
        <v>0.82776766345049224</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投入係数表!L35</f>
        <v>4.0233893031489725E-3</v>
      </c>
      <c r="E35" s="77">
        <f t="shared" si="0"/>
        <v>0.40233893031489726</v>
      </c>
      <c r="F35" s="76">
        <f>分析係数表!C38</f>
        <v>0.1050867904295959</v>
      </c>
      <c r="G35" s="77">
        <f t="shared" si="1"/>
        <v>4.2280506851669397E-2</v>
      </c>
      <c r="H35" s="77">
        <v>6.2405669014571834E-2</v>
      </c>
      <c r="I35" s="77">
        <f t="shared" si="2"/>
        <v>6.2405669014571834E-2</v>
      </c>
      <c r="J35" s="76">
        <f>分析係数表!G38</f>
        <v>0.35480984340044741</v>
      </c>
      <c r="K35" s="78">
        <f t="shared" si="3"/>
        <v>2.2142145650360386E-2</v>
      </c>
      <c r="L35" s="79"/>
      <c r="M35" s="80"/>
      <c r="N35" s="81">
        <f>分析係数表!H38</f>
        <v>4.2637829346869612E-2</v>
      </c>
      <c r="O35" s="82">
        <f t="shared" si="4"/>
        <v>0.67994321935678992</v>
      </c>
      <c r="P35" s="76">
        <f>分析係数表!C38</f>
        <v>0.1050867904295959</v>
      </c>
      <c r="Q35" s="82">
        <f t="shared" si="5"/>
        <v>7.1453050596571741E-2</v>
      </c>
      <c r="R35" s="83">
        <v>8.9586638513765512E-2</v>
      </c>
      <c r="S35" s="84">
        <f t="shared" si="6"/>
        <v>0.15199230752833734</v>
      </c>
      <c r="T35" s="85">
        <f>分析係数表!F38</f>
        <v>0.56778523489932886</v>
      </c>
      <c r="U35" s="86">
        <f t="shared" si="7"/>
        <v>8.6298988032868049E-2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投入係数表!L36</f>
        <v>0</v>
      </c>
      <c r="E36" s="77">
        <f t="shared" si="0"/>
        <v>0</v>
      </c>
      <c r="F36" s="76">
        <f>分析係数表!C39</f>
        <v>1</v>
      </c>
      <c r="G36" s="77">
        <f t="shared" si="1"/>
        <v>0</v>
      </c>
      <c r="H36" s="77">
        <v>5.4417917225451945E-2</v>
      </c>
      <c r="I36" s="77">
        <f t="shared" si="2"/>
        <v>5.4417917225451945E-2</v>
      </c>
      <c r="J36" s="76">
        <f>分析係数表!G39</f>
        <v>0.33710212609069684</v>
      </c>
      <c r="K36" s="78">
        <f t="shared" si="3"/>
        <v>1.8344395594127406E-2</v>
      </c>
      <c r="L36" s="79"/>
      <c r="M36" s="80"/>
      <c r="N36" s="81">
        <f>分析係数表!H39</f>
        <v>3.8325321619990253E-3</v>
      </c>
      <c r="O36" s="82">
        <f t="shared" si="4"/>
        <v>6.1117188572578598E-2</v>
      </c>
      <c r="P36" s="76">
        <f>分析係数表!C39</f>
        <v>1</v>
      </c>
      <c r="Q36" s="82">
        <f t="shared" si="5"/>
        <v>6.1117188572578598E-2</v>
      </c>
      <c r="R36" s="83">
        <v>0.18301909933862034</v>
      </c>
      <c r="S36" s="84">
        <f t="shared" si="6"/>
        <v>0.23743701656407229</v>
      </c>
      <c r="T36" s="85">
        <f>分析係数表!F39</f>
        <v>0.68778419564950233</v>
      </c>
      <c r="U36" s="86">
        <f t="shared" si="7"/>
        <v>0.16330542745493801</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投入係数表!L37</f>
        <v>1.0729038141730594E-4</v>
      </c>
      <c r="E37" s="77">
        <f t="shared" si="0"/>
        <v>1.0729038141730594E-2</v>
      </c>
      <c r="F37" s="76">
        <f>分析係数表!C40</f>
        <v>0.68553257686676428</v>
      </c>
      <c r="G37" s="77">
        <f t="shared" si="1"/>
        <v>7.3551051646023741E-3</v>
      </c>
      <c r="H37" s="77">
        <v>8.4349571266792607E-3</v>
      </c>
      <c r="I37" s="77">
        <f t="shared" si="2"/>
        <v>8.4349571266792607E-3</v>
      </c>
      <c r="J37" s="76">
        <f>分析係数表!G40</f>
        <v>0.52354072328019352</v>
      </c>
      <c r="K37" s="78">
        <f t="shared" si="3"/>
        <v>4.4160435549390831E-3</v>
      </c>
      <c r="L37" s="79"/>
      <c r="M37" s="80"/>
      <c r="N37" s="81">
        <f>分析係数表!H40</f>
        <v>2.9983928090933552E-2</v>
      </c>
      <c r="O37" s="82">
        <f t="shared" si="4"/>
        <v>0.47815212236193844</v>
      </c>
      <c r="P37" s="76">
        <f>分析係数表!C40</f>
        <v>0.68553257686676428</v>
      </c>
      <c r="Q37" s="82">
        <f t="shared" si="5"/>
        <v>0.32778885657709206</v>
      </c>
      <c r="R37" s="83">
        <v>0.32844435073553602</v>
      </c>
      <c r="S37" s="84">
        <f t="shared" si="6"/>
        <v>0.33687930786221526</v>
      </c>
      <c r="T37" s="85">
        <f>分析係数表!F40</f>
        <v>0.72017864896718564</v>
      </c>
      <c r="U37" s="86">
        <f t="shared" si="7"/>
        <v>0.24261328480121078</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投入係数表!L38</f>
        <v>0</v>
      </c>
      <c r="E38" s="77">
        <f t="shared" si="0"/>
        <v>0</v>
      </c>
      <c r="F38" s="76">
        <f>分析係数表!C41</f>
        <v>0.79754162795683559</v>
      </c>
      <c r="G38" s="77">
        <f t="shared" si="1"/>
        <v>0</v>
      </c>
      <c r="H38" s="77">
        <v>1.1639099759709452E-3</v>
      </c>
      <c r="I38" s="77">
        <f t="shared" si="2"/>
        <v>1.1639099759709452E-3</v>
      </c>
      <c r="J38" s="76">
        <f>分析係数表!G41</f>
        <v>0.45300318922749822</v>
      </c>
      <c r="K38" s="78">
        <f t="shared" si="3"/>
        <v>5.2725493108853896E-4</v>
      </c>
      <c r="L38" s="79"/>
      <c r="M38" s="80"/>
      <c r="N38" s="81">
        <f>分析係数表!H41</f>
        <v>5.1357385442195667E-2</v>
      </c>
      <c r="O38" s="82">
        <f t="shared" si="4"/>
        <v>0.81899352125151814</v>
      </c>
      <c r="P38" s="76">
        <f>分析係数表!C41</f>
        <v>0.79754162795683559</v>
      </c>
      <c r="Q38" s="82">
        <f t="shared" si="5"/>
        <v>0.65318142622503705</v>
      </c>
      <c r="R38" s="83">
        <v>0.66556047477686509</v>
      </c>
      <c r="S38" s="84">
        <f t="shared" si="6"/>
        <v>0.66672438475283602</v>
      </c>
      <c r="T38" s="85">
        <f>分析係数表!F41</f>
        <v>0.55652019844082212</v>
      </c>
      <c r="U38" s="86">
        <f t="shared" si="7"/>
        <v>0.37104558690798334</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投入係数表!L39</f>
        <v>3.7551633496057078E-4</v>
      </c>
      <c r="E39" s="77">
        <f>$C$14*D39</f>
        <v>3.7551633496057078E-2</v>
      </c>
      <c r="F39" s="76">
        <f>分析係数表!C42</f>
        <v>0.98696461824953441</v>
      </c>
      <c r="G39" s="77">
        <f>E39*F39</f>
        <v>3.7062133618082402E-2</v>
      </c>
      <c r="H39" s="77">
        <v>4.7356882614171217E-2</v>
      </c>
      <c r="I39" s="77">
        <f>C39+H39</f>
        <v>4.7356882614171217E-2</v>
      </c>
      <c r="J39" s="76">
        <f>分析係数表!G42</f>
        <v>0.48689138576779029</v>
      </c>
      <c r="K39" s="78">
        <f>I39*J39</f>
        <v>2.3057658201656398E-2</v>
      </c>
      <c r="L39" s="79"/>
      <c r="M39" s="80"/>
      <c r="N39" s="81">
        <f>分析係数表!H42</f>
        <v>1.3250234533514657E-2</v>
      </c>
      <c r="O39" s="82">
        <f t="shared" si="4"/>
        <v>0.21130079237047097</v>
      </c>
      <c r="P39" s="76">
        <f>分析係数表!C42</f>
        <v>0.98696461824953441</v>
      </c>
      <c r="Q39" s="82">
        <f>O39*P39</f>
        <v>0.20854640587774601</v>
      </c>
      <c r="R39" s="83">
        <v>0.2186489270716854</v>
      </c>
      <c r="S39" s="84">
        <f>I39+R39</f>
        <v>0.26600580968585663</v>
      </c>
      <c r="T39" s="85">
        <f>分析係数表!F42</f>
        <v>0.55852059925093633</v>
      </c>
      <c r="U39" s="86">
        <f t="shared" si="7"/>
        <v>0.14856972422997516</v>
      </c>
      <c r="V39" s="87">
        <f>分析係数表!D42</f>
        <v>0.29447565543071164</v>
      </c>
      <c r="W39" s="167">
        <f t="shared" si="8"/>
        <v>0</v>
      </c>
      <c r="X39" s="76">
        <f>分析係数表!E42</f>
        <v>0.22518726591760299</v>
      </c>
      <c r="Y39" s="166">
        <f t="shared" si="9"/>
        <v>0</v>
      </c>
    </row>
    <row r="40" spans="1:25" x14ac:dyDescent="0.2">
      <c r="A40" s="6" t="s">
        <v>194</v>
      </c>
      <c r="B40" s="5" t="s">
        <v>41</v>
      </c>
      <c r="C40" s="90"/>
      <c r="D40" s="76">
        <f>投入係数表!L40</f>
        <v>3.610321334692345E-2</v>
      </c>
      <c r="E40" s="77">
        <f>$C$14*D40</f>
        <v>3.6103213346923448</v>
      </c>
      <c r="F40" s="76">
        <f>分析係数表!C43</f>
        <v>0.29367142552738124</v>
      </c>
      <c r="G40" s="77">
        <f>E40*F40</f>
        <v>1.0602482129710187</v>
      </c>
      <c r="H40" s="77">
        <v>1.2920721008319469</v>
      </c>
      <c r="I40" s="77">
        <f>C40+H40</f>
        <v>1.2920721008319469</v>
      </c>
      <c r="J40" s="76">
        <f>分析係数表!G43</f>
        <v>0.35405848592511613</v>
      </c>
      <c r="K40" s="78">
        <f>I40*J40</f>
        <v>0.45746909172664307</v>
      </c>
      <c r="L40" s="79"/>
      <c r="M40" s="80"/>
      <c r="N40" s="81">
        <f>分析係数表!H43</f>
        <v>3.6063618579417776E-2</v>
      </c>
      <c r="O40" s="82">
        <f t="shared" si="4"/>
        <v>0.57510462643532689</v>
      </c>
      <c r="P40" s="76">
        <f>分析係数表!C43</f>
        <v>0.29367142552738124</v>
      </c>
      <c r="Q40" s="82">
        <f>O40*P40</f>
        <v>0.16889179547265451</v>
      </c>
      <c r="R40" s="83">
        <v>0.28513822582710352</v>
      </c>
      <c r="S40" s="84">
        <f>I40+R40</f>
        <v>1.5772103266590505</v>
      </c>
      <c r="T40" s="85">
        <f>分析係数表!F43</f>
        <v>0.58526919923476362</v>
      </c>
      <c r="U40" s="86">
        <f t="shared" si="7"/>
        <v>0.92309262490854238</v>
      </c>
      <c r="V40" s="87">
        <f>分析係数表!D43</f>
        <v>0.25485105220005466</v>
      </c>
      <c r="W40" s="167">
        <f t="shared" si="8"/>
        <v>0</v>
      </c>
      <c r="X40" s="76">
        <f>分析係数表!E43</f>
        <v>0.20470073790653184</v>
      </c>
      <c r="Y40" s="166">
        <f t="shared" si="9"/>
        <v>0</v>
      </c>
    </row>
    <row r="41" spans="1:25" x14ac:dyDescent="0.2">
      <c r="A41" s="6" t="s">
        <v>340</v>
      </c>
      <c r="B41" s="5" t="s">
        <v>42</v>
      </c>
      <c r="C41" s="90"/>
      <c r="D41" s="76">
        <f>投入係数表!L41</f>
        <v>1.0729038141730594E-4</v>
      </c>
      <c r="E41" s="77">
        <f>$C$14*D41</f>
        <v>1.0729038141730594E-2</v>
      </c>
      <c r="F41" s="76">
        <f>分析係数表!C44</f>
        <v>0.46678607983623333</v>
      </c>
      <c r="G41" s="77">
        <f>E41*F41</f>
        <v>5.0081656545918497E-3</v>
      </c>
      <c r="H41" s="77">
        <v>7.3329037148866689E-3</v>
      </c>
      <c r="I41" s="77">
        <f>C41+H41</f>
        <v>7.3329037148866689E-3</v>
      </c>
      <c r="J41" s="76">
        <f>分析係数表!G44</f>
        <v>0.26617412140575081</v>
      </c>
      <c r="K41" s="78">
        <f>I41*J41</f>
        <v>1.9518292036629253E-3</v>
      </c>
      <c r="L41" s="79"/>
      <c r="M41" s="80"/>
      <c r="N41" s="81">
        <f>分析係数表!H44</f>
        <v>0.11125251805362636</v>
      </c>
      <c r="O41" s="82">
        <f t="shared" si="4"/>
        <v>1.7741380470271488</v>
      </c>
      <c r="P41" s="76">
        <f>分析係数表!C44</f>
        <v>0.46678607983623333</v>
      </c>
      <c r="Q41" s="82">
        <f>O41*P41</f>
        <v>0.82814294406011379</v>
      </c>
      <c r="R41" s="83">
        <v>0.84117409115300645</v>
      </c>
      <c r="S41" s="84">
        <f>I41+R41</f>
        <v>0.84850699486789316</v>
      </c>
      <c r="T41" s="85">
        <f>分析係数表!F44</f>
        <v>0.50772097976570818</v>
      </c>
      <c r="U41" s="86">
        <f t="shared" si="7"/>
        <v>0.43080480277238342</v>
      </c>
      <c r="V41" s="87">
        <f>分析係数表!D44</f>
        <v>0.21532215122470713</v>
      </c>
      <c r="W41" s="167">
        <f t="shared" si="8"/>
        <v>0</v>
      </c>
      <c r="X41" s="76">
        <f>分析係数表!E44</f>
        <v>0.14064164004259852</v>
      </c>
      <c r="Y41" s="166">
        <f t="shared" si="9"/>
        <v>0</v>
      </c>
    </row>
    <row r="42" spans="1:25" x14ac:dyDescent="0.2">
      <c r="A42" s="6" t="s">
        <v>341</v>
      </c>
      <c r="B42" s="5" t="s">
        <v>278</v>
      </c>
      <c r="C42" s="90"/>
      <c r="D42" s="76">
        <f>投入係数表!L42</f>
        <v>9.6561343275575347E-4</v>
      </c>
      <c r="E42" s="77">
        <f>$C$14*D42</f>
        <v>9.6561343275575348E-2</v>
      </c>
      <c r="F42" s="76">
        <f>分析係数表!C45</f>
        <v>1</v>
      </c>
      <c r="G42" s="77">
        <f>E42*F42</f>
        <v>9.6561343275575348E-2</v>
      </c>
      <c r="H42" s="77">
        <v>0.16976458398747815</v>
      </c>
      <c r="I42" s="77">
        <f>C42+H42</f>
        <v>0.16976458398747815</v>
      </c>
      <c r="J42" s="76">
        <f>分析係数表!G45</f>
        <v>0</v>
      </c>
      <c r="K42" s="78">
        <f>I42*J42</f>
        <v>0</v>
      </c>
      <c r="L42" s="79"/>
      <c r="M42" s="80"/>
      <c r="N42" s="81">
        <f>分析係数表!H45</f>
        <v>0</v>
      </c>
      <c r="O42" s="82">
        <f t="shared" si="4"/>
        <v>0</v>
      </c>
      <c r="P42" s="76">
        <f>分析係数表!C45</f>
        <v>1</v>
      </c>
      <c r="Q42" s="82">
        <f>O42*P42</f>
        <v>0</v>
      </c>
      <c r="R42" s="83">
        <v>7.1700152060870451E-2</v>
      </c>
      <c r="S42" s="84">
        <f>I42+R42</f>
        <v>0.24146473604834862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2.1994528190547717E-3</v>
      </c>
      <c r="E43" s="77">
        <f>$C$14*D43</f>
        <v>0.21994528190547716</v>
      </c>
      <c r="F43" s="76">
        <f>分析係数表!C46</f>
        <v>1</v>
      </c>
      <c r="G43" s="77">
        <f>E43*F43</f>
        <v>0.21994528190547716</v>
      </c>
      <c r="H43" s="77">
        <v>0.28674361041650082</v>
      </c>
      <c r="I43" s="77">
        <f>C43+H43</f>
        <v>0.28674361041650082</v>
      </c>
      <c r="J43" s="76">
        <f>分析係数表!G46</f>
        <v>9.254143646408839E-3</v>
      </c>
      <c r="K43" s="78">
        <f>I43*J43</f>
        <v>2.6535665604841925E-3</v>
      </c>
      <c r="L43" s="79"/>
      <c r="M43" s="80"/>
      <c r="N43" s="81">
        <f>分析係数表!H46</f>
        <v>3.7808984269891717E-2</v>
      </c>
      <c r="O43" s="82">
        <f t="shared" si="4"/>
        <v>0.60293788119323743</v>
      </c>
      <c r="P43" s="76">
        <f>分析係数表!C46</f>
        <v>1</v>
      </c>
      <c r="Q43" s="82">
        <f>O43*P43</f>
        <v>0.60293788119323743</v>
      </c>
      <c r="R43" s="83">
        <v>0.64233612368714865</v>
      </c>
      <c r="S43" s="84">
        <f>I43+R43</f>
        <v>0.92907973410364941</v>
      </c>
      <c r="T43" s="85">
        <f>分析係数表!F46</f>
        <v>0.31353591160220995</v>
      </c>
      <c r="U43" s="86">
        <f t="shared" si="7"/>
        <v>0.29129986138332653</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92">
        <f>投入係数表!L44</f>
        <v>0.64342041735958366</v>
      </c>
      <c r="E44" s="91">
        <f>SUM(E5:E43)</f>
        <v>64.342041735958375</v>
      </c>
      <c r="F44" s="92">
        <f>分析係数表!C47</f>
        <v>0.4319039427318887</v>
      </c>
      <c r="G44" s="91">
        <f>SUM(G5:G43)</f>
        <v>12.149373695666753</v>
      </c>
      <c r="H44" s="91">
        <f>SUM(H5:H43)</f>
        <v>14.015958406437123</v>
      </c>
      <c r="I44" s="91">
        <f>SUM(I5:I43)</f>
        <v>114.01595840643711</v>
      </c>
      <c r="J44" s="92">
        <f>分析係数表!G47</f>
        <v>0.25029486054038919</v>
      </c>
      <c r="K44" s="93">
        <f>SUM(K5:K43)</f>
        <v>25.433727817623652</v>
      </c>
      <c r="L44" s="94">
        <f>最終需要_まとめ!$L$33</f>
        <v>0.627</v>
      </c>
      <c r="M44" s="91">
        <f>K44*L44</f>
        <v>15.946947341650029</v>
      </c>
      <c r="N44" s="95">
        <f>分析係数表!H47</f>
        <v>1</v>
      </c>
      <c r="O44" s="96">
        <f>SUM(O5:O43)</f>
        <v>15.946947341650029</v>
      </c>
      <c r="P44" s="92">
        <f>分析係数表!C47</f>
        <v>0.4319039427318887</v>
      </c>
      <c r="Q44" s="96">
        <f>SUM(Q5:Q43)</f>
        <v>7.1189224741224413</v>
      </c>
      <c r="R44" s="91">
        <f>SUM(R5:R43)</f>
        <v>8.2134215552625207</v>
      </c>
      <c r="S44" s="97">
        <f>SUM(S5:S43)</f>
        <v>122.22937996169971</v>
      </c>
      <c r="T44" s="98">
        <f>分析係数表!F47</f>
        <v>0.46751956312169796</v>
      </c>
      <c r="U44" s="99">
        <f>SUM(U5:U43)</f>
        <v>45.459188200598341</v>
      </c>
      <c r="V44" s="100">
        <f>分析係数表!D47</f>
        <v>9.4632730327820297E-2</v>
      </c>
      <c r="W44" s="164">
        <f>SUM(W5:W43)</f>
        <v>7</v>
      </c>
      <c r="X44" s="92">
        <f>分析係数表!E47</f>
        <v>7.3297752597196272E-2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0.68488372093023253</v>
      </c>
      <c r="G5" s="77">
        <f t="shared" ref="G5:G38" si="1">E5*F5</f>
        <v>0</v>
      </c>
      <c r="H5" s="77">
        <f t="array" ref="H5:H43">MMULT(逆行列係数!C5:AO43,'11'!G5:G43)</f>
        <v>6.4297868938200846E-3</v>
      </c>
      <c r="I5" s="77">
        <f t="shared" ref="I5:I38" si="2">C5+H5</f>
        <v>6.4297868938200846E-3</v>
      </c>
      <c r="J5" s="76">
        <f>分析係数表!G8</f>
        <v>0.11968520032706459</v>
      </c>
      <c r="K5" s="78">
        <f t="shared" ref="K5:K38" si="3">I5*J5</f>
        <v>7.6955033244719123E-4</v>
      </c>
      <c r="L5" s="79" t="s">
        <v>182</v>
      </c>
      <c r="M5" s="80" t="s">
        <v>182</v>
      </c>
      <c r="N5" s="81">
        <f>分析係数表!H8</f>
        <v>1.1759401339568168E-2</v>
      </c>
      <c r="O5" s="82">
        <f t="shared" ref="O5:O43" si="4">$M$44*N5</f>
        <v>0.18827751663314257</v>
      </c>
      <c r="P5" s="76">
        <f>分析係数表!C8</f>
        <v>0.68488372093023253</v>
      </c>
      <c r="Q5" s="82">
        <f t="shared" ref="Q5:Q38" si="5">O5*P5</f>
        <v>0.12894820615921043</v>
      </c>
      <c r="R5" s="83">
        <f t="array" ref="R5:R43">MMULT(逆行列係数!C5:AO43,'11'!Q5:Q43)</f>
        <v>0.18593676214774538</v>
      </c>
      <c r="S5" s="84">
        <f t="shared" ref="S5:S38" si="6">I5+R5</f>
        <v>0.19236654904156547</v>
      </c>
      <c r="T5" s="85">
        <f>分析係数表!F8</f>
        <v>0.45145134914145546</v>
      </c>
      <c r="U5" s="86">
        <f t="shared" ref="U5:U43" si="7">S5*T5</f>
        <v>8.6844138094500686E-2</v>
      </c>
      <c r="V5" s="87">
        <f>分析係数表!D8</f>
        <v>0.31204006541291907</v>
      </c>
      <c r="W5" s="167">
        <f t="shared" ref="W5:W43" si="8">ROUND(S5*V5,0)</f>
        <v>0</v>
      </c>
      <c r="X5" s="76">
        <f>分析係数表!E8</f>
        <v>0.14922322158626328</v>
      </c>
      <c r="Y5" s="166">
        <f t="shared" ref="Y5:Y43" si="9">ROUND(S5*X5,0)</f>
        <v>0</v>
      </c>
    </row>
    <row r="6" spans="1:25" x14ac:dyDescent="0.2">
      <c r="A6" s="6" t="s">
        <v>219</v>
      </c>
      <c r="B6" s="5" t="s">
        <v>265</v>
      </c>
      <c r="C6" s="90"/>
      <c r="D6" s="76">
        <f>投入係数表!M6</f>
        <v>0</v>
      </c>
      <c r="E6" s="77">
        <f t="shared" si="0"/>
        <v>0</v>
      </c>
      <c r="F6" s="76">
        <f>分析係数表!C9</f>
        <v>0.9299655568312285</v>
      </c>
      <c r="G6" s="77">
        <f t="shared" si="1"/>
        <v>0</v>
      </c>
      <c r="H6" s="77">
        <v>1.5042635587497737E-2</v>
      </c>
      <c r="I6" s="77">
        <f t="shared" si="2"/>
        <v>1.5042635587497737E-2</v>
      </c>
      <c r="J6" s="76">
        <f>分析係数表!G9</f>
        <v>0.24742268041237114</v>
      </c>
      <c r="K6" s="78">
        <f t="shared" si="3"/>
        <v>3.7218892175252135E-3</v>
      </c>
      <c r="L6" s="79"/>
      <c r="M6" s="80"/>
      <c r="N6" s="81">
        <f>分析係数表!H9</f>
        <v>6.1815034870952028E-4</v>
      </c>
      <c r="O6" s="82">
        <f t="shared" si="4"/>
        <v>9.8970865267885705E-3</v>
      </c>
      <c r="P6" s="76">
        <f>分析係数表!C9</f>
        <v>0.9299655568312285</v>
      </c>
      <c r="Q6" s="82">
        <f t="shared" si="5"/>
        <v>9.2039495828917829E-3</v>
      </c>
      <c r="R6" s="83">
        <v>1.2678022789522805E-2</v>
      </c>
      <c r="S6" s="84">
        <f t="shared" si="6"/>
        <v>2.7720658377020542E-2</v>
      </c>
      <c r="T6" s="85">
        <f>分析係数表!F9</f>
        <v>0.67468499427262318</v>
      </c>
      <c r="U6" s="86">
        <f t="shared" si="7"/>
        <v>1.8702712238333447E-2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投入係数表!M7</f>
        <v>0</v>
      </c>
      <c r="E7" s="77">
        <f t="shared" si="0"/>
        <v>0</v>
      </c>
      <c r="F7" s="76">
        <f>分析係数表!C10</f>
        <v>1.2922465208747513E-2</v>
      </c>
      <c r="G7" s="77">
        <f t="shared" si="1"/>
        <v>0</v>
      </c>
      <c r="H7" s="77">
        <v>1.1904396072928763E-4</v>
      </c>
      <c r="I7" s="77">
        <f t="shared" si="2"/>
        <v>1.1904396072928763E-4</v>
      </c>
      <c r="J7" s="76">
        <f>分析係数表!G10</f>
        <v>0.17647058823529413</v>
      </c>
      <c r="K7" s="78">
        <f t="shared" si="3"/>
        <v>2.1007757775756644E-5</v>
      </c>
      <c r="L7" s="79"/>
      <c r="M7" s="80"/>
      <c r="N7" s="81">
        <f>分析係数表!H10</f>
        <v>1.1926665551571919E-3</v>
      </c>
      <c r="O7" s="82">
        <f t="shared" si="4"/>
        <v>1.9095555181097946E-2</v>
      </c>
      <c r="P7" s="76">
        <f>分析係数表!C10</f>
        <v>1.2922465208747513E-2</v>
      </c>
      <c r="Q7" s="82">
        <f t="shared" si="5"/>
        <v>2.4676164746945654E-4</v>
      </c>
      <c r="R7" s="83">
        <v>4.0724343098602292E-4</v>
      </c>
      <c r="S7" s="84">
        <f t="shared" si="6"/>
        <v>5.2628739171531054E-4</v>
      </c>
      <c r="T7" s="85">
        <f>分析係数表!F10</f>
        <v>0.58823529411764708</v>
      </c>
      <c r="U7" s="86">
        <f t="shared" si="7"/>
        <v>3.0958081865606503E-4</v>
      </c>
      <c r="V7" s="87">
        <f>分析係数表!D10</f>
        <v>5.8823529411764705E-2</v>
      </c>
      <c r="W7" s="167">
        <f t="shared" si="8"/>
        <v>0</v>
      </c>
      <c r="X7" s="76">
        <f>分析係数表!E10</f>
        <v>0</v>
      </c>
      <c r="Y7" s="166">
        <f t="shared" si="9"/>
        <v>0</v>
      </c>
    </row>
    <row r="8" spans="1:25" x14ac:dyDescent="0.2">
      <c r="A8" s="6" t="s">
        <v>221</v>
      </c>
      <c r="B8" s="5" t="s">
        <v>27</v>
      </c>
      <c r="C8" s="90"/>
      <c r="D8" s="76">
        <f>投入係数表!M8</f>
        <v>6.8405011852353537E-2</v>
      </c>
      <c r="E8" s="77">
        <f t="shared" si="0"/>
        <v>6.8405011852353539</v>
      </c>
      <c r="F8" s="76">
        <f>分析係数表!C11</f>
        <v>8.1708834508502748E-2</v>
      </c>
      <c r="G8" s="77">
        <f t="shared" si="1"/>
        <v>0.55892937929961239</v>
      </c>
      <c r="H8" s="77">
        <v>0.59508233045544823</v>
      </c>
      <c r="I8" s="77">
        <f t="shared" si="2"/>
        <v>0.59508233045544823</v>
      </c>
      <c r="J8" s="76">
        <f>分析係数表!G11</f>
        <v>0.34375</v>
      </c>
      <c r="K8" s="78">
        <f t="shared" si="3"/>
        <v>0.20455955109406032</v>
      </c>
      <c r="L8" s="79"/>
      <c r="M8" s="80"/>
      <c r="N8" s="81">
        <f>分析係数表!H11</f>
        <v>-2.1817071130924245E-5</v>
      </c>
      <c r="O8" s="82">
        <f t="shared" si="4"/>
        <v>-3.4930893623959659E-4</v>
      </c>
      <c r="P8" s="76">
        <f>分析係数表!C11</f>
        <v>8.1708834508502748E-2</v>
      </c>
      <c r="Q8" s="82">
        <f t="shared" si="5"/>
        <v>-2.8541626063542337E-5</v>
      </c>
      <c r="R8" s="83">
        <v>2.2620031938308223E-3</v>
      </c>
      <c r="S8" s="84">
        <f t="shared" si="6"/>
        <v>0.59734433364927908</v>
      </c>
      <c r="T8" s="85">
        <f>分析係数表!F11</f>
        <v>0.56944444444444442</v>
      </c>
      <c r="U8" s="86">
        <f t="shared" si="7"/>
        <v>0.34015441221695059</v>
      </c>
      <c r="V8" s="87">
        <f>分析係数表!D11</f>
        <v>3.8194444444444448E-2</v>
      </c>
      <c r="W8" s="167">
        <f t="shared" si="8"/>
        <v>0</v>
      </c>
      <c r="X8" s="76">
        <f>分析係数表!E11</f>
        <v>3.125E-2</v>
      </c>
      <c r="Y8" s="166">
        <f t="shared" si="9"/>
        <v>0</v>
      </c>
    </row>
    <row r="9" spans="1:25" x14ac:dyDescent="0.2">
      <c r="A9" s="6" t="s">
        <v>222</v>
      </c>
      <c r="B9" s="5" t="s">
        <v>190</v>
      </c>
      <c r="C9" s="90"/>
      <c r="D9" s="76">
        <f>投入係数表!M9</f>
        <v>6.7727734507280735E-4</v>
      </c>
      <c r="E9" s="77">
        <f t="shared" si="0"/>
        <v>6.7727734507280729E-2</v>
      </c>
      <c r="F9" s="76">
        <f>分析係数表!C12</f>
        <v>0.11314574959059098</v>
      </c>
      <c r="G9" s="77">
        <f t="shared" si="1"/>
        <v>7.6631052888988136E-3</v>
      </c>
      <c r="H9" s="77">
        <v>9.1436751328661109E-3</v>
      </c>
      <c r="I9" s="77">
        <f t="shared" si="2"/>
        <v>9.1436751328661109E-3</v>
      </c>
      <c r="J9" s="76">
        <f>分析係数表!G12</f>
        <v>0.14250333396837492</v>
      </c>
      <c r="K9" s="78">
        <f t="shared" si="3"/>
        <v>1.3030041911571443E-3</v>
      </c>
      <c r="L9" s="79"/>
      <c r="M9" s="80"/>
      <c r="N9" s="81">
        <f>分析係数表!H12</f>
        <v>9.1697149963274591E-2</v>
      </c>
      <c r="O9" s="82">
        <f t="shared" si="4"/>
        <v>1.4681454590150245</v>
      </c>
      <c r="P9" s="76">
        <f>分析係数表!C12</f>
        <v>0.11314574959059098</v>
      </c>
      <c r="Q9" s="82">
        <f t="shared" si="5"/>
        <v>0.16611441846827721</v>
      </c>
      <c r="R9" s="83">
        <v>0.187688862634937</v>
      </c>
      <c r="S9" s="84">
        <f t="shared" si="6"/>
        <v>0.19683253776780313</v>
      </c>
      <c r="T9" s="85">
        <f>分析係数表!F12</f>
        <v>0.2998031371054804</v>
      </c>
      <c r="U9" s="86">
        <f t="shared" si="7"/>
        <v>5.9011012307220327E-2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投入係数表!M10</f>
        <v>3.3863867253640365E-3</v>
      </c>
      <c r="E10" s="77">
        <f t="shared" si="0"/>
        <v>0.33863867253640367</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0.22518782756245995</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投入係数表!M11</f>
        <v>2.0656959024720624E-2</v>
      </c>
      <c r="E11" s="77">
        <f t="shared" si="0"/>
        <v>2.0656959024720623</v>
      </c>
      <c r="F11" s="76">
        <f>分析係数表!C14</f>
        <v>0.3356233343204027</v>
      </c>
      <c r="G11" s="77">
        <f t="shared" si="1"/>
        <v>0.69329574647966696</v>
      </c>
      <c r="H11" s="77">
        <v>1.1792112699729218</v>
      </c>
      <c r="I11" s="77">
        <f t="shared" si="2"/>
        <v>1.1792112699729218</v>
      </c>
      <c r="J11" s="76">
        <f>分析係数表!G14</f>
        <v>0.16310052482842147</v>
      </c>
      <c r="K11" s="78">
        <f t="shared" si="3"/>
        <v>0.19232997701617294</v>
      </c>
      <c r="L11" s="79"/>
      <c r="M11" s="80"/>
      <c r="N11" s="81">
        <f>分析係数表!H14</f>
        <v>1.1635771269826263E-3</v>
      </c>
      <c r="O11" s="82">
        <f t="shared" si="4"/>
        <v>1.8629809932778484E-2</v>
      </c>
      <c r="P11" s="76">
        <f>分析係数表!C14</f>
        <v>0.3356233343204027</v>
      </c>
      <c r="Q11" s="82">
        <f t="shared" si="5"/>
        <v>6.2525989273944718E-3</v>
      </c>
      <c r="R11" s="83">
        <v>7.3172871968963993E-2</v>
      </c>
      <c r="S11" s="84">
        <f t="shared" si="6"/>
        <v>1.2523841419418857</v>
      </c>
      <c r="T11" s="85">
        <f>分析係数表!F14</f>
        <v>0.30244919930022879</v>
      </c>
      <c r="U11" s="86">
        <f t="shared" si="7"/>
        <v>0.37878258094662742</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投入係数表!M12</f>
        <v>3.4879783271249576E-2</v>
      </c>
      <c r="E12" s="77">
        <f t="shared" si="0"/>
        <v>3.4879783271249574</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0.13553186726096347</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投入係数表!M13</f>
        <v>2.2688791059939047E-2</v>
      </c>
      <c r="E13" s="77">
        <f t="shared" si="0"/>
        <v>2.2688791059939049</v>
      </c>
      <c r="F13" s="76">
        <f>分析係数表!C16</f>
        <v>4.9444829979181093E-2</v>
      </c>
      <c r="G13" s="77">
        <f t="shared" si="1"/>
        <v>0.11218434163918502</v>
      </c>
      <c r="H13" s="77">
        <v>0.12449764753327354</v>
      </c>
      <c r="I13" s="77">
        <f t="shared" si="2"/>
        <v>0.12449764753327354</v>
      </c>
      <c r="J13" s="76">
        <f>分析係数表!G16</f>
        <v>3.3546325878594248E-2</v>
      </c>
      <c r="K13" s="78">
        <f t="shared" si="3"/>
        <v>4.1764386552695593E-3</v>
      </c>
      <c r="L13" s="79"/>
      <c r="M13" s="80"/>
      <c r="N13" s="81">
        <f>分析係数表!H16</f>
        <v>1.6697331772200688E-2</v>
      </c>
      <c r="O13" s="82">
        <f t="shared" si="4"/>
        <v>0.26733777253537128</v>
      </c>
      <c r="P13" s="76">
        <f>分析係数表!C16</f>
        <v>4.9444829979181093E-2</v>
      </c>
      <c r="Q13" s="82">
        <f t="shared" si="5"/>
        <v>1.3218470710024421E-2</v>
      </c>
      <c r="R13" s="83">
        <v>1.574636038949068E-2</v>
      </c>
      <c r="S13" s="84">
        <f t="shared" si="6"/>
        <v>0.14024400792276423</v>
      </c>
      <c r="T13" s="85">
        <f>分析係数表!F16</f>
        <v>0.28753993610223644</v>
      </c>
      <c r="U13" s="86">
        <f t="shared" si="7"/>
        <v>4.0325753076833171E-2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投入係数表!M14</f>
        <v>8.1273281408736874E-3</v>
      </c>
      <c r="E14" s="77">
        <f t="shared" si="0"/>
        <v>0.81273281408736875</v>
      </c>
      <c r="F14" s="76">
        <f>分析係数表!C17</f>
        <v>0.25757290686735657</v>
      </c>
      <c r="G14" s="77">
        <f t="shared" si="1"/>
        <v>0.20933795343097045</v>
      </c>
      <c r="H14" s="77">
        <v>0.28245640305609737</v>
      </c>
      <c r="I14" s="77">
        <f t="shared" si="2"/>
        <v>0.28245640305609737</v>
      </c>
      <c r="J14" s="76">
        <f>分析係数表!G17</f>
        <v>0.2176385387050051</v>
      </c>
      <c r="K14" s="78">
        <f t="shared" si="3"/>
        <v>6.1473398809000969E-2</v>
      </c>
      <c r="L14" s="79"/>
      <c r="M14" s="80"/>
      <c r="N14" s="81">
        <f>分析係数表!H17</f>
        <v>2.8507639611074346E-3</v>
      </c>
      <c r="O14" s="82">
        <f t="shared" si="4"/>
        <v>4.5643034335307288E-2</v>
      </c>
      <c r="P14" s="76">
        <f>分析係数表!C17</f>
        <v>0.25757290686735657</v>
      </c>
      <c r="Q14" s="82">
        <f t="shared" si="5"/>
        <v>1.1756409031991662E-2</v>
      </c>
      <c r="R14" s="83">
        <v>3.0220873041768882E-2</v>
      </c>
      <c r="S14" s="84">
        <f t="shared" si="6"/>
        <v>0.31267727609786627</v>
      </c>
      <c r="T14" s="85">
        <f>分析係数表!F17</f>
        <v>0.33994957352073385</v>
      </c>
      <c r="U14" s="86">
        <f t="shared" si="7"/>
        <v>0.10629450665909439</v>
      </c>
      <c r="V14" s="87">
        <f>分析係数表!D17</f>
        <v>5.4825384904243338E-2</v>
      </c>
      <c r="W14" s="167">
        <f t="shared" si="8"/>
        <v>0</v>
      </c>
      <c r="X14" s="76">
        <f>分析係数表!E17</f>
        <v>5.2625932085188565E-2</v>
      </c>
      <c r="Y14" s="166">
        <f t="shared" si="9"/>
        <v>0</v>
      </c>
    </row>
    <row r="15" spans="1:25" x14ac:dyDescent="0.2">
      <c r="A15" s="6" t="s">
        <v>3</v>
      </c>
      <c r="B15" s="5" t="s">
        <v>31</v>
      </c>
      <c r="C15" s="75">
        <f>最終需要_まとめ!C16</f>
        <v>100</v>
      </c>
      <c r="D15" s="76">
        <f>投入係数表!M15</f>
        <v>8.7030138841855745E-2</v>
      </c>
      <c r="E15" s="77">
        <f t="shared" si="0"/>
        <v>8.7030138841855749</v>
      </c>
      <c r="F15" s="76">
        <f>分析係数表!C18</f>
        <v>0.16953824948311513</v>
      </c>
      <c r="G15" s="77">
        <f t="shared" si="1"/>
        <v>1.4754937391520688</v>
      </c>
      <c r="H15" s="77">
        <v>1.5082650968693769</v>
      </c>
      <c r="I15" s="77">
        <f t="shared" si="2"/>
        <v>101.50826509686938</v>
      </c>
      <c r="J15" s="76">
        <f>分析係数表!G18</f>
        <v>0.21537419573315272</v>
      </c>
      <c r="K15" s="78">
        <f t="shared" si="3"/>
        <v>21.862260955505899</v>
      </c>
      <c r="L15" s="79"/>
      <c r="M15" s="80"/>
      <c r="N15" s="81">
        <f>分析係数表!H18</f>
        <v>4.4361377966212629E-4</v>
      </c>
      <c r="O15" s="82">
        <f t="shared" si="4"/>
        <v>7.1026150368717978E-3</v>
      </c>
      <c r="P15" s="76">
        <f>分析係数表!C18</f>
        <v>0.16953824948311513</v>
      </c>
      <c r="Q15" s="82">
        <f t="shared" si="5"/>
        <v>1.2041649201036959E-3</v>
      </c>
      <c r="R15" s="83">
        <v>3.6104027217428634E-3</v>
      </c>
      <c r="S15" s="84">
        <f t="shared" si="6"/>
        <v>101.51187549959113</v>
      </c>
      <c r="T15" s="85">
        <f>分析係数表!F18</f>
        <v>0.45885540128682695</v>
      </c>
      <c r="U15" s="86">
        <f t="shared" si="7"/>
        <v>46.5792723677433</v>
      </c>
      <c r="V15" s="87">
        <f>分析係数表!D18</f>
        <v>0.10802573653911277</v>
      </c>
      <c r="W15" s="167">
        <f t="shared" si="8"/>
        <v>11</v>
      </c>
      <c r="X15" s="76">
        <f>分析係数表!E18</f>
        <v>0.10599390450389434</v>
      </c>
      <c r="Y15" s="166">
        <f t="shared" si="9"/>
        <v>11</v>
      </c>
    </row>
    <row r="16" spans="1:25" x14ac:dyDescent="0.2">
      <c r="A16" s="6" t="s">
        <v>4</v>
      </c>
      <c r="B16" s="5" t="s">
        <v>32</v>
      </c>
      <c r="C16" s="90"/>
      <c r="D16" s="76">
        <f>投入係数表!M16</f>
        <v>8.4659668134100911E-3</v>
      </c>
      <c r="E16" s="77">
        <f t="shared" si="0"/>
        <v>0.84659668134100907</v>
      </c>
      <c r="F16" s="76">
        <f>分析係数表!C19</f>
        <v>7.0188221007893126E-2</v>
      </c>
      <c r="G16" s="77">
        <f t="shared" si="1"/>
        <v>5.9421114974511614E-2</v>
      </c>
      <c r="H16" s="77">
        <v>7.2111388967786794E-2</v>
      </c>
      <c r="I16" s="77">
        <f t="shared" si="2"/>
        <v>7.2111388967786794E-2</v>
      </c>
      <c r="J16" s="76">
        <f>分析係数表!G19</f>
        <v>5.7542768273716953E-2</v>
      </c>
      <c r="K16" s="78">
        <f t="shared" si="3"/>
        <v>4.1494889452692247E-3</v>
      </c>
      <c r="L16" s="79"/>
      <c r="M16" s="80"/>
      <c r="N16" s="81">
        <f>分析係数表!H19</f>
        <v>-1.1635771269826264E-4</v>
      </c>
      <c r="O16" s="82">
        <f t="shared" si="4"/>
        <v>-1.8629809932778486E-3</v>
      </c>
      <c r="P16" s="76">
        <f>分析係数表!C19</f>
        <v>7.0188221007893126E-2</v>
      </c>
      <c r="Q16" s="82">
        <f t="shared" si="5"/>
        <v>-1.307593216896899E-4</v>
      </c>
      <c r="R16" s="83">
        <v>1.1653328326160397E-3</v>
      </c>
      <c r="S16" s="84">
        <f t="shared" si="6"/>
        <v>7.327672180040283E-2</v>
      </c>
      <c r="T16" s="85">
        <f>分析係数表!F19</f>
        <v>0.24027993779160187</v>
      </c>
      <c r="U16" s="86">
        <f t="shared" si="7"/>
        <v>1.7606926155773309E-2</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投入係数表!M17</f>
        <v>1.0497798848628514E-2</v>
      </c>
      <c r="E17" s="77">
        <f t="shared" si="0"/>
        <v>1.0497798848628515</v>
      </c>
      <c r="F17" s="76">
        <f>分析係数表!C20</f>
        <v>0.17015847434864362</v>
      </c>
      <c r="G17" s="77">
        <f t="shared" si="1"/>
        <v>0.17862894361015755</v>
      </c>
      <c r="H17" s="77">
        <v>0.20707485893415487</v>
      </c>
      <c r="I17" s="77">
        <f t="shared" si="2"/>
        <v>0.20707485893415487</v>
      </c>
      <c r="J17" s="76">
        <f>分析係数表!G20</f>
        <v>0.1001139508383526</v>
      </c>
      <c r="K17" s="78">
        <f t="shared" si="3"/>
        <v>2.0731082247192782E-2</v>
      </c>
      <c r="L17" s="79"/>
      <c r="M17" s="80"/>
      <c r="N17" s="81">
        <f>分析係数表!H20</f>
        <v>5.5269913531674753E-4</v>
      </c>
      <c r="O17" s="82">
        <f t="shared" si="4"/>
        <v>8.8491597180697813E-3</v>
      </c>
      <c r="P17" s="76">
        <f>分析係数表!C20</f>
        <v>0.17015847434864362</v>
      </c>
      <c r="Q17" s="82">
        <f t="shared" si="5"/>
        <v>1.5057595168942273E-3</v>
      </c>
      <c r="R17" s="83">
        <v>5.3933712780929299E-3</v>
      </c>
      <c r="S17" s="84">
        <f t="shared" si="6"/>
        <v>0.21246823021224778</v>
      </c>
      <c r="T17" s="85">
        <f>分析係数表!F20</f>
        <v>0.22285528243529221</v>
      </c>
      <c r="U17" s="86">
        <f t="shared" si="7"/>
        <v>4.7349667452477165E-2</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投入係数表!M18</f>
        <v>1.0836437521164918E-2</v>
      </c>
      <c r="E18" s="77">
        <f t="shared" si="0"/>
        <v>1.0836437521164917</v>
      </c>
      <c r="F18" s="76">
        <f>分析係数表!C21</f>
        <v>0.30753935376967689</v>
      </c>
      <c r="G18" s="77">
        <f t="shared" si="1"/>
        <v>0.33326309924245379</v>
      </c>
      <c r="H18" s="77">
        <v>0.38634926031169214</v>
      </c>
      <c r="I18" s="77">
        <f t="shared" si="2"/>
        <v>0.38634926031169214</v>
      </c>
      <c r="J18" s="76">
        <f>分析係数表!G21</f>
        <v>0.28506721215663355</v>
      </c>
      <c r="K18" s="78">
        <f t="shared" si="3"/>
        <v>0.11013550655583158</v>
      </c>
      <c r="L18" s="79"/>
      <c r="M18" s="80"/>
      <c r="N18" s="81">
        <f>分析係数表!H21</f>
        <v>9.2358934454245961E-4</v>
      </c>
      <c r="O18" s="82">
        <f t="shared" si="4"/>
        <v>1.4787411634142921E-2</v>
      </c>
      <c r="P18" s="76">
        <f>分析係数表!C21</f>
        <v>0.30753935376967689</v>
      </c>
      <c r="Q18" s="82">
        <f t="shared" si="5"/>
        <v>4.5477110178905157E-3</v>
      </c>
      <c r="R18" s="83">
        <v>1.2768262451787367E-2</v>
      </c>
      <c r="S18" s="84">
        <f t="shared" si="6"/>
        <v>0.3991175227634795</v>
      </c>
      <c r="T18" s="85">
        <f>分析係数表!F21</f>
        <v>0.42562828755113968</v>
      </c>
      <c r="U18" s="86">
        <f t="shared" si="7"/>
        <v>0.16987570774547278</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投入係数表!M19</f>
        <v>2.3704707077548256E-3</v>
      </c>
      <c r="E19" s="77">
        <f t="shared" si="0"/>
        <v>0.23704707077548257</v>
      </c>
      <c r="F19" s="76">
        <f>分析係数表!C22</f>
        <v>4.2074718897352148E-2</v>
      </c>
      <c r="G19" s="77">
        <f t="shared" si="1"/>
        <v>9.973688868319168E-3</v>
      </c>
      <c r="H19" s="77">
        <v>1.1852744364685362E-2</v>
      </c>
      <c r="I19" s="77">
        <f t="shared" si="2"/>
        <v>1.1852744364685362E-2</v>
      </c>
      <c r="J19" s="76">
        <f>分析係数表!G22</f>
        <v>0.19450101832993891</v>
      </c>
      <c r="K19" s="78">
        <f t="shared" si="3"/>
        <v>2.3053708489357478E-3</v>
      </c>
      <c r="L19" s="79"/>
      <c r="M19" s="80"/>
      <c r="N19" s="81">
        <f>分析係数表!H22</f>
        <v>4.363414226184849E-5</v>
      </c>
      <c r="O19" s="82">
        <f t="shared" si="4"/>
        <v>6.9861787247919318E-4</v>
      </c>
      <c r="P19" s="76">
        <f>分析係数表!C22</f>
        <v>4.2074718897352148E-2</v>
      </c>
      <c r="Q19" s="82">
        <f t="shared" si="5"/>
        <v>2.9394150601228262E-5</v>
      </c>
      <c r="R19" s="83">
        <v>3.9926664067832594E-4</v>
      </c>
      <c r="S19" s="84">
        <f t="shared" si="6"/>
        <v>1.2252011005363687E-2</v>
      </c>
      <c r="T19" s="85">
        <f>分析係数表!F22</f>
        <v>0.41276306856754924</v>
      </c>
      <c r="U19" s="86">
        <f t="shared" si="7"/>
        <v>5.0571776586972993E-3</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投入係数表!M20</f>
        <v>1.3545546901456147E-3</v>
      </c>
      <c r="E20" s="77">
        <f t="shared" si="0"/>
        <v>0.13545546901456146</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4.6574524831946215E-4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投入係数表!M21</f>
        <v>0</v>
      </c>
      <c r="E21" s="77">
        <f t="shared" si="0"/>
        <v>0</v>
      </c>
      <c r="F21" s="76">
        <f>分析係数表!C24</f>
        <v>7.1732954545454586E-2</v>
      </c>
      <c r="G21" s="77">
        <f t="shared" si="1"/>
        <v>0</v>
      </c>
      <c r="H21" s="77">
        <v>1.7290795030773421E-3</v>
      </c>
      <c r="I21" s="77">
        <f t="shared" si="2"/>
        <v>1.7290795030773421E-3</v>
      </c>
      <c r="J21" s="76">
        <f>分析係数表!G24</f>
        <v>0.20895522388059701</v>
      </c>
      <c r="K21" s="78">
        <f t="shared" si="3"/>
        <v>3.6130019467287743E-4</v>
      </c>
      <c r="L21" s="79"/>
      <c r="M21" s="80"/>
      <c r="N21" s="81">
        <f>分析係数表!H24</f>
        <v>3.4907313809478792E-4</v>
      </c>
      <c r="O21" s="82">
        <f t="shared" si="4"/>
        <v>5.5889429798335454E-3</v>
      </c>
      <c r="P21" s="76">
        <f>分析係数表!C24</f>
        <v>7.1732954545454586E-2</v>
      </c>
      <c r="Q21" s="82">
        <f t="shared" si="5"/>
        <v>4.009113927295372E-4</v>
      </c>
      <c r="R21" s="83">
        <v>1.6769739161367862E-3</v>
      </c>
      <c r="S21" s="84">
        <f t="shared" si="6"/>
        <v>3.4060534192141283E-3</v>
      </c>
      <c r="T21" s="85">
        <f>分析係数表!F24</f>
        <v>0.39402985074626867</v>
      </c>
      <c r="U21" s="86">
        <f t="shared" si="7"/>
        <v>1.3420867204067611E-3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投入係数表!M22</f>
        <v>0</v>
      </c>
      <c r="E22" s="77">
        <f t="shared" si="0"/>
        <v>0</v>
      </c>
      <c r="F22" s="76">
        <f>分析係数表!C25</f>
        <v>8.282778259254675E-2</v>
      </c>
      <c r="G22" s="77">
        <f t="shared" si="1"/>
        <v>0</v>
      </c>
      <c r="H22" s="77">
        <v>7.6228692050096967E-3</v>
      </c>
      <c r="I22" s="77">
        <f t="shared" si="2"/>
        <v>7.6228692050096967E-3</v>
      </c>
      <c r="J22" s="76">
        <f>分析係数表!G25</f>
        <v>0.19696794352505498</v>
      </c>
      <c r="K22" s="78">
        <f t="shared" si="3"/>
        <v>1.5014608710712306E-3</v>
      </c>
      <c r="L22" s="79"/>
      <c r="M22" s="80"/>
      <c r="N22" s="81">
        <f>分析係数表!H25</f>
        <v>5.163373500985404E-4</v>
      </c>
      <c r="O22" s="82">
        <f t="shared" si="4"/>
        <v>8.2669781576704526E-3</v>
      </c>
      <c r="P22" s="76">
        <f>分析係数表!C25</f>
        <v>8.282778259254675E-2</v>
      </c>
      <c r="Q22" s="82">
        <f t="shared" si="5"/>
        <v>6.8473546954086095E-4</v>
      </c>
      <c r="R22" s="83">
        <v>4.2161343459251625E-3</v>
      </c>
      <c r="S22" s="84">
        <f t="shared" si="6"/>
        <v>1.1839003550934859E-2</v>
      </c>
      <c r="T22" s="85">
        <f>分析係数表!F25</f>
        <v>0.35065385950700151</v>
      </c>
      <c r="U22" s="86">
        <f t="shared" si="7"/>
        <v>4.1513922878524045E-3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投入係数表!M23</f>
        <v>0</v>
      </c>
      <c r="E23" s="77">
        <f t="shared" si="0"/>
        <v>0</v>
      </c>
      <c r="F23" s="76">
        <f>分析係数表!C26</f>
        <v>0.67408011178388449</v>
      </c>
      <c r="G23" s="77">
        <f t="shared" si="1"/>
        <v>0</v>
      </c>
      <c r="H23" s="77">
        <v>2.5863961273087401E-2</v>
      </c>
      <c r="I23" s="77">
        <f t="shared" si="2"/>
        <v>2.5863961273087401E-2</v>
      </c>
      <c r="J23" s="76">
        <f>分析係数表!G26</f>
        <v>0.19641156410335187</v>
      </c>
      <c r="K23" s="78">
        <f t="shared" si="3"/>
        <v>5.0799810875556163E-3</v>
      </c>
      <c r="L23" s="79"/>
      <c r="M23" s="80"/>
      <c r="N23" s="81">
        <f>分析係数表!H26</f>
        <v>1.0886718494331198E-2</v>
      </c>
      <c r="O23" s="82">
        <f t="shared" si="4"/>
        <v>0.17430515918355871</v>
      </c>
      <c r="P23" s="76">
        <f>分析係数表!C26</f>
        <v>0.67408011178388449</v>
      </c>
      <c r="Q23" s="82">
        <f t="shared" si="5"/>
        <v>0.11749564118696104</v>
      </c>
      <c r="R23" s="83">
        <v>0.13390765418000461</v>
      </c>
      <c r="S23" s="84">
        <f t="shared" si="6"/>
        <v>0.15977161545309201</v>
      </c>
      <c r="T23" s="85">
        <f>分析係数表!F26</f>
        <v>0.33487971980706011</v>
      </c>
      <c r="U23" s="86">
        <f t="shared" si="7"/>
        <v>5.3504273816052807E-2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投入係数表!M24</f>
        <v>0</v>
      </c>
      <c r="E24" s="77">
        <f t="shared" si="0"/>
        <v>0</v>
      </c>
      <c r="F24" s="76">
        <f>分析係数表!C27</f>
        <v>6.0248713550600352E-2</v>
      </c>
      <c r="G24" s="77">
        <f t="shared" si="1"/>
        <v>0</v>
      </c>
      <c r="H24" s="77">
        <v>3.3870905920237903E-4</v>
      </c>
      <c r="I24" s="77">
        <f t="shared" si="2"/>
        <v>3.3870905920237903E-4</v>
      </c>
      <c r="J24" s="76">
        <f>分析係数表!G27</f>
        <v>0.16803278688524589</v>
      </c>
      <c r="K24" s="78">
        <f t="shared" si="3"/>
        <v>5.6914227161055487E-5</v>
      </c>
      <c r="L24" s="79"/>
      <c r="M24" s="80"/>
      <c r="N24" s="81">
        <f>分析係数表!H27</f>
        <v>1.0879446137287556E-2</v>
      </c>
      <c r="O24" s="82">
        <f t="shared" si="4"/>
        <v>0.17418872287147882</v>
      </c>
      <c r="P24" s="76">
        <f>分析係数表!C27</f>
        <v>6.0248713550600352E-2</v>
      </c>
      <c r="Q24" s="82">
        <f t="shared" si="5"/>
        <v>1.0494646468028637E-2</v>
      </c>
      <c r="R24" s="83">
        <v>1.0622000442111614E-2</v>
      </c>
      <c r="S24" s="84">
        <f t="shared" si="6"/>
        <v>1.0960709501313993E-2</v>
      </c>
      <c r="T24" s="85">
        <f>分析係数表!F27</f>
        <v>0.31967213114754101</v>
      </c>
      <c r="U24" s="86">
        <f t="shared" si="7"/>
        <v>3.5038333651741453E-3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投入係数表!M25</f>
        <v>0</v>
      </c>
      <c r="E25" s="77">
        <f t="shared" si="0"/>
        <v>0</v>
      </c>
      <c r="F25" s="76">
        <f>分析係数表!C28</f>
        <v>0.15853112404836545</v>
      </c>
      <c r="G25" s="77">
        <f t="shared" si="1"/>
        <v>0</v>
      </c>
      <c r="H25" s="77">
        <v>1.797193389300145E-2</v>
      </c>
      <c r="I25" s="77">
        <f t="shared" si="2"/>
        <v>1.797193389300145E-2</v>
      </c>
      <c r="J25" s="76">
        <f>分析係数表!G28</f>
        <v>0.12484608017512655</v>
      </c>
      <c r="K25" s="78">
        <f t="shared" si="3"/>
        <v>2.2437254997077333E-3</v>
      </c>
      <c r="L25" s="79"/>
      <c r="M25" s="80"/>
      <c r="N25" s="81">
        <f>分析係数表!H28</f>
        <v>2.0813485858901727E-2</v>
      </c>
      <c r="O25" s="82">
        <f t="shared" si="4"/>
        <v>0.33324072517257514</v>
      </c>
      <c r="P25" s="76">
        <f>分析係数表!C28</f>
        <v>0.15853112404836545</v>
      </c>
      <c r="Q25" s="82">
        <f t="shared" si="5"/>
        <v>5.2829026740300766E-2</v>
      </c>
      <c r="R25" s="83">
        <v>6.0008834407193651E-2</v>
      </c>
      <c r="S25" s="84">
        <f t="shared" si="6"/>
        <v>7.7980768300195097E-2</v>
      </c>
      <c r="T25" s="85">
        <f>分析係数表!F28</f>
        <v>0.21350389930223013</v>
      </c>
      <c r="U25" s="86">
        <f t="shared" si="7"/>
        <v>1.6649198102675393E-2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投入係数表!M26</f>
        <v>1.0836437521164918E-2</v>
      </c>
      <c r="E26" s="77">
        <f t="shared" si="0"/>
        <v>1.0836437521164917</v>
      </c>
      <c r="F26" s="76">
        <f>分析係数表!C29</f>
        <v>0.64680851063829792</v>
      </c>
      <c r="G26" s="77">
        <f t="shared" si="1"/>
        <v>0.70091000136896486</v>
      </c>
      <c r="H26" s="77">
        <v>0.84377987166289115</v>
      </c>
      <c r="I26" s="77">
        <f t="shared" si="2"/>
        <v>0.84377987166289115</v>
      </c>
      <c r="J26" s="76">
        <f>分析係数表!G29</f>
        <v>0.2586455783593799</v>
      </c>
      <c r="K26" s="78">
        <f t="shared" si="3"/>
        <v>0.21823993291425184</v>
      </c>
      <c r="L26" s="79"/>
      <c r="M26" s="80"/>
      <c r="N26" s="81">
        <f>分析係数表!H29</f>
        <v>9.8394990800468336E-3</v>
      </c>
      <c r="O26" s="82">
        <f t="shared" si="4"/>
        <v>0.15753833024405806</v>
      </c>
      <c r="P26" s="76">
        <f>分析係数表!C29</f>
        <v>0.64680851063829792</v>
      </c>
      <c r="Q26" s="82">
        <f t="shared" si="5"/>
        <v>0.10189713275360351</v>
      </c>
      <c r="R26" s="83">
        <v>0.15452040229089903</v>
      </c>
      <c r="S26" s="84">
        <f t="shared" si="6"/>
        <v>0.99830027395379017</v>
      </c>
      <c r="T26" s="85">
        <f>分析係数表!F29</f>
        <v>0.37783217222117615</v>
      </c>
      <c r="U26" s="86">
        <f t="shared" si="7"/>
        <v>0.37718996103695579</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投入係数表!M27</f>
        <v>5.7568574331188626E-3</v>
      </c>
      <c r="E27" s="77">
        <f t="shared" si="0"/>
        <v>0.57568574331188627</v>
      </c>
      <c r="F27" s="76">
        <f>分析係数表!C30</f>
        <v>1</v>
      </c>
      <c r="G27" s="77">
        <f t="shared" si="1"/>
        <v>0.57568574331188627</v>
      </c>
      <c r="H27" s="77">
        <v>0.62934437796652076</v>
      </c>
      <c r="I27" s="77">
        <f t="shared" si="2"/>
        <v>0.62934437796652076</v>
      </c>
      <c r="J27" s="76">
        <f>分析係数表!G30</f>
        <v>0.34450721322190581</v>
      </c>
      <c r="K27" s="78">
        <f t="shared" si="3"/>
        <v>0.21681367781011984</v>
      </c>
      <c r="L27" s="79"/>
      <c r="M27" s="80"/>
      <c r="N27" s="81">
        <f>分析係数表!H30</f>
        <v>0</v>
      </c>
      <c r="O27" s="82">
        <f t="shared" si="4"/>
        <v>0</v>
      </c>
      <c r="P27" s="76">
        <f>分析係数表!C30</f>
        <v>1</v>
      </c>
      <c r="Q27" s="82">
        <f t="shared" si="5"/>
        <v>0</v>
      </c>
      <c r="R27" s="83">
        <v>4.0262564083995936E-2</v>
      </c>
      <c r="S27" s="84">
        <f t="shared" si="6"/>
        <v>0.66960694205051674</v>
      </c>
      <c r="T27" s="85">
        <f>分析係数表!F30</f>
        <v>0.4405434427377562</v>
      </c>
      <c r="U27" s="86">
        <f t="shared" si="7"/>
        <v>0.29499094753203586</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投入係数表!M28</f>
        <v>5.7907213003725026E-2</v>
      </c>
      <c r="E28" s="77">
        <f t="shared" si="0"/>
        <v>5.7907213003725024</v>
      </c>
      <c r="F28" s="76">
        <f>分析係数表!C31</f>
        <v>0.1179326099371788</v>
      </c>
      <c r="G28" s="77">
        <f t="shared" si="1"/>
        <v>0.68291487637174308</v>
      </c>
      <c r="H28" s="77">
        <v>0.72863369961602753</v>
      </c>
      <c r="I28" s="77">
        <f t="shared" si="2"/>
        <v>0.72863369961602753</v>
      </c>
      <c r="J28" s="76">
        <f>分析係数表!G31</f>
        <v>7.0682730923694773E-2</v>
      </c>
      <c r="K28" s="78">
        <f t="shared" si="3"/>
        <v>5.1501819731895916E-2</v>
      </c>
      <c r="L28" s="79"/>
      <c r="M28" s="80"/>
      <c r="N28" s="81">
        <f>分析係数表!H31</f>
        <v>2.2689753976161214E-2</v>
      </c>
      <c r="O28" s="82">
        <f t="shared" si="4"/>
        <v>0.36328129368918044</v>
      </c>
      <c r="P28" s="76">
        <f>分析係数表!C31</f>
        <v>0.1179326099371788</v>
      </c>
      <c r="Q28" s="82">
        <f t="shared" si="5"/>
        <v>4.2842711106119813E-2</v>
      </c>
      <c r="R28" s="83">
        <v>5.5797617534361889E-2</v>
      </c>
      <c r="S28" s="84">
        <f t="shared" si="6"/>
        <v>0.78443131715038938</v>
      </c>
      <c r="T28" s="85">
        <f>分析係数表!F31</f>
        <v>0.34457831325301203</v>
      </c>
      <c r="U28" s="86">
        <f t="shared" si="7"/>
        <v>0.27029802012651971</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投入係数表!M29</f>
        <v>1.3545546901456147E-3</v>
      </c>
      <c r="E29" s="77">
        <f t="shared" si="0"/>
        <v>0.13545546901456146</v>
      </c>
      <c r="F29" s="76">
        <f>分析係数表!C32</f>
        <v>0.90289699570815452</v>
      </c>
      <c r="G29" s="77">
        <f t="shared" si="1"/>
        <v>0.12230233602548655</v>
      </c>
      <c r="H29" s="77">
        <v>0.15502839703409077</v>
      </c>
      <c r="I29" s="77">
        <f t="shared" si="2"/>
        <v>0.15502839703409077</v>
      </c>
      <c r="J29" s="76">
        <f>分析係数表!G32</f>
        <v>0.14049586776859505</v>
      </c>
      <c r="K29" s="78">
        <f t="shared" si="3"/>
        <v>2.1780849170078869E-2</v>
      </c>
      <c r="L29" s="79"/>
      <c r="M29" s="80"/>
      <c r="N29" s="81">
        <f>分析係数表!H32</f>
        <v>6.5160319111027074E-3</v>
      </c>
      <c r="O29" s="82">
        <f t="shared" si="4"/>
        <v>0.10432693562355952</v>
      </c>
      <c r="P29" s="76">
        <f>分析係数表!C32</f>
        <v>0.90289699570815452</v>
      </c>
      <c r="Q29" s="82">
        <f t="shared" si="5"/>
        <v>9.4196476745949928E-2</v>
      </c>
      <c r="R29" s="83">
        <v>0.12267004805416355</v>
      </c>
      <c r="S29" s="84">
        <f t="shared" si="6"/>
        <v>0.27769844508825431</v>
      </c>
      <c r="T29" s="85">
        <f>分析係数表!F32</f>
        <v>0.48288075560802834</v>
      </c>
      <c r="U29" s="86">
        <f t="shared" si="7"/>
        <v>0.13409523499539081</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投入係数表!M30</f>
        <v>2.0318320352184218E-3</v>
      </c>
      <c r="E30" s="77">
        <f t="shared" si="0"/>
        <v>0.20318320352184219</v>
      </c>
      <c r="F30" s="76">
        <f>分析係数表!C33</f>
        <v>0.9642857142857143</v>
      </c>
      <c r="G30" s="77">
        <f t="shared" si="1"/>
        <v>0.19592666053891925</v>
      </c>
      <c r="H30" s="77">
        <v>0.23820429155386455</v>
      </c>
      <c r="I30" s="77">
        <f t="shared" si="2"/>
        <v>0.23820429155386455</v>
      </c>
      <c r="J30" s="76">
        <f>分析係数表!G33</f>
        <v>0.50770178681454092</v>
      </c>
      <c r="K30" s="78">
        <f t="shared" si="3"/>
        <v>0.12093674444878889</v>
      </c>
      <c r="L30" s="79"/>
      <c r="M30" s="80"/>
      <c r="N30" s="81">
        <f>分析係数表!H33</f>
        <v>9.5995112976066674E-4</v>
      </c>
      <c r="O30" s="82">
        <f t="shared" si="4"/>
        <v>1.5369593194542249E-2</v>
      </c>
      <c r="P30" s="76">
        <f>分析係数表!C33</f>
        <v>0.9642857142857143</v>
      </c>
      <c r="Q30" s="82">
        <f t="shared" si="5"/>
        <v>1.4820679151880026E-2</v>
      </c>
      <c r="R30" s="83">
        <v>5.0533500710533995E-2</v>
      </c>
      <c r="S30" s="84">
        <f t="shared" si="6"/>
        <v>0.28873779226439855</v>
      </c>
      <c r="T30" s="85">
        <f>分析係数表!F33</f>
        <v>0.64571780653111521</v>
      </c>
      <c r="U30" s="86">
        <f t="shared" si="7"/>
        <v>0.18644313388360423</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投入係数表!M31</f>
        <v>3.8266169996613614E-2</v>
      </c>
      <c r="E31" s="77">
        <f t="shared" si="0"/>
        <v>3.8266169996613613</v>
      </c>
      <c r="F31" s="76">
        <f>分析係数表!C34</f>
        <v>0.30203352059055666</v>
      </c>
      <c r="G31" s="77">
        <f t="shared" si="1"/>
        <v>1.1557666043593939</v>
      </c>
      <c r="H31" s="77">
        <v>1.319389438827705</v>
      </c>
      <c r="I31" s="77">
        <f t="shared" si="2"/>
        <v>1.319389438827705</v>
      </c>
      <c r="J31" s="76">
        <f>分析係数表!G34</f>
        <v>0.42483507228746548</v>
      </c>
      <c r="K31" s="78">
        <f t="shared" si="3"/>
        <v>0.56052290761968659</v>
      </c>
      <c r="L31" s="79"/>
      <c r="M31" s="80"/>
      <c r="N31" s="81">
        <f>分析係数表!H34</f>
        <v>0.16119179387231194</v>
      </c>
      <c r="O31" s="82">
        <f t="shared" si="4"/>
        <v>2.5808108572502193</v>
      </c>
      <c r="P31" s="76">
        <f>分析係数表!C34</f>
        <v>0.30203352059055666</v>
      </c>
      <c r="Q31" s="82">
        <f t="shared" si="5"/>
        <v>0.77949138919361627</v>
      </c>
      <c r="R31" s="83">
        <v>0.85899452961409273</v>
      </c>
      <c r="S31" s="84">
        <f t="shared" si="6"/>
        <v>2.1783839684417976</v>
      </c>
      <c r="T31" s="85">
        <f>分析係数表!F34</f>
        <v>0.69971459317830909</v>
      </c>
      <c r="U31" s="86">
        <f t="shared" si="7"/>
        <v>1.5242470522644029</v>
      </c>
      <c r="V31" s="87">
        <f>分析係数表!D34</f>
        <v>0.22921442942029663</v>
      </c>
      <c r="W31" s="167">
        <f t="shared" si="8"/>
        <v>0</v>
      </c>
      <c r="X31" s="76">
        <f>分析係数表!E34</f>
        <v>0.15341786365975763</v>
      </c>
      <c r="Y31" s="166">
        <f t="shared" si="9"/>
        <v>0</v>
      </c>
    </row>
    <row r="32" spans="1:25" x14ac:dyDescent="0.2">
      <c r="A32" s="6" t="s">
        <v>20</v>
      </c>
      <c r="B32" s="5" t="s">
        <v>37</v>
      </c>
      <c r="C32" s="90"/>
      <c r="D32" s="76">
        <f>投入係数表!M32</f>
        <v>1.0497798848628514E-2</v>
      </c>
      <c r="E32" s="77">
        <f t="shared" si="0"/>
        <v>1.0497798848628515</v>
      </c>
      <c r="F32" s="76">
        <f>分析係数表!C35</f>
        <v>0.24187752657583472</v>
      </c>
      <c r="G32" s="77">
        <f t="shared" si="1"/>
        <v>0.25391816199969108</v>
      </c>
      <c r="H32" s="77">
        <v>0.30715060275634565</v>
      </c>
      <c r="I32" s="77">
        <f t="shared" si="2"/>
        <v>0.30715060275634565</v>
      </c>
      <c r="J32" s="76">
        <f>分析係数表!G35</f>
        <v>0.31447635625181319</v>
      </c>
      <c r="K32" s="78">
        <f t="shared" si="3"/>
        <v>9.6591602375363711E-2</v>
      </c>
      <c r="L32" s="79"/>
      <c r="M32" s="80"/>
      <c r="N32" s="81">
        <f>分析係数表!H35</f>
        <v>6.1051437381369679E-2</v>
      </c>
      <c r="O32" s="82">
        <f t="shared" si="4"/>
        <v>0.97748283991047114</v>
      </c>
      <c r="P32" s="76">
        <f>分析係数表!C35</f>
        <v>0.24187752657583472</v>
      </c>
      <c r="Q32" s="82">
        <f t="shared" si="5"/>
        <v>0.23643113158786738</v>
      </c>
      <c r="R32" s="83">
        <v>0.2944825054676628</v>
      </c>
      <c r="S32" s="84">
        <f t="shared" si="6"/>
        <v>0.60163310822400851</v>
      </c>
      <c r="T32" s="85">
        <f>分析係数表!F35</f>
        <v>0.64519872352770524</v>
      </c>
      <c r="U32" s="86">
        <f t="shared" si="7"/>
        <v>0.38817291345813604</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投入係数表!M33</f>
        <v>2.3704707077548256E-3</v>
      </c>
      <c r="E33" s="77">
        <f t="shared" si="0"/>
        <v>0.23704707077548257</v>
      </c>
      <c r="F33" s="76">
        <f>分析係数表!C36</f>
        <v>0.77936171821825606</v>
      </c>
      <c r="G33" s="77">
        <f t="shared" si="1"/>
        <v>0.18474541237818465</v>
      </c>
      <c r="H33" s="77">
        <v>0.28960097637189475</v>
      </c>
      <c r="I33" s="77">
        <f t="shared" si="2"/>
        <v>0.28960097637189475</v>
      </c>
      <c r="J33" s="76">
        <f>分析係数表!G36</f>
        <v>1.8652197083474639E-2</v>
      </c>
      <c r="K33" s="78">
        <f t="shared" si="3"/>
        <v>5.401694486855263E-3</v>
      </c>
      <c r="L33" s="79"/>
      <c r="M33" s="80"/>
      <c r="N33" s="81">
        <f>分析係数表!H36</f>
        <v>0.16962772804293599</v>
      </c>
      <c r="O33" s="82">
        <f t="shared" si="4"/>
        <v>2.7158769792628634</v>
      </c>
      <c r="P33" s="76">
        <f>分析係数表!C36</f>
        <v>0.77936171821825606</v>
      </c>
      <c r="Q33" s="82">
        <f t="shared" si="5"/>
        <v>2.1166505490277121</v>
      </c>
      <c r="R33" s="83">
        <v>2.2097824817937459</v>
      </c>
      <c r="S33" s="84">
        <f t="shared" si="6"/>
        <v>2.4993834581656404</v>
      </c>
      <c r="T33" s="85">
        <f>分析係数表!F36</f>
        <v>0.88299985465820452</v>
      </c>
      <c r="U33" s="86">
        <f t="shared" si="7"/>
        <v>2.2069552302953812</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投入係数表!M34</f>
        <v>4.5716220792414497E-2</v>
      </c>
      <c r="E34" s="77">
        <f t="shared" si="0"/>
        <v>4.5716220792414495</v>
      </c>
      <c r="F34" s="76">
        <f>分析係数表!C37</f>
        <v>0.39264934616049307</v>
      </c>
      <c r="G34" s="77">
        <f t="shared" si="1"/>
        <v>1.795044420307029</v>
      </c>
      <c r="H34" s="77">
        <v>2.0213952478650521</v>
      </c>
      <c r="I34" s="77">
        <f t="shared" si="2"/>
        <v>2.0213952478650521</v>
      </c>
      <c r="J34" s="76">
        <f>分析係数表!G37</f>
        <v>0.48015873015873017</v>
      </c>
      <c r="K34" s="78">
        <f t="shared" si="3"/>
        <v>0.97059057536377502</v>
      </c>
      <c r="L34" s="79"/>
      <c r="M34" s="80"/>
      <c r="N34" s="81">
        <f>分析係数表!H37</f>
        <v>4.8128458914818879E-2</v>
      </c>
      <c r="O34" s="82">
        <f t="shared" si="4"/>
        <v>0.77057551334454999</v>
      </c>
      <c r="P34" s="76">
        <f>分析係数表!C37</f>
        <v>0.39264934616049307</v>
      </c>
      <c r="Q34" s="82">
        <f t="shared" si="5"/>
        <v>0.30256597148202385</v>
      </c>
      <c r="R34" s="83">
        <v>0.3784621676286154</v>
      </c>
      <c r="S34" s="84">
        <f t="shared" si="6"/>
        <v>2.3998574154936674</v>
      </c>
      <c r="T34" s="85">
        <f>分析係数表!F37</f>
        <v>0.71504884004884006</v>
      </c>
      <c r="U34" s="86">
        <f t="shared" si="7"/>
        <v>1.7160152612313542</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投入係数表!M35</f>
        <v>5.079580088046055E-3</v>
      </c>
      <c r="E35" s="77">
        <f t="shared" si="0"/>
        <v>0.50795800880460551</v>
      </c>
      <c r="F35" s="76">
        <f>分析係数表!C38</f>
        <v>0.1050867904295959</v>
      </c>
      <c r="G35" s="77">
        <f t="shared" si="1"/>
        <v>5.3379676818284406E-2</v>
      </c>
      <c r="H35" s="77">
        <v>8.0089496833143037E-2</v>
      </c>
      <c r="I35" s="77">
        <f t="shared" si="2"/>
        <v>8.0089496833143037E-2</v>
      </c>
      <c r="J35" s="76">
        <f>分析係数表!G38</f>
        <v>0.35480984340044741</v>
      </c>
      <c r="K35" s="78">
        <f t="shared" si="3"/>
        <v>2.841654182938811E-2</v>
      </c>
      <c r="L35" s="79"/>
      <c r="M35" s="80"/>
      <c r="N35" s="81">
        <f>分析係数表!H38</f>
        <v>4.2637829346869612E-2</v>
      </c>
      <c r="O35" s="82">
        <f t="shared" si="4"/>
        <v>0.68266609772425157</v>
      </c>
      <c r="P35" s="76">
        <f>分析係数表!C38</f>
        <v>0.1050867904295959</v>
      </c>
      <c r="Q35" s="82">
        <f t="shared" si="5"/>
        <v>7.1739189144938459E-2</v>
      </c>
      <c r="R35" s="83">
        <v>8.9945394234946907E-2</v>
      </c>
      <c r="S35" s="84">
        <f t="shared" si="6"/>
        <v>0.17003489106808994</v>
      </c>
      <c r="T35" s="85">
        <f>分析係数表!F38</f>
        <v>0.56778523489932886</v>
      </c>
      <c r="U35" s="86">
        <f t="shared" si="7"/>
        <v>9.6543300566177243E-2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投入係数表!M36</f>
        <v>0</v>
      </c>
      <c r="E36" s="77">
        <f t="shared" si="0"/>
        <v>0</v>
      </c>
      <c r="F36" s="76">
        <f>分析係数表!C39</f>
        <v>1</v>
      </c>
      <c r="G36" s="77">
        <f t="shared" si="1"/>
        <v>0</v>
      </c>
      <c r="H36" s="77">
        <v>0.20045018556048866</v>
      </c>
      <c r="I36" s="77">
        <f t="shared" si="2"/>
        <v>0.20045018556048866</v>
      </c>
      <c r="J36" s="76">
        <f>分析係数表!G39</f>
        <v>0.33710212609069684</v>
      </c>
      <c r="K36" s="78">
        <f t="shared" si="3"/>
        <v>6.7572183727715424E-2</v>
      </c>
      <c r="L36" s="79"/>
      <c r="M36" s="80"/>
      <c r="N36" s="81">
        <f>分析係数表!H39</f>
        <v>3.8325321619990253E-3</v>
      </c>
      <c r="O36" s="82">
        <f t="shared" si="4"/>
        <v>6.1361936466089131E-2</v>
      </c>
      <c r="P36" s="76">
        <f>分析係数表!C39</f>
        <v>1</v>
      </c>
      <c r="Q36" s="82">
        <f t="shared" si="5"/>
        <v>6.1361936466089131E-2</v>
      </c>
      <c r="R36" s="83">
        <v>0.18375201163516897</v>
      </c>
      <c r="S36" s="84">
        <f t="shared" si="6"/>
        <v>0.38420219719565762</v>
      </c>
      <c r="T36" s="85">
        <f>分析係数表!F39</f>
        <v>0.68778419564950233</v>
      </c>
      <c r="U36" s="86">
        <f t="shared" si="7"/>
        <v>0.26424819916498687</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投入係数表!M37</f>
        <v>3.3863867253640368E-4</v>
      </c>
      <c r="E37" s="77">
        <f t="shared" si="0"/>
        <v>3.3863867253640365E-2</v>
      </c>
      <c r="F37" s="76">
        <f>分析係数表!C40</f>
        <v>0.68553257686676428</v>
      </c>
      <c r="G37" s="77">
        <f t="shared" si="1"/>
        <v>2.3214784181062115E-2</v>
      </c>
      <c r="H37" s="77">
        <v>2.4636235381975218E-2</v>
      </c>
      <c r="I37" s="77">
        <f t="shared" si="2"/>
        <v>2.4636235381975218E-2</v>
      </c>
      <c r="J37" s="76">
        <f>分析係数表!G40</f>
        <v>0.52354072328019352</v>
      </c>
      <c r="K37" s="78">
        <f t="shared" si="3"/>
        <v>1.2898072490780401E-2</v>
      </c>
      <c r="L37" s="79"/>
      <c r="M37" s="80"/>
      <c r="N37" s="81">
        <f>分析係数表!H40</f>
        <v>2.9983928090933552E-2</v>
      </c>
      <c r="O37" s="82">
        <f t="shared" si="4"/>
        <v>0.48006691470528556</v>
      </c>
      <c r="P37" s="76">
        <f>分析係数表!C40</f>
        <v>0.68553257686676428</v>
      </c>
      <c r="Q37" s="82">
        <f t="shared" si="5"/>
        <v>0.32910150910639152</v>
      </c>
      <c r="R37" s="83">
        <v>0.32975962823529364</v>
      </c>
      <c r="S37" s="84">
        <f t="shared" si="6"/>
        <v>0.35439586361726888</v>
      </c>
      <c r="T37" s="85">
        <f>分析係数表!F40</f>
        <v>0.72017864896718564</v>
      </c>
      <c r="U37" s="86">
        <f t="shared" si="7"/>
        <v>0.25522833425944369</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投入係数表!M38</f>
        <v>0</v>
      </c>
      <c r="E38" s="77">
        <f t="shared" si="0"/>
        <v>0</v>
      </c>
      <c r="F38" s="76">
        <f>分析係数表!C41</f>
        <v>0.79754162795683559</v>
      </c>
      <c r="G38" s="77">
        <f t="shared" si="1"/>
        <v>0</v>
      </c>
      <c r="H38" s="77">
        <v>2.7342099939386836E-3</v>
      </c>
      <c r="I38" s="77">
        <f t="shared" si="2"/>
        <v>2.7342099939386836E-3</v>
      </c>
      <c r="J38" s="76">
        <f>分析係数表!G41</f>
        <v>0.45300318922749822</v>
      </c>
      <c r="K38" s="78">
        <f t="shared" si="3"/>
        <v>1.2386058472719222E-3</v>
      </c>
      <c r="L38" s="79"/>
      <c r="M38" s="80"/>
      <c r="N38" s="81">
        <f>分析係数表!H41</f>
        <v>5.1357385442195667E-2</v>
      </c>
      <c r="O38" s="82">
        <f t="shared" si="4"/>
        <v>0.82227323590801038</v>
      </c>
      <c r="P38" s="76">
        <f>分析係数表!C41</f>
        <v>0.79754162795683559</v>
      </c>
      <c r="Q38" s="82">
        <f t="shared" si="5"/>
        <v>0.6557971351914097</v>
      </c>
      <c r="R38" s="83">
        <v>0.66822575647600702</v>
      </c>
      <c r="S38" s="84">
        <f t="shared" si="6"/>
        <v>0.67095996646994571</v>
      </c>
      <c r="T38" s="85">
        <f>分析係数表!F41</f>
        <v>0.55652019844082212</v>
      </c>
      <c r="U38" s="86">
        <f t="shared" si="7"/>
        <v>0.37340277368570157</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投入係数表!M39</f>
        <v>3.3863867253640368E-4</v>
      </c>
      <c r="E39" s="77">
        <f>$C$15*D39</f>
        <v>3.3863867253640365E-2</v>
      </c>
      <c r="F39" s="76">
        <f>分析係数表!C42</f>
        <v>0.98696461824953441</v>
      </c>
      <c r="G39" s="77">
        <f>E39*F39</f>
        <v>3.3422438816442072E-2</v>
      </c>
      <c r="H39" s="77">
        <v>5.2123985566209473E-2</v>
      </c>
      <c r="I39" s="77">
        <f>C39+H39</f>
        <v>5.2123985566209473E-2</v>
      </c>
      <c r="J39" s="76">
        <f>分析係数表!G42</f>
        <v>0.48689138576779029</v>
      </c>
      <c r="K39" s="78">
        <f>I39*J39</f>
        <v>2.537871956407203E-2</v>
      </c>
      <c r="L39" s="79"/>
      <c r="M39" s="80"/>
      <c r="N39" s="81">
        <f>分析係数表!H42</f>
        <v>1.3250234533514657E-2</v>
      </c>
      <c r="O39" s="82">
        <f t="shared" si="4"/>
        <v>0.21214696060951499</v>
      </c>
      <c r="P39" s="76">
        <f>分析係数表!C42</f>
        <v>0.98696461824953441</v>
      </c>
      <c r="Q39" s="82">
        <f>O39*P39</f>
        <v>0.20938154399076897</v>
      </c>
      <c r="R39" s="83">
        <v>0.21952452141051179</v>
      </c>
      <c r="S39" s="84">
        <f>I39+R39</f>
        <v>0.27164850697672127</v>
      </c>
      <c r="T39" s="85">
        <f>分析係数表!F42</f>
        <v>0.55852059925093633</v>
      </c>
      <c r="U39" s="86">
        <f t="shared" si="7"/>
        <v>0.15172128690226053</v>
      </c>
      <c r="V39" s="87">
        <f>分析係数表!D42</f>
        <v>0.29447565543071164</v>
      </c>
      <c r="W39" s="167">
        <f t="shared" si="8"/>
        <v>0</v>
      </c>
      <c r="X39" s="76">
        <f>分析係数表!E42</f>
        <v>0.22518726591760299</v>
      </c>
      <c r="Y39" s="166">
        <f t="shared" si="9"/>
        <v>0</v>
      </c>
    </row>
    <row r="40" spans="1:25" x14ac:dyDescent="0.2">
      <c r="A40" s="6" t="s">
        <v>194</v>
      </c>
      <c r="B40" s="5" t="s">
        <v>41</v>
      </c>
      <c r="C40" s="90"/>
      <c r="D40" s="76">
        <f>投入係数表!M40</f>
        <v>5.3166271588215373E-2</v>
      </c>
      <c r="E40" s="77">
        <f>$C$15*D40</f>
        <v>5.3166271588215377</v>
      </c>
      <c r="F40" s="76">
        <f>分析係数表!C43</f>
        <v>0.29367142552738124</v>
      </c>
      <c r="G40" s="77">
        <f>E40*F40</f>
        <v>1.5613414767287117</v>
      </c>
      <c r="H40" s="77">
        <v>1.8357027506673642</v>
      </c>
      <c r="I40" s="77">
        <f>C40+H40</f>
        <v>1.8357027506673642</v>
      </c>
      <c r="J40" s="76">
        <f>分析係数表!G43</f>
        <v>0.35405848592511613</v>
      </c>
      <c r="K40" s="78">
        <f>I40*J40</f>
        <v>0.64994613650985789</v>
      </c>
      <c r="L40" s="79"/>
      <c r="M40" s="80"/>
      <c r="N40" s="81">
        <f>分析係数表!H43</f>
        <v>3.6063618579417776E-2</v>
      </c>
      <c r="O40" s="82">
        <f t="shared" si="4"/>
        <v>0.57740767160405315</v>
      </c>
      <c r="P40" s="76">
        <f>分析係数表!C43</f>
        <v>0.29367142552738124</v>
      </c>
      <c r="Q40" s="82">
        <f>O40*P40</f>
        <v>0.1695681340304083</v>
      </c>
      <c r="R40" s="83">
        <v>0.28628008103609509</v>
      </c>
      <c r="S40" s="84">
        <f>I40+R40</f>
        <v>2.1219828317034595</v>
      </c>
      <c r="T40" s="85">
        <f>分析係数表!F43</f>
        <v>0.58526919923476362</v>
      </c>
      <c r="U40" s="86">
        <f t="shared" si="7"/>
        <v>1.2419311927009999</v>
      </c>
      <c r="V40" s="87">
        <f>分析係数表!D43</f>
        <v>0.25485105220005466</v>
      </c>
      <c r="W40" s="167">
        <f t="shared" si="8"/>
        <v>1</v>
      </c>
      <c r="X40" s="76">
        <f>分析係数表!E43</f>
        <v>0.20470073790653184</v>
      </c>
      <c r="Y40" s="166">
        <f t="shared" si="9"/>
        <v>0</v>
      </c>
    </row>
    <row r="41" spans="1:25" x14ac:dyDescent="0.2">
      <c r="A41" s="6" t="s">
        <v>340</v>
      </c>
      <c r="B41" s="5" t="s">
        <v>42</v>
      </c>
      <c r="C41" s="90"/>
      <c r="D41" s="76">
        <f>投入係数表!M41</f>
        <v>0</v>
      </c>
      <c r="E41" s="77">
        <f>$C$15*D41</f>
        <v>0</v>
      </c>
      <c r="F41" s="76">
        <f>分析係数表!C44</f>
        <v>0.46678607983623333</v>
      </c>
      <c r="G41" s="77">
        <f>E41*F41</f>
        <v>0</v>
      </c>
      <c r="H41" s="77">
        <v>2.9819776397081665E-3</v>
      </c>
      <c r="I41" s="77">
        <f>C41+H41</f>
        <v>2.9819776397081665E-3</v>
      </c>
      <c r="J41" s="76">
        <f>分析係数表!G44</f>
        <v>0.26617412140575081</v>
      </c>
      <c r="K41" s="78">
        <f>I41*J41</f>
        <v>7.9372527830091574E-4</v>
      </c>
      <c r="L41" s="79"/>
      <c r="M41" s="80"/>
      <c r="N41" s="81">
        <f>分析係数表!H44</f>
        <v>0.11125251805362636</v>
      </c>
      <c r="O41" s="82">
        <f t="shared" si="4"/>
        <v>1.7812427021977828</v>
      </c>
      <c r="P41" s="76">
        <f>分析係数表!C44</f>
        <v>0.46678607983623333</v>
      </c>
      <c r="Q41" s="82">
        <f>O41*P41</f>
        <v>0.83145929819580222</v>
      </c>
      <c r="R41" s="83">
        <v>0.84454262939394431</v>
      </c>
      <c r="S41" s="84">
        <f>I41+R41</f>
        <v>0.84752460703365251</v>
      </c>
      <c r="T41" s="85">
        <f>分析係数表!F44</f>
        <v>0.50772097976570818</v>
      </c>
      <c r="U41" s="86">
        <f t="shared" si="7"/>
        <v>0.43030602385867284</v>
      </c>
      <c r="V41" s="87">
        <f>分析係数表!D44</f>
        <v>0.21532215122470713</v>
      </c>
      <c r="W41" s="167">
        <f t="shared" si="8"/>
        <v>0</v>
      </c>
      <c r="X41" s="76">
        <f>分析係数表!E44</f>
        <v>0.14064164004259852</v>
      </c>
      <c r="Y41" s="166">
        <f t="shared" si="9"/>
        <v>0</v>
      </c>
    </row>
    <row r="42" spans="1:25" x14ac:dyDescent="0.2">
      <c r="A42" s="6" t="s">
        <v>341</v>
      </c>
      <c r="B42" s="5" t="s">
        <v>278</v>
      </c>
      <c r="C42" s="90"/>
      <c r="D42" s="76">
        <f>投入係数表!M42</f>
        <v>8.4659668134100911E-3</v>
      </c>
      <c r="E42" s="77">
        <f>$C$15*D42</f>
        <v>0.84659668134100907</v>
      </c>
      <c r="F42" s="76">
        <f>分析係数表!C45</f>
        <v>1</v>
      </c>
      <c r="G42" s="77">
        <f>E42*F42</f>
        <v>0.84659668134100907</v>
      </c>
      <c r="H42" s="77">
        <v>0.95755810327924196</v>
      </c>
      <c r="I42" s="77">
        <f>C42+H42</f>
        <v>0.95755810327924196</v>
      </c>
      <c r="J42" s="76">
        <f>分析係数表!G45</f>
        <v>0</v>
      </c>
      <c r="K42" s="78">
        <f>I42*J42</f>
        <v>0</v>
      </c>
      <c r="L42" s="79"/>
      <c r="M42" s="80"/>
      <c r="N42" s="81">
        <f>分析係数表!H45</f>
        <v>0</v>
      </c>
      <c r="O42" s="82">
        <f t="shared" si="4"/>
        <v>0</v>
      </c>
      <c r="P42" s="76">
        <f>分析係数表!C45</f>
        <v>1</v>
      </c>
      <c r="Q42" s="82">
        <f>O42*P42</f>
        <v>0</v>
      </c>
      <c r="R42" s="83">
        <v>7.1987280143675558E-2</v>
      </c>
      <c r="S42" s="84">
        <f>I42+R42</f>
        <v>1.0295453834229176</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9.4818828310193025E-3</v>
      </c>
      <c r="E43" s="77">
        <f>$C$15*D43</f>
        <v>0.94818828310193026</v>
      </c>
      <c r="F43" s="76">
        <f>分析係数表!C46</f>
        <v>1</v>
      </c>
      <c r="G43" s="77">
        <f>E43*F43</f>
        <v>0.94818828310193026</v>
      </c>
      <c r="H43" s="77">
        <v>1.0562295076113086</v>
      </c>
      <c r="I43" s="77">
        <f>C43+H43</f>
        <v>1.0562295076113086</v>
      </c>
      <c r="J43" s="76">
        <f>分析係数表!G46</f>
        <v>9.254143646408839E-3</v>
      </c>
      <c r="K43" s="78">
        <f>I43*J43</f>
        <v>9.7744995870107289E-3</v>
      </c>
      <c r="L43" s="79"/>
      <c r="M43" s="80"/>
      <c r="N43" s="81">
        <f>分析係数表!H46</f>
        <v>3.7808984269891717E-2</v>
      </c>
      <c r="O43" s="82">
        <f t="shared" si="4"/>
        <v>0.60535238650322098</v>
      </c>
      <c r="P43" s="76">
        <f>分析係数表!C46</f>
        <v>1</v>
      </c>
      <c r="Q43" s="82">
        <f>O43*P43</f>
        <v>0.60535238650322098</v>
      </c>
      <c r="R43" s="83">
        <v>0.64490840190985299</v>
      </c>
      <c r="S43" s="84">
        <f>I43+R43</f>
        <v>1.7011379095211616</v>
      </c>
      <c r="T43" s="85">
        <f>分析係数表!F46</f>
        <v>0.31353591160220995</v>
      </c>
      <c r="U43" s="86">
        <f t="shared" si="7"/>
        <v>0.53336782522279513</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92">
        <f>投入係数表!M44</f>
        <v>0.53098543853708091</v>
      </c>
      <c r="E44" s="91">
        <f>SUM(E5:E43)</f>
        <v>53.098543853708101</v>
      </c>
      <c r="F44" s="92">
        <f>分析係数表!C47</f>
        <v>0.4319039427318887</v>
      </c>
      <c r="G44" s="91">
        <f>SUM(G5:G43)</f>
        <v>12.771548669634583</v>
      </c>
      <c r="H44" s="91">
        <f>SUM(H5:H43)</f>
        <v>15.196196051161497</v>
      </c>
      <c r="I44" s="91">
        <f>SUM(I5:I43)</f>
        <v>115.19619605116149</v>
      </c>
      <c r="J44" s="92">
        <f>分析係数表!G47</f>
        <v>0.25029486054038919</v>
      </c>
      <c r="K44" s="93">
        <f>SUM(K5:K43)</f>
        <v>25.535578891811912</v>
      </c>
      <c r="L44" s="94">
        <f>最終需要_まとめ!$L$33</f>
        <v>0.627</v>
      </c>
      <c r="M44" s="91">
        <f>K44*L44</f>
        <v>16.01080796516607</v>
      </c>
      <c r="N44" s="95">
        <f>分析係数表!H47</f>
        <v>1</v>
      </c>
      <c r="O44" s="96">
        <f>SUM(O5:O43)</f>
        <v>16.010807965166066</v>
      </c>
      <c r="P44" s="92">
        <f>分析係数表!C47</f>
        <v>0.4319039427318887</v>
      </c>
      <c r="Q44" s="96">
        <f>SUM(Q5:Q43)</f>
        <v>7.1474306781203598</v>
      </c>
      <c r="R44" s="91">
        <f>SUM(R5:R43)</f>
        <v>8.2463127544671018</v>
      </c>
      <c r="S44" s="97">
        <f>SUM(S5:S43)</f>
        <v>123.44250880562859</v>
      </c>
      <c r="T44" s="98">
        <f>分析係数表!F47</f>
        <v>0.46751956312169796</v>
      </c>
      <c r="U44" s="99">
        <f>SUM(U5:U43)</f>
        <v>58.373894018590917</v>
      </c>
      <c r="V44" s="100">
        <f>分析係数表!D47</f>
        <v>9.4632730327820297E-2</v>
      </c>
      <c r="W44" s="164">
        <f>SUM(W5:W43)</f>
        <v>12</v>
      </c>
      <c r="X44" s="92">
        <f>分析係数表!E47</f>
        <v>7.3297752597196272E-2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0.68488372093023253</v>
      </c>
      <c r="G5" s="77">
        <f t="shared" ref="G5:G38" si="1">E5*F5</f>
        <v>0</v>
      </c>
      <c r="H5" s="77">
        <f t="array" ref="H5:H43">MMULT(逆行列係数!C5:AO43,'12'!G5:G43)</f>
        <v>2.3393534151028325E-3</v>
      </c>
      <c r="I5" s="77">
        <f t="shared" ref="I5:I38" si="2">C5+H5</f>
        <v>2.3393534151028325E-3</v>
      </c>
      <c r="J5" s="76">
        <f>分析係数表!G8</f>
        <v>0.11968520032706459</v>
      </c>
      <c r="K5" s="78">
        <f t="shared" ref="K5:K38" si="3">I5*J5</f>
        <v>2.7998598212238516E-4</v>
      </c>
      <c r="L5" s="79" t="s">
        <v>182</v>
      </c>
      <c r="M5" s="80" t="s">
        <v>182</v>
      </c>
      <c r="N5" s="81">
        <f>分析係数表!H8</f>
        <v>1.1759401339568168E-2</v>
      </c>
      <c r="O5" s="82">
        <f t="shared" ref="O5:O43" si="4">$M$44*N5</f>
        <v>5.5622083103511376E-2</v>
      </c>
      <c r="P5" s="76">
        <f>分析係数表!C8</f>
        <v>0.68488372093023253</v>
      </c>
      <c r="Q5" s="82">
        <f t="shared" ref="Q5:Q38" si="5">O5*P5</f>
        <v>3.8094659241823488E-2</v>
      </c>
      <c r="R5" s="83">
        <f t="array" ref="R5:R43">MMULT(逆行列係数!C5:AO43,'12'!Q5:Q43)</f>
        <v>5.4930563251115158E-2</v>
      </c>
      <c r="S5" s="84">
        <f t="shared" ref="S5:S38" si="6">I5+R5</f>
        <v>5.7269916666217988E-2</v>
      </c>
      <c r="T5" s="85">
        <f>分析係数表!F8</f>
        <v>0.45145134914145546</v>
      </c>
      <c r="U5" s="86">
        <f t="shared" ref="U5:U38" si="7">S5*T5</f>
        <v>2.5854581144182837E-2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投入係数表!N6</f>
        <v>0</v>
      </c>
      <c r="E6" s="77">
        <f t="shared" si="0"/>
        <v>0</v>
      </c>
      <c r="F6" s="76">
        <f>分析係数表!C9</f>
        <v>0.9299655568312285</v>
      </c>
      <c r="G6" s="77">
        <f t="shared" si="1"/>
        <v>0</v>
      </c>
      <c r="H6" s="77">
        <v>9.9125646244346767E-4</v>
      </c>
      <c r="I6" s="77">
        <f t="shared" si="2"/>
        <v>9.9125646244346767E-4</v>
      </c>
      <c r="J6" s="76">
        <f>分析係数表!G9</f>
        <v>0.24742268041237114</v>
      </c>
      <c r="K6" s="78">
        <f t="shared" si="3"/>
        <v>2.4525933091384771E-4</v>
      </c>
      <c r="L6" s="79"/>
      <c r="M6" s="80"/>
      <c r="N6" s="81">
        <f>分析係数表!H9</f>
        <v>6.1815034870952028E-4</v>
      </c>
      <c r="O6" s="82">
        <f t="shared" si="4"/>
        <v>2.9238571823119773E-3</v>
      </c>
      <c r="P6" s="76">
        <f>分析係数表!C9</f>
        <v>0.9299655568312285</v>
      </c>
      <c r="Q6" s="82">
        <f t="shared" si="5"/>
        <v>2.7190864726437448E-3</v>
      </c>
      <c r="R6" s="83">
        <v>3.745418198610951E-3</v>
      </c>
      <c r="S6" s="84">
        <f t="shared" si="6"/>
        <v>4.7366746610544184E-3</v>
      </c>
      <c r="T6" s="85">
        <f>分析係数表!F9</f>
        <v>0.67468499427262318</v>
      </c>
      <c r="U6" s="86">
        <f t="shared" si="7"/>
        <v>3.1957633165647795E-3</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投入係数表!N7</f>
        <v>0</v>
      </c>
      <c r="E7" s="77">
        <f t="shared" si="0"/>
        <v>0</v>
      </c>
      <c r="F7" s="76">
        <f>分析係数表!C10</f>
        <v>1.2922465208747513E-2</v>
      </c>
      <c r="G7" s="77">
        <f t="shared" si="1"/>
        <v>0</v>
      </c>
      <c r="H7" s="77">
        <v>8.1657230424828911E-5</v>
      </c>
      <c r="I7" s="77">
        <f t="shared" si="2"/>
        <v>8.1657230424828911E-5</v>
      </c>
      <c r="J7" s="76">
        <f>分析係数表!G10</f>
        <v>0.17647058823529413</v>
      </c>
      <c r="K7" s="78">
        <f t="shared" si="3"/>
        <v>1.4410099486734515E-5</v>
      </c>
      <c r="L7" s="79"/>
      <c r="M7" s="80"/>
      <c r="N7" s="81">
        <f>分析係数表!H10</f>
        <v>1.1926665551571919E-3</v>
      </c>
      <c r="O7" s="82">
        <f t="shared" si="4"/>
        <v>5.64132444587252E-3</v>
      </c>
      <c r="P7" s="76">
        <f>分析係数表!C10</f>
        <v>1.2922465208747513E-2</v>
      </c>
      <c r="Q7" s="82">
        <f t="shared" si="5"/>
        <v>7.2899818883044484E-5</v>
      </c>
      <c r="R7" s="83">
        <v>1.2031031833609954E-4</v>
      </c>
      <c r="S7" s="84">
        <f t="shared" si="6"/>
        <v>2.0196754876092846E-4</v>
      </c>
      <c r="T7" s="85">
        <f>分析係数表!F10</f>
        <v>0.58823529411764708</v>
      </c>
      <c r="U7" s="86">
        <f t="shared" si="7"/>
        <v>1.1880444044760498E-4</v>
      </c>
      <c r="V7" s="87">
        <f>分析係数表!D10</f>
        <v>5.8823529411764705E-2</v>
      </c>
      <c r="W7" s="167">
        <f t="shared" si="8"/>
        <v>0</v>
      </c>
      <c r="X7" s="76">
        <f>分析係数表!E10</f>
        <v>0</v>
      </c>
      <c r="Y7" s="166">
        <f t="shared" si="9"/>
        <v>0</v>
      </c>
    </row>
    <row r="8" spans="1:25" x14ac:dyDescent="0.2">
      <c r="A8" s="6" t="s">
        <v>221</v>
      </c>
      <c r="B8" s="5" t="s">
        <v>27</v>
      </c>
      <c r="C8" s="90"/>
      <c r="D8" s="76">
        <f>投入係数表!N8</f>
        <v>5.1321928460342149E-2</v>
      </c>
      <c r="E8" s="77">
        <f t="shared" si="0"/>
        <v>5.132192846034215</v>
      </c>
      <c r="F8" s="76">
        <f>分析係数表!C11</f>
        <v>8.1708834508502748E-2</v>
      </c>
      <c r="G8" s="77">
        <f t="shared" si="1"/>
        <v>0.41934549592233139</v>
      </c>
      <c r="H8" s="77">
        <v>0.45835827158721637</v>
      </c>
      <c r="I8" s="77">
        <f t="shared" si="2"/>
        <v>0.45835827158721637</v>
      </c>
      <c r="J8" s="76">
        <f>分析係数表!G11</f>
        <v>0.34375</v>
      </c>
      <c r="K8" s="78">
        <f t="shared" si="3"/>
        <v>0.15756065585810564</v>
      </c>
      <c r="L8" s="79"/>
      <c r="M8" s="80"/>
      <c r="N8" s="81">
        <f>分析係数表!H11</f>
        <v>-2.1817071130924245E-5</v>
      </c>
      <c r="O8" s="82">
        <f t="shared" si="4"/>
        <v>-1.0319495937571684E-4</v>
      </c>
      <c r="P8" s="76">
        <f>分析係数表!C11</f>
        <v>8.1708834508502748E-2</v>
      </c>
      <c r="Q8" s="82">
        <f t="shared" si="5"/>
        <v>-8.4319398577421116E-6</v>
      </c>
      <c r="R8" s="83">
        <v>6.6825466937096021E-4</v>
      </c>
      <c r="S8" s="84">
        <f t="shared" si="6"/>
        <v>0.45902652625658735</v>
      </c>
      <c r="T8" s="85">
        <f>分析係数表!F11</f>
        <v>0.56944444444444442</v>
      </c>
      <c r="U8" s="86">
        <f t="shared" si="7"/>
        <v>0.26139010522944556</v>
      </c>
      <c r="V8" s="87">
        <f>分析係数表!D11</f>
        <v>3.8194444444444448E-2</v>
      </c>
      <c r="W8" s="167">
        <f t="shared" si="8"/>
        <v>0</v>
      </c>
      <c r="X8" s="76">
        <f>分析係数表!E11</f>
        <v>3.125E-2</v>
      </c>
      <c r="Y8" s="166">
        <f t="shared" si="9"/>
        <v>0</v>
      </c>
    </row>
    <row r="9" spans="1:25" x14ac:dyDescent="0.2">
      <c r="A9" s="6" t="s">
        <v>222</v>
      </c>
      <c r="B9" s="5" t="s">
        <v>190</v>
      </c>
      <c r="C9" s="90"/>
      <c r="D9" s="76">
        <f>投入係数表!N9</f>
        <v>0</v>
      </c>
      <c r="E9" s="77">
        <f t="shared" si="0"/>
        <v>0</v>
      </c>
      <c r="F9" s="76">
        <f>分析係数表!C12</f>
        <v>0.11314574959059098</v>
      </c>
      <c r="G9" s="77">
        <f t="shared" si="1"/>
        <v>0</v>
      </c>
      <c r="H9" s="77">
        <v>4.5564886750102535E-4</v>
      </c>
      <c r="I9" s="77">
        <f t="shared" si="2"/>
        <v>4.5564886750102535E-4</v>
      </c>
      <c r="J9" s="76">
        <f>分析係数表!G12</f>
        <v>0.14250333396837492</v>
      </c>
      <c r="K9" s="78">
        <f t="shared" si="3"/>
        <v>6.4931482737810425E-5</v>
      </c>
      <c r="L9" s="79"/>
      <c r="M9" s="80"/>
      <c r="N9" s="81">
        <f>分析係数表!H12</f>
        <v>9.1697149963274591E-2</v>
      </c>
      <c r="O9" s="82">
        <f t="shared" si="4"/>
        <v>0.43372841425613784</v>
      </c>
      <c r="P9" s="76">
        <f>分析係数表!C12</f>
        <v>0.11314574959059098</v>
      </c>
      <c r="Q9" s="82">
        <f t="shared" si="5"/>
        <v>4.9074526549749087E-2</v>
      </c>
      <c r="R9" s="83">
        <v>5.5448179377814807E-2</v>
      </c>
      <c r="S9" s="84">
        <f t="shared" si="6"/>
        <v>5.5903828245315833E-2</v>
      </c>
      <c r="T9" s="85">
        <f>分析係数表!F12</f>
        <v>0.2998031371054804</v>
      </c>
      <c r="U9" s="86">
        <f t="shared" si="7"/>
        <v>1.6760143084151649E-2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投入係数表!N10</f>
        <v>3.8880248833592535E-4</v>
      </c>
      <c r="E10" s="77">
        <f t="shared" si="0"/>
        <v>3.8880248833592534E-2</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6.6526350477545459E-2</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投入係数表!N11</f>
        <v>0</v>
      </c>
      <c r="E11" s="77">
        <f t="shared" si="0"/>
        <v>0</v>
      </c>
      <c r="F11" s="76">
        <f>分析係数表!C14</f>
        <v>0.3356233343204027</v>
      </c>
      <c r="G11" s="77">
        <f t="shared" si="1"/>
        <v>0</v>
      </c>
      <c r="H11" s="77">
        <v>5.5536338760882639E-2</v>
      </c>
      <c r="I11" s="77">
        <f t="shared" si="2"/>
        <v>5.5536338760882639E-2</v>
      </c>
      <c r="J11" s="76">
        <f>分析係数表!G14</f>
        <v>0.16310052482842147</v>
      </c>
      <c r="K11" s="78">
        <f t="shared" si="3"/>
        <v>9.0580059989489644E-3</v>
      </c>
      <c r="L11" s="79"/>
      <c r="M11" s="80"/>
      <c r="N11" s="81">
        <f>分析係数表!H14</f>
        <v>1.1635771269826263E-3</v>
      </c>
      <c r="O11" s="82">
        <f t="shared" si="4"/>
        <v>5.5037311667048977E-3</v>
      </c>
      <c r="P11" s="76">
        <f>分析係数表!C14</f>
        <v>0.3356233343204027</v>
      </c>
      <c r="Q11" s="82">
        <f t="shared" si="5"/>
        <v>1.8471806053726178E-3</v>
      </c>
      <c r="R11" s="83">
        <v>2.1617172556565714E-2</v>
      </c>
      <c r="S11" s="84">
        <f t="shared" si="6"/>
        <v>7.7153511317448353E-2</v>
      </c>
      <c r="T11" s="85">
        <f>分析係数表!F14</f>
        <v>0.30244919930022879</v>
      </c>
      <c r="U11" s="86">
        <f t="shared" si="7"/>
        <v>2.3335017721163396E-2</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投入係数表!N12</f>
        <v>3.8880248833592537E-3</v>
      </c>
      <c r="E12" s="77">
        <f t="shared" si="0"/>
        <v>0.38880248833592534</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4.003964423777813E-2</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投入係数表!N13</f>
        <v>2.2939346811819597E-2</v>
      </c>
      <c r="E13" s="77">
        <f t="shared" si="0"/>
        <v>2.2939346811819599</v>
      </c>
      <c r="F13" s="76">
        <f>分析係数表!C16</f>
        <v>4.9444829979181093E-2</v>
      </c>
      <c r="G13" s="77">
        <f t="shared" si="1"/>
        <v>0.113423210294389</v>
      </c>
      <c r="H13" s="77">
        <v>0.12338168467922139</v>
      </c>
      <c r="I13" s="77">
        <f t="shared" si="2"/>
        <v>0.12338168467922139</v>
      </c>
      <c r="J13" s="76">
        <f>分析係数表!G16</f>
        <v>3.3546325878594248E-2</v>
      </c>
      <c r="K13" s="78">
        <f t="shared" si="3"/>
        <v>4.1390022016991202E-3</v>
      </c>
      <c r="L13" s="79"/>
      <c r="M13" s="80"/>
      <c r="N13" s="81">
        <f>分析係数表!H16</f>
        <v>1.6697331772200688E-2</v>
      </c>
      <c r="O13" s="82">
        <f t="shared" si="4"/>
        <v>7.8978542242215288E-2</v>
      </c>
      <c r="P13" s="76">
        <f>分析係数表!C16</f>
        <v>4.9444829979181093E-2</v>
      </c>
      <c r="Q13" s="82">
        <f t="shared" si="5"/>
        <v>3.9050805931699069E-3</v>
      </c>
      <c r="R13" s="83">
        <v>4.6518850568263524E-3</v>
      </c>
      <c r="S13" s="84">
        <f t="shared" si="6"/>
        <v>0.12803356973604774</v>
      </c>
      <c r="T13" s="85">
        <f>分析係数表!F16</f>
        <v>0.28753993610223644</v>
      </c>
      <c r="U13" s="86">
        <f t="shared" si="7"/>
        <v>3.6814764460844397E-2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投入係数表!N14</f>
        <v>7.776049766718507E-4</v>
      </c>
      <c r="E14" s="77">
        <f t="shared" si="0"/>
        <v>7.7760497667185069E-2</v>
      </c>
      <c r="F14" s="76">
        <f>分析係数表!C17</f>
        <v>0.25757290686735657</v>
      </c>
      <c r="G14" s="77">
        <f t="shared" si="1"/>
        <v>2.0028997423589157E-2</v>
      </c>
      <c r="H14" s="77">
        <v>4.3799722628691584E-2</v>
      </c>
      <c r="I14" s="77">
        <f t="shared" si="2"/>
        <v>4.3799722628691584E-2</v>
      </c>
      <c r="J14" s="76">
        <f>分析係数表!G17</f>
        <v>0.2176385387050051</v>
      </c>
      <c r="K14" s="78">
        <f t="shared" si="3"/>
        <v>9.5325076285929806E-3</v>
      </c>
      <c r="L14" s="79"/>
      <c r="M14" s="80"/>
      <c r="N14" s="81">
        <f>分析係数表!H17</f>
        <v>2.8507639611074346E-3</v>
      </c>
      <c r="O14" s="82">
        <f t="shared" si="4"/>
        <v>1.3484141358427E-2</v>
      </c>
      <c r="P14" s="76">
        <f>分析係数表!C17</f>
        <v>0.25757290686735657</v>
      </c>
      <c r="Q14" s="82">
        <f t="shared" si="5"/>
        <v>3.4731494863003884E-3</v>
      </c>
      <c r="R14" s="83">
        <v>8.9280331600360471E-3</v>
      </c>
      <c r="S14" s="84">
        <f t="shared" si="6"/>
        <v>5.2727755788727633E-2</v>
      </c>
      <c r="T14" s="85">
        <f>分析係数表!F17</f>
        <v>0.33994957352073385</v>
      </c>
      <c r="U14" s="86">
        <f t="shared" si="7"/>
        <v>1.7924778093083363E-2</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投入係数表!N15</f>
        <v>5.0544323483670299E-3</v>
      </c>
      <c r="E15" s="77">
        <f t="shared" si="0"/>
        <v>0.50544323483670295</v>
      </c>
      <c r="F15" s="76">
        <f>分析係数表!C18</f>
        <v>0.16953824948311513</v>
      </c>
      <c r="G15" s="77">
        <f t="shared" si="1"/>
        <v>8.5691961247297693E-2</v>
      </c>
      <c r="H15" s="77">
        <v>9.6589235274141705E-2</v>
      </c>
      <c r="I15" s="77">
        <f t="shared" si="2"/>
        <v>9.6589235274141705E-2</v>
      </c>
      <c r="J15" s="76">
        <f>分析係数表!G18</f>
        <v>0.21537419573315272</v>
      </c>
      <c r="K15" s="78">
        <f t="shared" si="3"/>
        <v>2.0802828863648534E-2</v>
      </c>
      <c r="L15" s="79"/>
      <c r="M15" s="80"/>
      <c r="N15" s="81">
        <f>分析係数表!H18</f>
        <v>4.4361377966212629E-4</v>
      </c>
      <c r="O15" s="82">
        <f t="shared" si="4"/>
        <v>2.0982975073062424E-3</v>
      </c>
      <c r="P15" s="76">
        <f>分析係数表!C18</f>
        <v>0.16953824948311513</v>
      </c>
      <c r="Q15" s="82">
        <f t="shared" si="5"/>
        <v>3.5574168628348433E-4</v>
      </c>
      <c r="R15" s="83">
        <v>1.0666070161591196E-3</v>
      </c>
      <c r="S15" s="84">
        <f t="shared" si="6"/>
        <v>9.7655842290300818E-2</v>
      </c>
      <c r="T15" s="85">
        <f>分析係数表!F18</f>
        <v>0.45885540128682695</v>
      </c>
      <c r="U15" s="86">
        <f t="shared" si="7"/>
        <v>4.4809910702119066E-2</v>
      </c>
      <c r="V15" s="87">
        <f>分析係数表!D18</f>
        <v>0.10802573653911277</v>
      </c>
      <c r="W15" s="167">
        <f t="shared" si="8"/>
        <v>0</v>
      </c>
      <c r="X15" s="76">
        <f>分析係数表!E18</f>
        <v>0.10599390450389434</v>
      </c>
      <c r="Y15" s="166">
        <f t="shared" si="9"/>
        <v>0</v>
      </c>
    </row>
    <row r="16" spans="1:25" x14ac:dyDescent="0.2">
      <c r="A16" s="6" t="s">
        <v>4</v>
      </c>
      <c r="B16" s="5" t="s">
        <v>32</v>
      </c>
      <c r="C16" s="75">
        <f>最終需要_まとめ!C17</f>
        <v>100</v>
      </c>
      <c r="D16" s="76">
        <f>投入係数表!N16</f>
        <v>0.53810264385692064</v>
      </c>
      <c r="E16" s="77">
        <f t="shared" si="0"/>
        <v>53.810264385692065</v>
      </c>
      <c r="F16" s="76">
        <f>分析係数表!C19</f>
        <v>7.0188221007893126E-2</v>
      </c>
      <c r="G16" s="77">
        <f t="shared" si="1"/>
        <v>3.776846729196115</v>
      </c>
      <c r="H16" s="77">
        <v>3.927445933480973</v>
      </c>
      <c r="I16" s="77">
        <f t="shared" si="2"/>
        <v>103.92744593348097</v>
      </c>
      <c r="J16" s="76">
        <f>分析係数表!G19</f>
        <v>5.7542768273716953E-2</v>
      </c>
      <c r="K16" s="78">
        <f t="shared" si="3"/>
        <v>5.9802729386295423</v>
      </c>
      <c r="L16" s="79"/>
      <c r="M16" s="80"/>
      <c r="N16" s="81">
        <f>分析係数表!H19</f>
        <v>-1.1635771269826264E-4</v>
      </c>
      <c r="O16" s="82">
        <f t="shared" si="4"/>
        <v>-5.5037311667048984E-4</v>
      </c>
      <c r="P16" s="76">
        <f>分析係数表!C19</f>
        <v>7.0188221007893126E-2</v>
      </c>
      <c r="Q16" s="82">
        <f t="shared" si="5"/>
        <v>-3.8629709949671289E-5</v>
      </c>
      <c r="R16" s="83">
        <v>3.4426967605121731E-4</v>
      </c>
      <c r="S16" s="84">
        <f t="shared" si="6"/>
        <v>103.92779020315702</v>
      </c>
      <c r="T16" s="85">
        <f>分析係数表!F19</f>
        <v>0.24027993779160187</v>
      </c>
      <c r="U16" s="86">
        <f t="shared" si="7"/>
        <v>24.971762964833218</v>
      </c>
      <c r="V16" s="87">
        <f>分析係数表!D19</f>
        <v>1.4774494556765163E-2</v>
      </c>
      <c r="W16" s="167">
        <f t="shared" si="8"/>
        <v>2</v>
      </c>
      <c r="X16" s="76">
        <f>分析係数表!E19</f>
        <v>1.6329704510108865E-2</v>
      </c>
      <c r="Y16" s="166">
        <f t="shared" si="9"/>
        <v>2</v>
      </c>
    </row>
    <row r="17" spans="1:25" x14ac:dyDescent="0.2">
      <c r="A17" s="6" t="s">
        <v>5</v>
      </c>
      <c r="B17" s="5" t="s">
        <v>33</v>
      </c>
      <c r="C17" s="90"/>
      <c r="D17" s="76">
        <f>投入係数表!N17</f>
        <v>8.9424572317262831E-3</v>
      </c>
      <c r="E17" s="77">
        <f t="shared" si="0"/>
        <v>0.89424572317262829</v>
      </c>
      <c r="F17" s="76">
        <f>分析係数表!C20</f>
        <v>0.17015847434864362</v>
      </c>
      <c r="G17" s="77">
        <f t="shared" si="1"/>
        <v>0.15216348794785392</v>
      </c>
      <c r="H17" s="77">
        <v>0.17507018858107129</v>
      </c>
      <c r="I17" s="77">
        <f t="shared" si="2"/>
        <v>0.17507018858107129</v>
      </c>
      <c r="J17" s="76">
        <f>分析係数表!G20</f>
        <v>0.1001139508383526</v>
      </c>
      <c r="K17" s="78">
        <f t="shared" si="3"/>
        <v>1.7526968252866492E-2</v>
      </c>
      <c r="L17" s="79"/>
      <c r="M17" s="80"/>
      <c r="N17" s="81">
        <f>分析係数表!H20</f>
        <v>5.5269913531674753E-4</v>
      </c>
      <c r="O17" s="82">
        <f t="shared" si="4"/>
        <v>2.6142723041848266E-3</v>
      </c>
      <c r="P17" s="76">
        <f>分析係数表!C20</f>
        <v>0.17015847434864362</v>
      </c>
      <c r="Q17" s="82">
        <f t="shared" si="5"/>
        <v>4.4484058681200324E-4</v>
      </c>
      <c r="R17" s="83">
        <v>1.5933423746113337E-3</v>
      </c>
      <c r="S17" s="84">
        <f t="shared" si="6"/>
        <v>0.17666353095568263</v>
      </c>
      <c r="T17" s="85">
        <f>分析係数表!F20</f>
        <v>0.22285528243529221</v>
      </c>
      <c r="U17" s="86">
        <f t="shared" si="7"/>
        <v>3.9370401087144638E-2</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投入係数表!N18</f>
        <v>7.776049766718507E-4</v>
      </c>
      <c r="E18" s="77">
        <f t="shared" si="0"/>
        <v>7.7760497667185069E-2</v>
      </c>
      <c r="F18" s="76">
        <f>分析係数表!C21</f>
        <v>0.30753935376967689</v>
      </c>
      <c r="G18" s="77">
        <f t="shared" si="1"/>
        <v>2.3914413201374565E-2</v>
      </c>
      <c r="H18" s="77">
        <v>5.0442045456608915E-2</v>
      </c>
      <c r="I18" s="77">
        <f t="shared" si="2"/>
        <v>5.0442045456608915E-2</v>
      </c>
      <c r="J18" s="76">
        <f>分析係数表!G21</f>
        <v>0.28506721215663355</v>
      </c>
      <c r="K18" s="78">
        <f t="shared" si="3"/>
        <v>1.4379373273793686E-2</v>
      </c>
      <c r="L18" s="79"/>
      <c r="M18" s="80"/>
      <c r="N18" s="81">
        <f>分析係数表!H21</f>
        <v>9.2358934454245961E-4</v>
      </c>
      <c r="O18" s="82">
        <f t="shared" si="4"/>
        <v>4.3685866135720125E-3</v>
      </c>
      <c r="P18" s="76">
        <f>分析係数表!C21</f>
        <v>0.30753935376967689</v>
      </c>
      <c r="Q18" s="82">
        <f t="shared" si="5"/>
        <v>1.343512304024798E-3</v>
      </c>
      <c r="R18" s="83">
        <v>3.7720773456162361E-3</v>
      </c>
      <c r="S18" s="84">
        <f t="shared" si="6"/>
        <v>5.4214122802225151E-2</v>
      </c>
      <c r="T18" s="85">
        <f>分析係数表!F21</f>
        <v>0.42562828755113968</v>
      </c>
      <c r="U18" s="86">
        <f t="shared" si="7"/>
        <v>2.3075064249398286E-2</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投入係数表!N19</f>
        <v>0</v>
      </c>
      <c r="E19" s="77">
        <f t="shared" si="0"/>
        <v>0</v>
      </c>
      <c r="F19" s="76">
        <f>分析係数表!C22</f>
        <v>4.2074718897352148E-2</v>
      </c>
      <c r="G19" s="77">
        <f t="shared" si="1"/>
        <v>0</v>
      </c>
      <c r="H19" s="77">
        <v>5.6740462830359652E-4</v>
      </c>
      <c r="I19" s="77">
        <f t="shared" si="2"/>
        <v>5.6740462830359652E-4</v>
      </c>
      <c r="J19" s="76">
        <f>分析係数表!G22</f>
        <v>0.19450101832993891</v>
      </c>
      <c r="K19" s="78">
        <f t="shared" si="3"/>
        <v>1.1036077801016999E-4</v>
      </c>
      <c r="L19" s="79"/>
      <c r="M19" s="80"/>
      <c r="N19" s="81">
        <f>分析係数表!H22</f>
        <v>4.363414226184849E-5</v>
      </c>
      <c r="O19" s="82">
        <f t="shared" si="4"/>
        <v>2.0638991875143367E-4</v>
      </c>
      <c r="P19" s="76">
        <f>分析係数表!C22</f>
        <v>4.2074718897352148E-2</v>
      </c>
      <c r="Q19" s="82">
        <f t="shared" si="5"/>
        <v>8.6837978147139205E-6</v>
      </c>
      <c r="R19" s="83">
        <v>1.1795376668124361E-4</v>
      </c>
      <c r="S19" s="84">
        <f t="shared" si="6"/>
        <v>6.8535839498484014E-4</v>
      </c>
      <c r="T19" s="85">
        <f>分析係数表!F22</f>
        <v>0.41276306856754924</v>
      </c>
      <c r="U19" s="86">
        <f t="shared" si="7"/>
        <v>2.8289063418247308E-4</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投入係数表!N20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1.3759327916762246E-4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投入係数表!N21</f>
        <v>0</v>
      </c>
      <c r="E21" s="77">
        <f t="shared" si="0"/>
        <v>0</v>
      </c>
      <c r="F21" s="76">
        <f>分析係数表!C24</f>
        <v>7.1732954545454586E-2</v>
      </c>
      <c r="G21" s="77">
        <f t="shared" si="1"/>
        <v>0</v>
      </c>
      <c r="H21" s="77">
        <v>5.140487310386411E-4</v>
      </c>
      <c r="I21" s="77">
        <f t="shared" si="2"/>
        <v>5.140487310386411E-4</v>
      </c>
      <c r="J21" s="76">
        <f>分析係数表!G24</f>
        <v>0.20895522388059701</v>
      </c>
      <c r="K21" s="78">
        <f t="shared" si="3"/>
        <v>1.0741316767971604E-4</v>
      </c>
      <c r="L21" s="79"/>
      <c r="M21" s="80"/>
      <c r="N21" s="81">
        <f>分析係数表!H24</f>
        <v>3.4907313809478792E-4</v>
      </c>
      <c r="O21" s="82">
        <f t="shared" si="4"/>
        <v>1.6511193500114694E-3</v>
      </c>
      <c r="P21" s="76">
        <f>分析係数表!C24</f>
        <v>7.1732954545454586E-2</v>
      </c>
      <c r="Q21" s="82">
        <f t="shared" si="5"/>
        <v>1.1843966928349326E-4</v>
      </c>
      <c r="R21" s="83">
        <v>4.9542178053862062E-4</v>
      </c>
      <c r="S21" s="84">
        <f t="shared" si="6"/>
        <v>1.0094705115772616E-3</v>
      </c>
      <c r="T21" s="85">
        <f>分析係数表!F24</f>
        <v>0.39402985074626867</v>
      </c>
      <c r="U21" s="86">
        <f t="shared" si="7"/>
        <v>3.9776151500954787E-4</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投入係数表!N22</f>
        <v>0</v>
      </c>
      <c r="E22" s="77">
        <f t="shared" si="0"/>
        <v>0</v>
      </c>
      <c r="F22" s="76">
        <f>分析係数表!C25</f>
        <v>8.282778259254675E-2</v>
      </c>
      <c r="G22" s="77">
        <f t="shared" si="1"/>
        <v>0</v>
      </c>
      <c r="H22" s="77">
        <v>2.0692242046683844E-3</v>
      </c>
      <c r="I22" s="77">
        <f t="shared" si="2"/>
        <v>2.0692242046683844E-3</v>
      </c>
      <c r="J22" s="76">
        <f>分析係数表!G25</f>
        <v>0.19696794352505498</v>
      </c>
      <c r="K22" s="78">
        <f t="shared" si="3"/>
        <v>4.0757083628579913E-4</v>
      </c>
      <c r="L22" s="79"/>
      <c r="M22" s="80"/>
      <c r="N22" s="81">
        <f>分析係数表!H25</f>
        <v>5.163373500985404E-4</v>
      </c>
      <c r="O22" s="82">
        <f t="shared" si="4"/>
        <v>2.4422807052252981E-3</v>
      </c>
      <c r="P22" s="76">
        <f>分析係数表!C25</f>
        <v>8.282778259254675E-2</v>
      </c>
      <c r="Q22" s="82">
        <f t="shared" si="5"/>
        <v>2.0228869528237276E-4</v>
      </c>
      <c r="R22" s="83">
        <v>1.2455559174469005E-3</v>
      </c>
      <c r="S22" s="84">
        <f t="shared" si="6"/>
        <v>3.3147801221152847E-3</v>
      </c>
      <c r="T22" s="85">
        <f>分析係数表!F25</f>
        <v>0.35065385950700151</v>
      </c>
      <c r="U22" s="86">
        <f t="shared" si="7"/>
        <v>1.1623404432368144E-3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投入係数表!N23</f>
        <v>0</v>
      </c>
      <c r="E23" s="77">
        <f t="shared" si="0"/>
        <v>0</v>
      </c>
      <c r="F23" s="76">
        <f>分析係数表!C26</f>
        <v>0.67408011178388449</v>
      </c>
      <c r="G23" s="77">
        <f t="shared" si="1"/>
        <v>0</v>
      </c>
      <c r="H23" s="77">
        <v>8.5676514766250579E-3</v>
      </c>
      <c r="I23" s="77">
        <f t="shared" si="2"/>
        <v>8.5676514766250579E-3</v>
      </c>
      <c r="J23" s="76">
        <f>分析係数表!G26</f>
        <v>0.19641156410335187</v>
      </c>
      <c r="K23" s="78">
        <f t="shared" si="3"/>
        <v>1.6827858272163198E-3</v>
      </c>
      <c r="L23" s="79"/>
      <c r="M23" s="80"/>
      <c r="N23" s="81">
        <f>分析係数表!H26</f>
        <v>1.0886718494331198E-2</v>
      </c>
      <c r="O23" s="82">
        <f t="shared" si="4"/>
        <v>5.1494284728482699E-2</v>
      </c>
      <c r="P23" s="76">
        <f>分析係数表!C26</f>
        <v>0.67408011178388449</v>
      </c>
      <c r="Q23" s="82">
        <f t="shared" si="5"/>
        <v>3.4711273206006796E-2</v>
      </c>
      <c r="R23" s="83">
        <v>3.9559809382387824E-2</v>
      </c>
      <c r="S23" s="84">
        <f t="shared" si="6"/>
        <v>4.8127460859012886E-2</v>
      </c>
      <c r="T23" s="85">
        <f>分析係数表!F26</f>
        <v>0.33487971980706011</v>
      </c>
      <c r="U23" s="86">
        <f t="shared" si="7"/>
        <v>1.6116910607491486E-2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投入係数表!N24</f>
        <v>0</v>
      </c>
      <c r="E24" s="77">
        <f t="shared" si="0"/>
        <v>0</v>
      </c>
      <c r="F24" s="76">
        <f>分析係数表!C27</f>
        <v>6.0248713550600352E-2</v>
      </c>
      <c r="G24" s="77">
        <f t="shared" si="1"/>
        <v>0</v>
      </c>
      <c r="H24" s="77">
        <v>1.2530302423770652E-4</v>
      </c>
      <c r="I24" s="77">
        <f t="shared" si="2"/>
        <v>1.2530302423770652E-4</v>
      </c>
      <c r="J24" s="76">
        <f>分析係数表!G27</f>
        <v>0.16803278688524589</v>
      </c>
      <c r="K24" s="78">
        <f t="shared" si="3"/>
        <v>2.105501636781134E-5</v>
      </c>
      <c r="L24" s="79"/>
      <c r="M24" s="80"/>
      <c r="N24" s="81">
        <f>分析係数表!H27</f>
        <v>1.0879446137287556E-2</v>
      </c>
      <c r="O24" s="82">
        <f t="shared" si="4"/>
        <v>5.1459886408690793E-2</v>
      </c>
      <c r="P24" s="76">
        <f>分析係数表!C27</f>
        <v>6.0248713550600352E-2</v>
      </c>
      <c r="Q24" s="82">
        <f t="shared" si="5"/>
        <v>3.100391955583644E-3</v>
      </c>
      <c r="R24" s="83">
        <v>3.1380156371398878E-3</v>
      </c>
      <c r="S24" s="84">
        <f t="shared" si="6"/>
        <v>3.2633186613775945E-3</v>
      </c>
      <c r="T24" s="85">
        <f>分析係数表!F27</f>
        <v>0.31967213114754101</v>
      </c>
      <c r="U24" s="86">
        <f t="shared" si="7"/>
        <v>1.0431920310961164E-3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投入係数表!N25</f>
        <v>0</v>
      </c>
      <c r="E25" s="77">
        <f t="shared" si="0"/>
        <v>0</v>
      </c>
      <c r="F25" s="76">
        <f>分析係数表!C28</f>
        <v>0.15853112404836545</v>
      </c>
      <c r="G25" s="77">
        <f t="shared" si="1"/>
        <v>0</v>
      </c>
      <c r="H25" s="77">
        <v>4.035084364017576E-3</v>
      </c>
      <c r="I25" s="77">
        <f t="shared" si="2"/>
        <v>4.035084364017576E-3</v>
      </c>
      <c r="J25" s="76">
        <f>分析係数表!G28</f>
        <v>0.12484608017512655</v>
      </c>
      <c r="K25" s="78">
        <f t="shared" si="3"/>
        <v>5.0376446602353787E-4</v>
      </c>
      <c r="L25" s="79"/>
      <c r="M25" s="80"/>
      <c r="N25" s="81">
        <f>分析係数表!H28</f>
        <v>2.0813485858901727E-2</v>
      </c>
      <c r="O25" s="82">
        <f t="shared" si="4"/>
        <v>9.8447991244433861E-2</v>
      </c>
      <c r="P25" s="76">
        <f>分析係数表!C28</f>
        <v>0.15853112404836545</v>
      </c>
      <c r="Q25" s="82">
        <f t="shared" si="5"/>
        <v>1.560707071228374E-2</v>
      </c>
      <c r="R25" s="83">
        <v>1.7728172933391139E-2</v>
      </c>
      <c r="S25" s="84">
        <f t="shared" si="6"/>
        <v>2.1763257297408717E-2</v>
      </c>
      <c r="T25" s="85">
        <f>分析係数表!F28</f>
        <v>0.21350389930223013</v>
      </c>
      <c r="U25" s="86">
        <f t="shared" si="7"/>
        <v>4.6465402945144755E-3</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投入係数表!N26</f>
        <v>8.1648522550544327E-3</v>
      </c>
      <c r="E26" s="77">
        <f t="shared" si="0"/>
        <v>0.81648522550544322</v>
      </c>
      <c r="F26" s="76">
        <f>分析係数表!C29</f>
        <v>0.64680851063829792</v>
      </c>
      <c r="G26" s="77">
        <f t="shared" si="1"/>
        <v>0.52810959266735058</v>
      </c>
      <c r="H26" s="77">
        <v>0.60024453845599812</v>
      </c>
      <c r="I26" s="77">
        <f t="shared" si="2"/>
        <v>0.60024453845599812</v>
      </c>
      <c r="J26" s="76">
        <f>分析係数表!G29</f>
        <v>0.2586455783593799</v>
      </c>
      <c r="K26" s="78">
        <f t="shared" si="3"/>
        <v>0.15525059580601069</v>
      </c>
      <c r="L26" s="79"/>
      <c r="M26" s="80"/>
      <c r="N26" s="81">
        <f>分析係数表!H29</f>
        <v>9.8394990800468336E-3</v>
      </c>
      <c r="O26" s="82">
        <f t="shared" si="4"/>
        <v>4.6540926678448294E-2</v>
      </c>
      <c r="P26" s="76">
        <f>分析係数表!C29</f>
        <v>0.64680851063829792</v>
      </c>
      <c r="Q26" s="82">
        <f t="shared" si="5"/>
        <v>3.0103067468613368E-2</v>
      </c>
      <c r="R26" s="83">
        <v>4.5649352143087796E-2</v>
      </c>
      <c r="S26" s="84">
        <f t="shared" si="6"/>
        <v>0.64589389059908586</v>
      </c>
      <c r="T26" s="85">
        <f>分析係数表!F29</f>
        <v>0.37783217222117615</v>
      </c>
      <c r="U26" s="86">
        <f t="shared" si="7"/>
        <v>0.24403949170943931</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投入係数表!N27</f>
        <v>3.8880248833592537E-3</v>
      </c>
      <c r="E27" s="77">
        <f t="shared" si="0"/>
        <v>0.38880248833592534</v>
      </c>
      <c r="F27" s="76">
        <f>分析係数表!C30</f>
        <v>1</v>
      </c>
      <c r="G27" s="77">
        <f t="shared" si="1"/>
        <v>0.38880248833592534</v>
      </c>
      <c r="H27" s="77">
        <v>0.42738822918829394</v>
      </c>
      <c r="I27" s="77">
        <f t="shared" si="2"/>
        <v>0.42738822918829394</v>
      </c>
      <c r="J27" s="76">
        <f>分析係数表!G30</f>
        <v>0.34450721322190581</v>
      </c>
      <c r="K27" s="78">
        <f t="shared" si="3"/>
        <v>0.14723832780150434</v>
      </c>
      <c r="L27" s="79"/>
      <c r="M27" s="80"/>
      <c r="N27" s="81">
        <f>分析係数表!H30</f>
        <v>0</v>
      </c>
      <c r="O27" s="82">
        <f t="shared" si="4"/>
        <v>0</v>
      </c>
      <c r="P27" s="76">
        <f>分析係数表!C30</f>
        <v>1</v>
      </c>
      <c r="Q27" s="82">
        <f t="shared" si="5"/>
        <v>0</v>
      </c>
      <c r="R27" s="83">
        <v>1.1894610283202855E-2</v>
      </c>
      <c r="S27" s="84">
        <f t="shared" si="6"/>
        <v>0.43928283947149682</v>
      </c>
      <c r="T27" s="85">
        <f>分析係数表!F30</f>
        <v>0.4405434427377562</v>
      </c>
      <c r="U27" s="86">
        <f t="shared" si="7"/>
        <v>0.19352317443639031</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投入係数表!N28</f>
        <v>4.3934681181959562E-2</v>
      </c>
      <c r="E28" s="77">
        <f t="shared" si="0"/>
        <v>4.3934681181959565</v>
      </c>
      <c r="F28" s="76">
        <f>分析係数表!C31</f>
        <v>0.1179326099371788</v>
      </c>
      <c r="G28" s="77">
        <f t="shared" si="1"/>
        <v>0.51813316185463476</v>
      </c>
      <c r="H28" s="77">
        <v>0.5554628961502297</v>
      </c>
      <c r="I28" s="77">
        <f t="shared" si="2"/>
        <v>0.5554628961502297</v>
      </c>
      <c r="J28" s="76">
        <f>分析係数表!G31</f>
        <v>7.0682730923694773E-2</v>
      </c>
      <c r="K28" s="78">
        <f t="shared" si="3"/>
        <v>3.9261634426682901E-2</v>
      </c>
      <c r="L28" s="79"/>
      <c r="M28" s="80"/>
      <c r="N28" s="81">
        <f>分析係数表!H31</f>
        <v>2.2689753976161214E-2</v>
      </c>
      <c r="O28" s="82">
        <f t="shared" si="4"/>
        <v>0.10732275775074551</v>
      </c>
      <c r="P28" s="76">
        <f>分析係数表!C31</f>
        <v>0.1179326099371788</v>
      </c>
      <c r="Q28" s="82">
        <f t="shared" si="5"/>
        <v>1.2656852927201003E-2</v>
      </c>
      <c r="R28" s="83">
        <v>1.6484069765597791E-2</v>
      </c>
      <c r="S28" s="84">
        <f t="shared" si="6"/>
        <v>0.5719469659158275</v>
      </c>
      <c r="T28" s="85">
        <f>分析係数表!F31</f>
        <v>0.34457831325301203</v>
      </c>
      <c r="U28" s="86">
        <f t="shared" si="7"/>
        <v>0.19708052078545379</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投入係数表!N29</f>
        <v>1.1664074650077762E-3</v>
      </c>
      <c r="E29" s="77">
        <f t="shared" si="0"/>
        <v>0.11664074650077762</v>
      </c>
      <c r="F29" s="76">
        <f>分析係数表!C32</f>
        <v>0.90289699570815452</v>
      </c>
      <c r="G29" s="77">
        <f t="shared" si="1"/>
        <v>0.10531457959270854</v>
      </c>
      <c r="H29" s="77">
        <v>0.12735177366126002</v>
      </c>
      <c r="I29" s="77">
        <f t="shared" si="2"/>
        <v>0.12735177366126002</v>
      </c>
      <c r="J29" s="76">
        <f>分析係数表!G32</f>
        <v>0.14049586776859505</v>
      </c>
      <c r="K29" s="78">
        <f t="shared" si="3"/>
        <v>1.7892397952408434E-2</v>
      </c>
      <c r="L29" s="79"/>
      <c r="M29" s="80"/>
      <c r="N29" s="81">
        <f>分析係数表!H32</f>
        <v>6.5160319111027074E-3</v>
      </c>
      <c r="O29" s="82">
        <f t="shared" si="4"/>
        <v>3.082089453354743E-2</v>
      </c>
      <c r="P29" s="76">
        <f>分析係数表!C32</f>
        <v>0.90289699570815452</v>
      </c>
      <c r="Q29" s="82">
        <f t="shared" si="5"/>
        <v>2.7828093079377857E-2</v>
      </c>
      <c r="R29" s="83">
        <v>3.623992778954753E-2</v>
      </c>
      <c r="S29" s="84">
        <f t="shared" si="6"/>
        <v>0.16359170145080754</v>
      </c>
      <c r="T29" s="85">
        <f>分析係数表!F32</f>
        <v>0.48288075560802834</v>
      </c>
      <c r="U29" s="86">
        <f t="shared" si="7"/>
        <v>7.8995284407768929E-2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投入係数表!N30</f>
        <v>0</v>
      </c>
      <c r="E30" s="77">
        <f t="shared" si="0"/>
        <v>0</v>
      </c>
      <c r="F30" s="76">
        <f>分析係数表!C33</f>
        <v>0.9642857142857143</v>
      </c>
      <c r="G30" s="77">
        <f t="shared" si="1"/>
        <v>0</v>
      </c>
      <c r="H30" s="77">
        <v>1.9886324014690655E-2</v>
      </c>
      <c r="I30" s="77">
        <f t="shared" si="2"/>
        <v>1.9886324014690655E-2</v>
      </c>
      <c r="J30" s="76">
        <f>分析係数表!G33</f>
        <v>0.50770178681454092</v>
      </c>
      <c r="K30" s="78">
        <f t="shared" si="3"/>
        <v>1.0096322235431361E-2</v>
      </c>
      <c r="L30" s="79"/>
      <c r="M30" s="80"/>
      <c r="N30" s="81">
        <f>分析係数表!H33</f>
        <v>9.5995112976066674E-4</v>
      </c>
      <c r="O30" s="82">
        <f t="shared" si="4"/>
        <v>4.540578212531541E-3</v>
      </c>
      <c r="P30" s="76">
        <f>分析係数表!C33</f>
        <v>0.9642857142857143</v>
      </c>
      <c r="Q30" s="82">
        <f t="shared" si="5"/>
        <v>4.3784147049411287E-3</v>
      </c>
      <c r="R30" s="83">
        <v>1.4928912523896604E-2</v>
      </c>
      <c r="S30" s="84">
        <f t="shared" si="6"/>
        <v>3.4815236538587258E-2</v>
      </c>
      <c r="T30" s="85">
        <f>分析係数表!F33</f>
        <v>0.64571780653111521</v>
      </c>
      <c r="U30" s="86">
        <f t="shared" si="7"/>
        <v>2.24808181715585E-2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投入係数表!N31</f>
        <v>2.3328149300155521E-2</v>
      </c>
      <c r="E31" s="77">
        <f t="shared" si="0"/>
        <v>2.3328149300155521</v>
      </c>
      <c r="F31" s="76">
        <f>分析係数表!C34</f>
        <v>0.30203352059055666</v>
      </c>
      <c r="G31" s="77">
        <f t="shared" si="1"/>
        <v>0.70458830619881019</v>
      </c>
      <c r="H31" s="77">
        <v>0.78633577928825071</v>
      </c>
      <c r="I31" s="77">
        <f t="shared" si="2"/>
        <v>0.78633577928825071</v>
      </c>
      <c r="J31" s="76">
        <f>分析係数表!G34</f>
        <v>0.42483507228746548</v>
      </c>
      <c r="K31" s="78">
        <f t="shared" si="3"/>
        <v>0.33406301763614449</v>
      </c>
      <c r="L31" s="79"/>
      <c r="M31" s="80"/>
      <c r="N31" s="81">
        <f>分析係数表!H34</f>
        <v>0.16119179387231194</v>
      </c>
      <c r="O31" s="82">
        <f t="shared" si="4"/>
        <v>0.76243875818758788</v>
      </c>
      <c r="P31" s="76">
        <f>分析係数表!C34</f>
        <v>0.30203352059055666</v>
      </c>
      <c r="Q31" s="82">
        <f t="shared" si="5"/>
        <v>0.23028206237008927</v>
      </c>
      <c r="R31" s="83">
        <v>0.25376936113276832</v>
      </c>
      <c r="S31" s="84">
        <f t="shared" si="6"/>
        <v>1.0401051404210191</v>
      </c>
      <c r="T31" s="85">
        <f>分析係数表!F34</f>
        <v>0.69971459317830909</v>
      </c>
      <c r="U31" s="86">
        <f t="shared" si="7"/>
        <v>0.72777674519236146</v>
      </c>
      <c r="V31" s="87">
        <f>分析係数表!D34</f>
        <v>0.22921442942029663</v>
      </c>
      <c r="W31" s="167">
        <f t="shared" si="8"/>
        <v>0</v>
      </c>
      <c r="X31" s="76">
        <f>分析係数表!E34</f>
        <v>0.15341786365975763</v>
      </c>
      <c r="Y31" s="166">
        <f t="shared" si="9"/>
        <v>0</v>
      </c>
    </row>
    <row r="32" spans="1:25" x14ac:dyDescent="0.2">
      <c r="A32" s="6" t="s">
        <v>20</v>
      </c>
      <c r="B32" s="5" t="s">
        <v>37</v>
      </c>
      <c r="C32" s="90"/>
      <c r="D32" s="76">
        <f>投入係数表!N32</f>
        <v>3.8880248833592537E-3</v>
      </c>
      <c r="E32" s="77">
        <f t="shared" si="0"/>
        <v>0.38880248833592534</v>
      </c>
      <c r="F32" s="76">
        <f>分析係数表!C35</f>
        <v>0.24187752657583472</v>
      </c>
      <c r="G32" s="77">
        <f t="shared" si="1"/>
        <v>9.4042584205223448E-2</v>
      </c>
      <c r="H32" s="77">
        <v>0.12381413338940263</v>
      </c>
      <c r="I32" s="77">
        <f t="shared" si="2"/>
        <v>0.12381413338940263</v>
      </c>
      <c r="J32" s="76">
        <f>分析係数表!G35</f>
        <v>0.31447635625181319</v>
      </c>
      <c r="K32" s="78">
        <f t="shared" si="3"/>
        <v>3.8936617520775298E-2</v>
      </c>
      <c r="L32" s="79"/>
      <c r="M32" s="80"/>
      <c r="N32" s="81">
        <f>分析係数表!H35</f>
        <v>6.1051437381369679E-2</v>
      </c>
      <c r="O32" s="82">
        <f t="shared" si="4"/>
        <v>0.28877389465304765</v>
      </c>
      <c r="P32" s="76">
        <f>分析係数表!C35</f>
        <v>0.24187752657583472</v>
      </c>
      <c r="Q32" s="82">
        <f t="shared" si="5"/>
        <v>6.9847915378349834E-2</v>
      </c>
      <c r="R32" s="83">
        <v>8.6997803479468949E-2</v>
      </c>
      <c r="S32" s="84">
        <f t="shared" si="6"/>
        <v>0.21081193686887156</v>
      </c>
      <c r="T32" s="85">
        <f>分析係数表!F35</f>
        <v>0.64519872352770524</v>
      </c>
      <c r="U32" s="86">
        <f t="shared" si="7"/>
        <v>0.13601559257219911</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投入係数表!N33</f>
        <v>1.1664074650077762E-3</v>
      </c>
      <c r="E33" s="77">
        <f t="shared" si="0"/>
        <v>0.11664074650077762</v>
      </c>
      <c r="F33" s="76">
        <f>分析係数表!C36</f>
        <v>0.77936171821825606</v>
      </c>
      <c r="G33" s="77">
        <f t="shared" si="1"/>
        <v>9.0905332607106079E-2</v>
      </c>
      <c r="H33" s="77">
        <v>0.14193091129104685</v>
      </c>
      <c r="I33" s="77">
        <f t="shared" si="2"/>
        <v>0.14193091129104685</v>
      </c>
      <c r="J33" s="76">
        <f>分析係数表!G36</f>
        <v>1.8652197083474639E-2</v>
      </c>
      <c r="K33" s="78">
        <f t="shared" si="3"/>
        <v>2.6473233296377616E-3</v>
      </c>
      <c r="L33" s="79"/>
      <c r="M33" s="80"/>
      <c r="N33" s="81">
        <f>分析係数表!H36</f>
        <v>0.16962772804293599</v>
      </c>
      <c r="O33" s="82">
        <f t="shared" si="4"/>
        <v>0.80234080914619843</v>
      </c>
      <c r="P33" s="76">
        <f>分析係数表!C36</f>
        <v>0.77936171821825606</v>
      </c>
      <c r="Q33" s="82">
        <f t="shared" si="5"/>
        <v>0.62531371161280702</v>
      </c>
      <c r="R33" s="83">
        <v>0.6528273106688034</v>
      </c>
      <c r="S33" s="84">
        <f t="shared" si="6"/>
        <v>0.79475822195985024</v>
      </c>
      <c r="T33" s="85">
        <f>分析係数表!F36</f>
        <v>0.88299985465820452</v>
      </c>
      <c r="U33" s="86">
        <f t="shared" si="7"/>
        <v>0.70177139447896086</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投入係数表!N34</f>
        <v>1.671850699844479E-2</v>
      </c>
      <c r="E34" s="77">
        <f t="shared" si="0"/>
        <v>1.6718506998444789</v>
      </c>
      <c r="F34" s="76">
        <f>分析係数表!C37</f>
        <v>0.39264934616049307</v>
      </c>
      <c r="G34" s="77">
        <f t="shared" si="1"/>
        <v>0.65645108417189735</v>
      </c>
      <c r="H34" s="77">
        <v>0.77501017658776972</v>
      </c>
      <c r="I34" s="77">
        <f t="shared" si="2"/>
        <v>0.77501017658776972</v>
      </c>
      <c r="J34" s="76">
        <f>分析係数表!G37</f>
        <v>0.48015873015873017</v>
      </c>
      <c r="K34" s="78">
        <f t="shared" si="3"/>
        <v>0.37212790225047676</v>
      </c>
      <c r="L34" s="79"/>
      <c r="M34" s="80"/>
      <c r="N34" s="81">
        <f>分析係数表!H37</f>
        <v>4.8128458914818879E-2</v>
      </c>
      <c r="O34" s="82">
        <f t="shared" si="4"/>
        <v>0.22764808038283132</v>
      </c>
      <c r="P34" s="76">
        <f>分析係数表!C37</f>
        <v>0.39264934616049307</v>
      </c>
      <c r="Q34" s="82">
        <f t="shared" si="5"/>
        <v>8.9385869917010086E-2</v>
      </c>
      <c r="R34" s="83">
        <v>0.11180758337912085</v>
      </c>
      <c r="S34" s="84">
        <f t="shared" si="6"/>
        <v>0.88681775996689061</v>
      </c>
      <c r="T34" s="85">
        <f>分析係数表!F37</f>
        <v>0.71504884004884006</v>
      </c>
      <c r="U34" s="86">
        <f t="shared" si="7"/>
        <v>0.63411801059903583</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投入係数表!N35</f>
        <v>1.9440124416796269E-3</v>
      </c>
      <c r="E35" s="77">
        <f t="shared" si="0"/>
        <v>0.19440124416796267</v>
      </c>
      <c r="F35" s="76">
        <f>分析係数表!C38</f>
        <v>0.1050867904295959</v>
      </c>
      <c r="G35" s="77">
        <f t="shared" si="1"/>
        <v>2.0429002805131394E-2</v>
      </c>
      <c r="H35" s="77">
        <v>3.239120894487748E-2</v>
      </c>
      <c r="I35" s="77">
        <f t="shared" si="2"/>
        <v>3.239120894487748E-2</v>
      </c>
      <c r="J35" s="76">
        <f>分析係数表!G38</f>
        <v>0.35480984340044741</v>
      </c>
      <c r="K35" s="78">
        <f t="shared" si="3"/>
        <v>1.149271977328315E-2</v>
      </c>
      <c r="L35" s="79"/>
      <c r="M35" s="80"/>
      <c r="N35" s="81">
        <f>分析係数表!H38</f>
        <v>4.2637829346869612E-2</v>
      </c>
      <c r="O35" s="82">
        <f t="shared" si="4"/>
        <v>0.2016773489399426</v>
      </c>
      <c r="P35" s="76">
        <f>分析係数表!C38</f>
        <v>0.1050867904295959</v>
      </c>
      <c r="Q35" s="82">
        <f t="shared" si="5"/>
        <v>2.1193625302448234E-2</v>
      </c>
      <c r="R35" s="83">
        <v>2.6572212563555974E-2</v>
      </c>
      <c r="S35" s="84">
        <f t="shared" si="6"/>
        <v>5.896342150843345E-2</v>
      </c>
      <c r="T35" s="85">
        <f>分析係数表!F38</f>
        <v>0.56778523489932886</v>
      </c>
      <c r="U35" s="86">
        <f t="shared" si="7"/>
        <v>3.3478560131634028E-2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投入係数表!N36</f>
        <v>0</v>
      </c>
      <c r="E36" s="77">
        <f t="shared" si="0"/>
        <v>0</v>
      </c>
      <c r="F36" s="76">
        <f>分析係数表!C39</f>
        <v>1</v>
      </c>
      <c r="G36" s="77">
        <f t="shared" si="1"/>
        <v>0</v>
      </c>
      <c r="H36" s="77">
        <v>7.7404992574667944E-2</v>
      </c>
      <c r="I36" s="77">
        <f t="shared" si="2"/>
        <v>7.7404992574667944E-2</v>
      </c>
      <c r="J36" s="76">
        <f>分析係数表!G39</f>
        <v>0.33710212609069684</v>
      </c>
      <c r="K36" s="78">
        <f t="shared" si="3"/>
        <v>2.6093387566955166E-2</v>
      </c>
      <c r="L36" s="79"/>
      <c r="M36" s="80"/>
      <c r="N36" s="81">
        <f>分析係数表!H39</f>
        <v>3.8325321619990253E-3</v>
      </c>
      <c r="O36" s="82">
        <f t="shared" si="4"/>
        <v>1.8127914530334258E-2</v>
      </c>
      <c r="P36" s="76">
        <f>分析係数表!C39</f>
        <v>1</v>
      </c>
      <c r="Q36" s="82">
        <f t="shared" si="5"/>
        <v>1.8127914530334258E-2</v>
      </c>
      <c r="R36" s="83">
        <v>5.4285131036244022E-2</v>
      </c>
      <c r="S36" s="84">
        <f t="shared" si="6"/>
        <v>0.13169012361091198</v>
      </c>
      <c r="T36" s="85">
        <f>分析係数表!F39</f>
        <v>0.68778419564950233</v>
      </c>
      <c r="U36" s="86">
        <f t="shared" si="7"/>
        <v>9.0574385742714633E-2</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投入係数表!N37</f>
        <v>0</v>
      </c>
      <c r="E37" s="77">
        <f t="shared" si="0"/>
        <v>0</v>
      </c>
      <c r="F37" s="76">
        <f>分析係数表!C40</f>
        <v>0.68553257686676428</v>
      </c>
      <c r="G37" s="77">
        <f t="shared" si="1"/>
        <v>0</v>
      </c>
      <c r="H37" s="77">
        <v>4.0558932770430958E-4</v>
      </c>
      <c r="I37" s="77">
        <f t="shared" si="2"/>
        <v>4.0558932770430958E-4</v>
      </c>
      <c r="J37" s="76">
        <f>分析係数表!G40</f>
        <v>0.52354072328019352</v>
      </c>
      <c r="K37" s="78">
        <f t="shared" si="3"/>
        <v>2.1234252998104166E-4</v>
      </c>
      <c r="L37" s="79"/>
      <c r="M37" s="80"/>
      <c r="N37" s="81">
        <f>分析係数表!H40</f>
        <v>2.9983928090933552E-2</v>
      </c>
      <c r="O37" s="82">
        <f t="shared" si="4"/>
        <v>0.14182427250202684</v>
      </c>
      <c r="P37" s="76">
        <f>分析係数表!C40</f>
        <v>0.68553257686676428</v>
      </c>
      <c r="Q37" s="82">
        <f t="shared" si="5"/>
        <v>9.7225158990568633E-2</v>
      </c>
      <c r="R37" s="83">
        <v>9.7419584525462066E-2</v>
      </c>
      <c r="S37" s="84">
        <f t="shared" si="6"/>
        <v>9.7825173853166372E-2</v>
      </c>
      <c r="T37" s="85">
        <f>分析係数表!F40</f>
        <v>0.72017864896718564</v>
      </c>
      <c r="U37" s="86">
        <f t="shared" si="7"/>
        <v>7.045160154055341E-2</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投入係数表!N38</f>
        <v>0</v>
      </c>
      <c r="E38" s="77">
        <f t="shared" si="0"/>
        <v>0</v>
      </c>
      <c r="F38" s="76">
        <f>分析係数表!C41</f>
        <v>0.79754162795683559</v>
      </c>
      <c r="G38" s="77">
        <f t="shared" si="1"/>
        <v>0</v>
      </c>
      <c r="H38" s="77">
        <v>1.0853318402057979E-3</v>
      </c>
      <c r="I38" s="77">
        <f t="shared" si="2"/>
        <v>1.0853318402057979E-3</v>
      </c>
      <c r="J38" s="76">
        <f>分析係数表!G41</f>
        <v>0.45300318922749822</v>
      </c>
      <c r="K38" s="78">
        <f t="shared" si="3"/>
        <v>4.916587849833759E-4</v>
      </c>
      <c r="L38" s="79"/>
      <c r="M38" s="80"/>
      <c r="N38" s="81">
        <f>分析係数表!H41</f>
        <v>5.1357385442195667E-2</v>
      </c>
      <c r="O38" s="82">
        <f t="shared" si="4"/>
        <v>0.24292093437043741</v>
      </c>
      <c r="P38" s="76">
        <f>分析係数表!C41</f>
        <v>0.79754162795683559</v>
      </c>
      <c r="Q38" s="82">
        <f t="shared" si="5"/>
        <v>0.19373955746259428</v>
      </c>
      <c r="R38" s="83">
        <v>0.19741129595966053</v>
      </c>
      <c r="S38" s="84">
        <f t="shared" si="6"/>
        <v>0.19849662779986632</v>
      </c>
      <c r="T38" s="85">
        <f>分析係数表!F41</f>
        <v>0.55652019844082212</v>
      </c>
      <c r="U38" s="86">
        <f t="shared" si="7"/>
        <v>0.11046738269301562</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投入係数表!N39</f>
        <v>3.8880248833592535E-4</v>
      </c>
      <c r="E39" s="77">
        <f>$C$16*D39</f>
        <v>3.8880248833592534E-2</v>
      </c>
      <c r="F39" s="76">
        <f>分析係数表!C42</f>
        <v>0.98696461824953441</v>
      </c>
      <c r="G39" s="77">
        <f>E39*F39</f>
        <v>3.8373429947493563E-2</v>
      </c>
      <c r="H39" s="77">
        <v>4.7709139544535595E-2</v>
      </c>
      <c r="I39" s="77">
        <f>C39+H39</f>
        <v>4.7709139544535595E-2</v>
      </c>
      <c r="J39" s="76">
        <f>分析係数表!G42</f>
        <v>0.48689138576779029</v>
      </c>
      <c r="K39" s="78">
        <f>I39*J39</f>
        <v>2.3229169066627819E-2</v>
      </c>
      <c r="L39" s="79"/>
      <c r="M39" s="80"/>
      <c r="N39" s="81">
        <f>分析係数表!H42</f>
        <v>1.3250234533514657E-2</v>
      </c>
      <c r="O39" s="82">
        <f t="shared" si="4"/>
        <v>6.2673738660852019E-2</v>
      </c>
      <c r="P39" s="76">
        <f>分析係数表!C42</f>
        <v>0.98696461824953441</v>
      </c>
      <c r="Q39" s="82">
        <f>O39*P39</f>
        <v>6.18567625516789E-2</v>
      </c>
      <c r="R39" s="83">
        <v>6.48532623093067E-2</v>
      </c>
      <c r="S39" s="84">
        <f>I39+R39</f>
        <v>0.11256240185384229</v>
      </c>
      <c r="T39" s="85">
        <f>分析係数表!F42</f>
        <v>0.55852059925093633</v>
      </c>
      <c r="U39" s="86">
        <f>S39*T39</f>
        <v>6.286842013653271E-2</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投入係数表!N40</f>
        <v>9.7200622083981336E-3</v>
      </c>
      <c r="E40" s="77">
        <f>$C$16*D40</f>
        <v>0.97200622083981336</v>
      </c>
      <c r="F40" s="76">
        <f>分析係数表!C43</f>
        <v>0.29367142552738124</v>
      </c>
      <c r="G40" s="77">
        <f>E40*F40</f>
        <v>0.28545045249551054</v>
      </c>
      <c r="H40" s="77">
        <v>0.40676589676719843</v>
      </c>
      <c r="I40" s="77">
        <f>C40+H40</f>
        <v>0.40676589676719843</v>
      </c>
      <c r="J40" s="76">
        <f>分析係数表!G43</f>
        <v>0.35405848592511613</v>
      </c>
      <c r="K40" s="78">
        <f>I40*J40</f>
        <v>0.14401891753536636</v>
      </c>
      <c r="L40" s="79"/>
      <c r="M40" s="80"/>
      <c r="N40" s="81">
        <f>分析係数表!H43</f>
        <v>3.6063618579417776E-2</v>
      </c>
      <c r="O40" s="82">
        <f t="shared" si="4"/>
        <v>0.17058126784805994</v>
      </c>
      <c r="P40" s="76">
        <f>分析係数表!C43</f>
        <v>0.29367142552738124</v>
      </c>
      <c r="Q40" s="82">
        <f>O40*P40</f>
        <v>5.0094844097207804E-2</v>
      </c>
      <c r="R40" s="83">
        <v>8.4574593626579792E-2</v>
      </c>
      <c r="S40" s="84">
        <f>I40+R40</f>
        <v>0.49134049039377825</v>
      </c>
      <c r="T40" s="85">
        <f>分析係数表!F43</f>
        <v>0.58526919923476362</v>
      </c>
      <c r="U40" s="86">
        <f>S40*T40</f>
        <v>0.28756645536438263</v>
      </c>
      <c r="V40" s="87">
        <f>分析係数表!D43</f>
        <v>0.25485105220005466</v>
      </c>
      <c r="W40" s="167">
        <f>ROUND(S40*V40,0)</f>
        <v>0</v>
      </c>
      <c r="X40" s="76">
        <f>分析係数表!E43</f>
        <v>0.20470073790653184</v>
      </c>
      <c r="Y40" s="166">
        <f>ROUND(S40*X40,0)</f>
        <v>0</v>
      </c>
    </row>
    <row r="41" spans="1:25" x14ac:dyDescent="0.2">
      <c r="A41" s="6" t="s">
        <v>340</v>
      </c>
      <c r="B41" s="5" t="s">
        <v>42</v>
      </c>
      <c r="C41" s="90"/>
      <c r="D41" s="76">
        <f>投入係数表!N41</f>
        <v>0</v>
      </c>
      <c r="E41" s="77">
        <f>$C$16*D41</f>
        <v>0</v>
      </c>
      <c r="F41" s="76">
        <f>分析係数表!C44</f>
        <v>0.46678607983623333</v>
      </c>
      <c r="G41" s="77">
        <f>E41*F41</f>
        <v>0</v>
      </c>
      <c r="H41" s="77">
        <v>1.2720378008865612E-3</v>
      </c>
      <c r="I41" s="77">
        <f>C41+H41</f>
        <v>1.2720378008865612E-3</v>
      </c>
      <c r="J41" s="76">
        <f>分析係数表!G44</f>
        <v>0.26617412140575081</v>
      </c>
      <c r="K41" s="78">
        <f>I41*J41</f>
        <v>3.385835440458838E-4</v>
      </c>
      <c r="L41" s="79"/>
      <c r="M41" s="80"/>
      <c r="N41" s="81">
        <f>分析係数表!H44</f>
        <v>0.11125251805362636</v>
      </c>
      <c r="O41" s="82">
        <f t="shared" si="4"/>
        <v>0.52622549617657211</v>
      </c>
      <c r="P41" s="76">
        <f>分析係数表!C44</f>
        <v>0.46678607983623333</v>
      </c>
      <c r="Q41" s="82">
        <f>O41*P41</f>
        <v>0.24563473647013889</v>
      </c>
      <c r="R41" s="83">
        <v>0.24949989333107081</v>
      </c>
      <c r="S41" s="84">
        <f>I41+R41</f>
        <v>0.25077193113195739</v>
      </c>
      <c r="T41" s="85">
        <f>分析係数表!F44</f>
        <v>0.50772097976570818</v>
      </c>
      <c r="U41" s="86">
        <f>S41*T41</f>
        <v>0.12732217057205611</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投入係数表!N42</f>
        <v>0</v>
      </c>
      <c r="E42" s="77">
        <f>$C$16*D42</f>
        <v>0</v>
      </c>
      <c r="F42" s="76">
        <f>分析係数表!C45</f>
        <v>1</v>
      </c>
      <c r="G42" s="77">
        <f>E42*F42</f>
        <v>0</v>
      </c>
      <c r="H42" s="77">
        <v>4.1142399854082336E-2</v>
      </c>
      <c r="I42" s="77">
        <f>C42+H42</f>
        <v>4.1142399854082336E-2</v>
      </c>
      <c r="J42" s="76">
        <f>分析係数表!G45</f>
        <v>0</v>
      </c>
      <c r="K42" s="78">
        <f>I42*J42</f>
        <v>0</v>
      </c>
      <c r="L42" s="79"/>
      <c r="M42" s="80"/>
      <c r="N42" s="81">
        <f>分析係数表!H45</f>
        <v>0</v>
      </c>
      <c r="O42" s="82">
        <f t="shared" si="4"/>
        <v>0</v>
      </c>
      <c r="P42" s="76">
        <f>分析係数表!C45</f>
        <v>1</v>
      </c>
      <c r="Q42" s="82">
        <f>O42*P42</f>
        <v>0</v>
      </c>
      <c r="R42" s="83">
        <v>2.1266917846325766E-2</v>
      </c>
      <c r="S42" s="84">
        <f>I42+R42</f>
        <v>6.2409317700408098E-2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3.499222395023328E-3</v>
      </c>
      <c r="E43" s="77">
        <f>$C$16*D43</f>
        <v>0.34992223950233281</v>
      </c>
      <c r="F43" s="76">
        <f>分析係数表!C46</f>
        <v>1</v>
      </c>
      <c r="G43" s="77">
        <f>E43*F43</f>
        <v>0.34992223950233281</v>
      </c>
      <c r="H43" s="77">
        <v>0.40786910206739152</v>
      </c>
      <c r="I43" s="77">
        <f>C43+H43</f>
        <v>0.40786910206739152</v>
      </c>
      <c r="J43" s="76">
        <f>分析係数表!G46</f>
        <v>9.254143646408839E-3</v>
      </c>
      <c r="K43" s="78">
        <f>I43*J43</f>
        <v>3.7744792594634293E-3</v>
      </c>
      <c r="L43" s="79"/>
      <c r="M43" s="80"/>
      <c r="N43" s="81">
        <f>分析係数表!H46</f>
        <v>3.7808984269891717E-2</v>
      </c>
      <c r="O43" s="82">
        <f t="shared" si="4"/>
        <v>0.17883686459811729</v>
      </c>
      <c r="P43" s="76">
        <f>分析係数表!C46</f>
        <v>1</v>
      </c>
      <c r="Q43" s="82">
        <f>O43*P43</f>
        <v>0.17883686459811729</v>
      </c>
      <c r="R43" s="83">
        <v>0.19052274199620572</v>
      </c>
      <c r="S43" s="84">
        <f>I43+R43</f>
        <v>0.59839184406359724</v>
      </c>
      <c r="T43" s="85">
        <f>分析係数表!F46</f>
        <v>0.31353591160220995</v>
      </c>
      <c r="U43" s="86">
        <f>S43*T43</f>
        <v>0.18761733232380742</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投入係数表!N44</f>
        <v>0.75</v>
      </c>
      <c r="E44" s="91">
        <f>SUM(E5:E43)</f>
        <v>75.000000000000014</v>
      </c>
      <c r="F44" s="92">
        <f>分析係数表!C47</f>
        <v>0.4319039427318887</v>
      </c>
      <c r="G44" s="91">
        <f>SUM(G5:G43)</f>
        <v>8.3719365496170752</v>
      </c>
      <c r="H44" s="91">
        <f>SUM(H5:H43)</f>
        <v>9.5238405136016624</v>
      </c>
      <c r="I44" s="91">
        <f>SUM(I5:I43)</f>
        <v>109.52384051360164</v>
      </c>
      <c r="J44" s="92">
        <f>分析係数表!G47</f>
        <v>0.25029486054038919</v>
      </c>
      <c r="K44" s="93">
        <f>SUM(K5:K43)</f>
        <v>7.5438752147138199</v>
      </c>
      <c r="L44" s="94">
        <f>最終需要_まとめ!$L$33</f>
        <v>0.627</v>
      </c>
      <c r="M44" s="91">
        <f>K44*L44</f>
        <v>4.730009759625565</v>
      </c>
      <c r="N44" s="95">
        <f>分析係数表!H47</f>
        <v>1</v>
      </c>
      <c r="O44" s="93">
        <f>SUM(O5:O43)</f>
        <v>4.7300097596255641</v>
      </c>
      <c r="P44" s="92">
        <f>分析係数表!C47</f>
        <v>0.4319039427318887</v>
      </c>
      <c r="Q44" s="96">
        <f>SUM(Q5:Q43)</f>
        <v>2.1115372151929876</v>
      </c>
      <c r="R44" s="91">
        <f>SUM(R5:R43)</f>
        <v>2.4361756067786051</v>
      </c>
      <c r="S44" s="97">
        <f>SUM(S5:S43)</f>
        <v>111.96001612038026</v>
      </c>
      <c r="T44" s="98">
        <f>分析係数表!F47</f>
        <v>0.46751956312169796</v>
      </c>
      <c r="U44" s="99">
        <f>SUM(U5:U43)</f>
        <v>29.394209274745162</v>
      </c>
      <c r="V44" s="100">
        <f>分析係数表!D47</f>
        <v>9.4632730327820297E-2</v>
      </c>
      <c r="W44" s="164">
        <f>SUM(W5:W43)</f>
        <v>2</v>
      </c>
      <c r="X44" s="92">
        <f>分析係数表!E47</f>
        <v>7.3297752597196272E-2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0.68488372093023253</v>
      </c>
      <c r="G5" s="77">
        <f t="shared" ref="G5:G38" si="1">E5*F5</f>
        <v>0</v>
      </c>
      <c r="H5" s="77">
        <f t="array" ref="H5:H43">MMULT(逆行列係数!C5:AO43,'13'!G5:G43)</f>
        <v>8.2519020222909176E-3</v>
      </c>
      <c r="I5" s="77">
        <f t="shared" ref="I5:I38" si="2">C5+H5</f>
        <v>8.2519020222909176E-3</v>
      </c>
      <c r="J5" s="76">
        <f>分析係数表!G8</f>
        <v>0.11968520032706459</v>
      </c>
      <c r="K5" s="78">
        <f t="shared" ref="K5:K38" si="3">I5*J5</f>
        <v>9.8763054661719788E-4</v>
      </c>
      <c r="L5" s="79" t="s">
        <v>183</v>
      </c>
      <c r="M5" s="80" t="s">
        <v>183</v>
      </c>
      <c r="N5" s="81">
        <f>分析係数表!H8</f>
        <v>1.1759401339568168E-2</v>
      </c>
      <c r="O5" s="82">
        <f t="shared" ref="O5:O43" si="4">$M$44*N5</f>
        <v>0.10243328564016707</v>
      </c>
      <c r="P5" s="76">
        <f>分析係数表!C8</f>
        <v>0.68488372093023253</v>
      </c>
      <c r="Q5" s="82">
        <f t="shared" ref="Q5:Q38" si="5">O5*P5</f>
        <v>7.0154889816346974E-2</v>
      </c>
      <c r="R5" s="83">
        <f t="array" ref="R5:R43">MMULT(逆行列係数!C5:AO43,'13'!Q5:Q43)</f>
        <v>0.1011597869393988</v>
      </c>
      <c r="S5" s="84">
        <f t="shared" ref="S5:S38" si="6">I5+R5</f>
        <v>0.10941168896168971</v>
      </c>
      <c r="T5" s="85">
        <f>分析係数表!F8</f>
        <v>0.45145134914145546</v>
      </c>
      <c r="U5" s="86">
        <f t="shared" ref="U5:U38" si="7">S5*T5</f>
        <v>4.9394054593600106E-2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投入係数表!O6</f>
        <v>0</v>
      </c>
      <c r="E6" s="77">
        <f t="shared" si="0"/>
        <v>0</v>
      </c>
      <c r="F6" s="76">
        <f>分析係数表!C9</f>
        <v>0.9299655568312285</v>
      </c>
      <c r="G6" s="77">
        <f t="shared" si="1"/>
        <v>0</v>
      </c>
      <c r="H6" s="77">
        <v>4.6588110507381876E-3</v>
      </c>
      <c r="I6" s="77">
        <f t="shared" si="2"/>
        <v>4.6588110507381876E-3</v>
      </c>
      <c r="J6" s="76">
        <f>分析係数表!G9</f>
        <v>0.24742268041237114</v>
      </c>
      <c r="K6" s="78">
        <f t="shared" si="3"/>
        <v>1.1526955177084176E-3</v>
      </c>
      <c r="L6" s="79"/>
      <c r="M6" s="80"/>
      <c r="N6" s="81">
        <f>分析係数表!H9</f>
        <v>6.1815034870952028E-4</v>
      </c>
      <c r="O6" s="82">
        <f t="shared" si="4"/>
        <v>5.3845573774979599E-3</v>
      </c>
      <c r="P6" s="76">
        <f>分析係数表!C9</f>
        <v>0.9299655568312285</v>
      </c>
      <c r="Q6" s="82">
        <f t="shared" si="5"/>
        <v>5.0074528998545901E-3</v>
      </c>
      <c r="R6" s="83">
        <v>6.8975390847232755E-3</v>
      </c>
      <c r="S6" s="84">
        <f t="shared" si="6"/>
        <v>1.1556350135461463E-2</v>
      </c>
      <c r="T6" s="85">
        <f>分析係数表!F9</f>
        <v>0.67468499427262318</v>
      </c>
      <c r="U6" s="86">
        <f t="shared" si="7"/>
        <v>7.7968960249562456E-3</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投入係数表!O7</f>
        <v>0</v>
      </c>
      <c r="E7" s="77">
        <f t="shared" si="0"/>
        <v>0</v>
      </c>
      <c r="F7" s="76">
        <f>分析係数表!C10</f>
        <v>1.2922465208747513E-2</v>
      </c>
      <c r="G7" s="77">
        <f t="shared" si="1"/>
        <v>0</v>
      </c>
      <c r="H7" s="77">
        <v>3.3392021070759203E-4</v>
      </c>
      <c r="I7" s="77">
        <f t="shared" si="2"/>
        <v>3.3392021070759203E-4</v>
      </c>
      <c r="J7" s="76">
        <f>分析係数表!G10</f>
        <v>0.17647058823529413</v>
      </c>
      <c r="K7" s="78">
        <f t="shared" si="3"/>
        <v>5.8927096007222124E-5</v>
      </c>
      <c r="L7" s="79"/>
      <c r="M7" s="80"/>
      <c r="N7" s="81">
        <f>分析係数表!H10</f>
        <v>1.1926665551571919E-3</v>
      </c>
      <c r="O7" s="82">
        <f t="shared" si="4"/>
        <v>1.0389028351878415E-2</v>
      </c>
      <c r="P7" s="76">
        <f>分析係数表!C10</f>
        <v>1.2922465208747513E-2</v>
      </c>
      <c r="Q7" s="82">
        <f t="shared" si="5"/>
        <v>1.3425185742984034E-4</v>
      </c>
      <c r="R7" s="83">
        <v>2.2156274119843465E-4</v>
      </c>
      <c r="S7" s="84">
        <f t="shared" si="6"/>
        <v>5.5548295190602671E-4</v>
      </c>
      <c r="T7" s="85">
        <f>分析係数表!F10</f>
        <v>0.58823529411764708</v>
      </c>
      <c r="U7" s="86">
        <f t="shared" si="7"/>
        <v>3.2675467759178044E-4</v>
      </c>
      <c r="V7" s="87">
        <f>分析係数表!D10</f>
        <v>5.8823529411764705E-2</v>
      </c>
      <c r="W7" s="167">
        <f t="shared" si="8"/>
        <v>0</v>
      </c>
      <c r="X7" s="76">
        <f>分析係数表!E10</f>
        <v>0</v>
      </c>
      <c r="Y7" s="166">
        <f t="shared" si="9"/>
        <v>0</v>
      </c>
    </row>
    <row r="8" spans="1:25" x14ac:dyDescent="0.2">
      <c r="A8" s="6" t="s">
        <v>221</v>
      </c>
      <c r="B8" s="5" t="s">
        <v>27</v>
      </c>
      <c r="C8" s="90"/>
      <c r="D8" s="76">
        <f>投入係数表!O8</f>
        <v>0.14862445059417223</v>
      </c>
      <c r="E8" s="77">
        <f t="shared" si="0"/>
        <v>14.862445059417222</v>
      </c>
      <c r="F8" s="76">
        <f>分析係数表!C11</f>
        <v>8.1708834508502748E-2</v>
      </c>
      <c r="G8" s="77">
        <f t="shared" si="1"/>
        <v>1.214393063751636</v>
      </c>
      <c r="H8" s="77">
        <v>1.3228064987092307</v>
      </c>
      <c r="I8" s="77">
        <f t="shared" si="2"/>
        <v>1.3228064987092307</v>
      </c>
      <c r="J8" s="76">
        <f>分析係数表!G11</f>
        <v>0.34375</v>
      </c>
      <c r="K8" s="78">
        <f t="shared" si="3"/>
        <v>0.45471473393129808</v>
      </c>
      <c r="L8" s="79"/>
      <c r="M8" s="80"/>
      <c r="N8" s="81">
        <f>分析係数表!H11</f>
        <v>-2.1817071130924245E-5</v>
      </c>
      <c r="O8" s="82">
        <f t="shared" si="4"/>
        <v>-1.9004320155875152E-4</v>
      </c>
      <c r="P8" s="76">
        <f>分析係数表!C11</f>
        <v>8.1708834508502748E-2</v>
      </c>
      <c r="Q8" s="82">
        <f t="shared" si="5"/>
        <v>-1.552820850563006E-5</v>
      </c>
      <c r="R8" s="83">
        <v>1.230653683010475E-3</v>
      </c>
      <c r="S8" s="84">
        <f t="shared" si="6"/>
        <v>1.3240371523922412</v>
      </c>
      <c r="T8" s="85">
        <f>分析係数表!F11</f>
        <v>0.56944444444444442</v>
      </c>
      <c r="U8" s="86">
        <f t="shared" si="7"/>
        <v>0.75396560066780394</v>
      </c>
      <c r="V8" s="87">
        <f>分析係数表!D11</f>
        <v>3.8194444444444448E-2</v>
      </c>
      <c r="W8" s="167">
        <f t="shared" si="8"/>
        <v>0</v>
      </c>
      <c r="X8" s="76">
        <f>分析係数表!E11</f>
        <v>3.125E-2</v>
      </c>
      <c r="Y8" s="166">
        <f t="shared" si="9"/>
        <v>0</v>
      </c>
    </row>
    <row r="9" spans="1:25" x14ac:dyDescent="0.2">
      <c r="A9" s="6" t="s">
        <v>222</v>
      </c>
      <c r="B9" s="5" t="s">
        <v>190</v>
      </c>
      <c r="C9" s="90"/>
      <c r="D9" s="76">
        <f>投入係数表!O9</f>
        <v>0</v>
      </c>
      <c r="E9" s="77">
        <f t="shared" si="0"/>
        <v>0</v>
      </c>
      <c r="F9" s="76">
        <f>分析係数表!C12</f>
        <v>0.11314574959059098</v>
      </c>
      <c r="G9" s="77">
        <f t="shared" si="1"/>
        <v>0</v>
      </c>
      <c r="H9" s="77">
        <v>1.4243124780334976E-3</v>
      </c>
      <c r="I9" s="77">
        <f t="shared" si="2"/>
        <v>1.4243124780334976E-3</v>
      </c>
      <c r="J9" s="76">
        <f>分析係数表!G12</f>
        <v>0.14250333396837492</v>
      </c>
      <c r="K9" s="78">
        <f t="shared" si="3"/>
        <v>2.0296927673253118E-4</v>
      </c>
      <c r="L9" s="79"/>
      <c r="M9" s="80"/>
      <c r="N9" s="81">
        <f>分析係数表!H12</f>
        <v>9.1697149963274591E-2</v>
      </c>
      <c r="O9" s="82">
        <f t="shared" si="4"/>
        <v>0.79875157615143255</v>
      </c>
      <c r="P9" s="76">
        <f>分析係数表!C12</f>
        <v>0.11314574959059098</v>
      </c>
      <c r="Q9" s="82">
        <f t="shared" si="5"/>
        <v>9.037534582031985E-2</v>
      </c>
      <c r="R9" s="83">
        <v>0.1021130256100812</v>
      </c>
      <c r="S9" s="84">
        <f t="shared" si="6"/>
        <v>0.1035373380881147</v>
      </c>
      <c r="T9" s="85">
        <f>分析係数表!F12</f>
        <v>0.2998031371054804</v>
      </c>
      <c r="U9" s="86">
        <f t="shared" si="7"/>
        <v>3.104081876636753E-2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投入係数表!O10</f>
        <v>8.1393455966140326E-4</v>
      </c>
      <c r="E10" s="77">
        <f t="shared" si="0"/>
        <v>8.1393455966140324E-2</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0.12251451727154181</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投入係数表!O11</f>
        <v>2.4418036789842098E-3</v>
      </c>
      <c r="E11" s="77">
        <f t="shared" si="0"/>
        <v>0.24418036789842099</v>
      </c>
      <c r="F11" s="76">
        <f>分析係数表!C14</f>
        <v>0.3356233343204027</v>
      </c>
      <c r="G11" s="77">
        <f t="shared" si="1"/>
        <v>8.1952629249650674E-2</v>
      </c>
      <c r="H11" s="77">
        <v>0.28169899750053851</v>
      </c>
      <c r="I11" s="77">
        <f t="shared" si="2"/>
        <v>0.28169899750053851</v>
      </c>
      <c r="J11" s="76">
        <f>分析係数表!G14</f>
        <v>0.16310052482842147</v>
      </c>
      <c r="K11" s="78">
        <f t="shared" si="3"/>
        <v>4.5945254335978014E-2</v>
      </c>
      <c r="L11" s="79"/>
      <c r="M11" s="80"/>
      <c r="N11" s="81">
        <f>分析係数表!H14</f>
        <v>1.1635771269826263E-3</v>
      </c>
      <c r="O11" s="82">
        <f t="shared" si="4"/>
        <v>1.0135637416466746E-2</v>
      </c>
      <c r="P11" s="76">
        <f>分析係数表!C14</f>
        <v>0.3356233343204027</v>
      </c>
      <c r="Q11" s="82">
        <f t="shared" si="5"/>
        <v>3.4017564251772013E-3</v>
      </c>
      <c r="R11" s="83">
        <v>3.9810051829570689E-2</v>
      </c>
      <c r="S11" s="84">
        <f t="shared" si="6"/>
        <v>0.32150904933010921</v>
      </c>
      <c r="T11" s="85">
        <f>分析係数表!F14</f>
        <v>0.30244919930022879</v>
      </c>
      <c r="U11" s="86">
        <f t="shared" si="7"/>
        <v>9.7240154537669293E-2</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投入係数表!O12</f>
        <v>8.790493244343155E-3</v>
      </c>
      <c r="E12" s="77">
        <f t="shared" si="0"/>
        <v>0.87904932443431549</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7.3736762204795581E-2</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投入係数表!O13</f>
        <v>2.767377502848771E-3</v>
      </c>
      <c r="E13" s="77">
        <f t="shared" si="0"/>
        <v>0.27673775028487713</v>
      </c>
      <c r="F13" s="76">
        <f>分析係数表!C16</f>
        <v>4.9444829979181093E-2</v>
      </c>
      <c r="G13" s="77">
        <f t="shared" si="1"/>
        <v>1.3683251011656824E-2</v>
      </c>
      <c r="H13" s="77">
        <v>2.3066869146231437E-2</v>
      </c>
      <c r="I13" s="77">
        <f t="shared" si="2"/>
        <v>2.3066869146231437E-2</v>
      </c>
      <c r="J13" s="76">
        <f>分析係数表!G16</f>
        <v>3.3546325878594248E-2</v>
      </c>
      <c r="K13" s="78">
        <f t="shared" si="3"/>
        <v>7.7380870937837089E-4</v>
      </c>
      <c r="L13" s="79"/>
      <c r="M13" s="80"/>
      <c r="N13" s="81">
        <f>分析係数表!H16</f>
        <v>1.6697331772200688E-2</v>
      </c>
      <c r="O13" s="82">
        <f t="shared" si="4"/>
        <v>0.14544639692629782</v>
      </c>
      <c r="P13" s="76">
        <f>分析係数表!C16</f>
        <v>4.9444829979181093E-2</v>
      </c>
      <c r="Q13" s="82">
        <f t="shared" si="5"/>
        <v>7.191572367105283E-3</v>
      </c>
      <c r="R13" s="83">
        <v>8.5668828674458023E-3</v>
      </c>
      <c r="S13" s="84">
        <f t="shared" si="6"/>
        <v>3.1633752013677241E-2</v>
      </c>
      <c r="T13" s="85">
        <f>分析係数表!F16</f>
        <v>0.28753993610223644</v>
      </c>
      <c r="U13" s="86">
        <f t="shared" si="7"/>
        <v>9.0959670326867473E-3</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投入係数表!O14</f>
        <v>5.534755005697542E-3</v>
      </c>
      <c r="E14" s="77">
        <f t="shared" si="0"/>
        <v>0.55347550056975425</v>
      </c>
      <c r="F14" s="76">
        <f>分析係数表!C17</f>
        <v>0.25757290686735657</v>
      </c>
      <c r="G14" s="77">
        <f t="shared" si="1"/>
        <v>0.14256029356161687</v>
      </c>
      <c r="H14" s="77">
        <v>0.22673629089812569</v>
      </c>
      <c r="I14" s="77">
        <f t="shared" si="2"/>
        <v>0.22673629089812569</v>
      </c>
      <c r="J14" s="76">
        <f>分析係数表!G17</f>
        <v>0.2176385387050051</v>
      </c>
      <c r="K14" s="78">
        <f t="shared" si="3"/>
        <v>4.9346555022461026E-2</v>
      </c>
      <c r="L14" s="79"/>
      <c r="M14" s="80"/>
      <c r="N14" s="81">
        <f>分析係数表!H17</f>
        <v>2.8507639611074346E-3</v>
      </c>
      <c r="O14" s="82">
        <f t="shared" si="4"/>
        <v>2.483231167034353E-2</v>
      </c>
      <c r="P14" s="76">
        <f>分析係数表!C17</f>
        <v>0.25757290686735657</v>
      </c>
      <c r="Q14" s="82">
        <f t="shared" si="5"/>
        <v>6.3961307011665657E-3</v>
      </c>
      <c r="R14" s="83">
        <v>1.6441810875456445E-2</v>
      </c>
      <c r="S14" s="84">
        <f t="shared" si="6"/>
        <v>0.24317810177358212</v>
      </c>
      <c r="T14" s="85">
        <f>分析係数表!F17</f>
        <v>0.33994957352073385</v>
      </c>
      <c r="U14" s="86">
        <f t="shared" si="7"/>
        <v>8.2668291987510856E-2</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投入係数表!O15</f>
        <v>9.278853980139997E-3</v>
      </c>
      <c r="E15" s="77">
        <f t="shared" si="0"/>
        <v>0.92788539801399972</v>
      </c>
      <c r="F15" s="76">
        <f>分析係数表!C18</f>
        <v>0.16953824948311513</v>
      </c>
      <c r="G15" s="77">
        <f t="shared" si="1"/>
        <v>0.15731206610023707</v>
      </c>
      <c r="H15" s="77">
        <v>0.18099111513992341</v>
      </c>
      <c r="I15" s="77">
        <f t="shared" si="2"/>
        <v>0.18099111513992341</v>
      </c>
      <c r="J15" s="76">
        <f>分析係数表!G18</f>
        <v>0.21537419573315272</v>
      </c>
      <c r="K15" s="78">
        <f t="shared" si="3"/>
        <v>3.8980815858107448E-2</v>
      </c>
      <c r="L15" s="79"/>
      <c r="M15" s="80"/>
      <c r="N15" s="81">
        <f>分析係数表!H18</f>
        <v>4.4361377966212629E-4</v>
      </c>
      <c r="O15" s="82">
        <f t="shared" si="4"/>
        <v>3.8642117650279474E-3</v>
      </c>
      <c r="P15" s="76">
        <f>分析係数表!C18</f>
        <v>0.16953824948311513</v>
      </c>
      <c r="Q15" s="82">
        <f t="shared" si="5"/>
        <v>6.5513169827489687E-4</v>
      </c>
      <c r="R15" s="83">
        <v>1.9642569112111549E-3</v>
      </c>
      <c r="S15" s="84">
        <f t="shared" si="6"/>
        <v>0.18295537205113457</v>
      </c>
      <c r="T15" s="85">
        <f>分析係数表!F18</f>
        <v>0.45885540128682695</v>
      </c>
      <c r="U15" s="86">
        <f t="shared" si="7"/>
        <v>8.3950060660104076E-2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投入係数表!O16</f>
        <v>1.1395083835259645E-3</v>
      </c>
      <c r="E16" s="77">
        <f t="shared" si="0"/>
        <v>0.11395083835259645</v>
      </c>
      <c r="F16" s="76">
        <f>分析係数表!C19</f>
        <v>7.0188221007893126E-2</v>
      </c>
      <c r="G16" s="77">
        <f t="shared" si="1"/>
        <v>7.9980066263267442E-3</v>
      </c>
      <c r="H16" s="77">
        <v>1.3507670298014101E-2</v>
      </c>
      <c r="I16" s="77">
        <f t="shared" si="2"/>
        <v>1.3507670298014101E-2</v>
      </c>
      <c r="J16" s="76">
        <f>分析係数表!G19</f>
        <v>5.7542768273716953E-2</v>
      </c>
      <c r="K16" s="78">
        <f t="shared" si="3"/>
        <v>7.7726874187639464E-4</v>
      </c>
      <c r="L16" s="79"/>
      <c r="M16" s="80"/>
      <c r="N16" s="81">
        <f>分析係数表!H19</f>
        <v>-1.1635771269826264E-4</v>
      </c>
      <c r="O16" s="82">
        <f t="shared" si="4"/>
        <v>-1.0135637416466747E-3</v>
      </c>
      <c r="P16" s="76">
        <f>分析係数表!C19</f>
        <v>7.0188221007893126E-2</v>
      </c>
      <c r="Q16" s="82">
        <f t="shared" si="5"/>
        <v>-7.11402359042839E-5</v>
      </c>
      <c r="R16" s="83">
        <v>6.3400491489280276E-4</v>
      </c>
      <c r="S16" s="84">
        <f t="shared" si="6"/>
        <v>1.4141675212906903E-2</v>
      </c>
      <c r="T16" s="85">
        <f>分析係数表!F19</f>
        <v>0.24027993779160187</v>
      </c>
      <c r="U16" s="86">
        <f t="shared" si="7"/>
        <v>3.3979608404263086E-3</v>
      </c>
      <c r="V16" s="87">
        <f>分析係数表!D19</f>
        <v>1.4774494556765163E-2</v>
      </c>
      <c r="W16" s="167">
        <f t="shared" si="8"/>
        <v>0</v>
      </c>
      <c r="X16" s="76">
        <f>分析係数表!E19</f>
        <v>1.6329704510108865E-2</v>
      </c>
      <c r="Y16" s="166">
        <f t="shared" si="9"/>
        <v>0</v>
      </c>
    </row>
    <row r="17" spans="1:25" x14ac:dyDescent="0.2">
      <c r="A17" s="6" t="s">
        <v>5</v>
      </c>
      <c r="B17" s="5" t="s">
        <v>33</v>
      </c>
      <c r="C17" s="75">
        <f>最終需要_まとめ!C18</f>
        <v>100</v>
      </c>
      <c r="D17" s="76">
        <f>投入係数表!O17</f>
        <v>0.41852515057789352</v>
      </c>
      <c r="E17" s="77">
        <f t="shared" si="0"/>
        <v>41.852515057789354</v>
      </c>
      <c r="F17" s="76">
        <f>分析係数表!C20</f>
        <v>0.17015847434864362</v>
      </c>
      <c r="G17" s="77">
        <f t="shared" si="1"/>
        <v>7.1215601098870707</v>
      </c>
      <c r="H17" s="77">
        <v>7.682094082288466</v>
      </c>
      <c r="I17" s="77">
        <f t="shared" si="2"/>
        <v>107.68209408228847</v>
      </c>
      <c r="J17" s="76">
        <f>分析係数表!G20</f>
        <v>0.1001139508383526</v>
      </c>
      <c r="K17" s="78">
        <f t="shared" si="3"/>
        <v>10.780479873125088</v>
      </c>
      <c r="L17" s="79"/>
      <c r="M17" s="80"/>
      <c r="N17" s="81">
        <f>分析係数表!H20</f>
        <v>5.5269913531674753E-4</v>
      </c>
      <c r="O17" s="82">
        <f t="shared" si="4"/>
        <v>4.8144277728217047E-3</v>
      </c>
      <c r="P17" s="76">
        <f>分析係数表!C20</f>
        <v>0.17015847434864362</v>
      </c>
      <c r="Q17" s="82">
        <f t="shared" si="5"/>
        <v>8.1921568468507945E-4</v>
      </c>
      <c r="R17" s="83">
        <v>2.9342895029194141E-3</v>
      </c>
      <c r="S17" s="84">
        <f t="shared" si="6"/>
        <v>107.68502837179139</v>
      </c>
      <c r="T17" s="85">
        <f>分析係数表!F20</f>
        <v>0.22285528243529221</v>
      </c>
      <c r="U17" s="86">
        <f t="shared" si="7"/>
        <v>23.998177411848026</v>
      </c>
      <c r="V17" s="87">
        <f>分析係数表!D20</f>
        <v>3.9231645775679634E-2</v>
      </c>
      <c r="W17" s="167">
        <f t="shared" si="8"/>
        <v>4</v>
      </c>
      <c r="X17" s="76">
        <f>分析係数表!E20</f>
        <v>4.2487384014325245E-2</v>
      </c>
      <c r="Y17" s="166">
        <f t="shared" si="9"/>
        <v>5</v>
      </c>
    </row>
    <row r="18" spans="1:25" x14ac:dyDescent="0.2">
      <c r="A18" s="6" t="s">
        <v>6</v>
      </c>
      <c r="B18" s="5" t="s">
        <v>34</v>
      </c>
      <c r="C18" s="90"/>
      <c r="D18" s="76">
        <f>投入係数表!O18</f>
        <v>1.6278691193228065E-3</v>
      </c>
      <c r="E18" s="77">
        <f t="shared" si="0"/>
        <v>0.16278691193228065</v>
      </c>
      <c r="F18" s="76">
        <f>分析係数表!C21</f>
        <v>0.30753935376967689</v>
      </c>
      <c r="G18" s="77">
        <f t="shared" si="1"/>
        <v>5.0063381697814893E-2</v>
      </c>
      <c r="H18" s="77">
        <v>0.10173251358607549</v>
      </c>
      <c r="I18" s="77">
        <f t="shared" si="2"/>
        <v>0.10173251358607549</v>
      </c>
      <c r="J18" s="76">
        <f>分析係数表!G21</f>
        <v>0.28506721215663355</v>
      </c>
      <c r="K18" s="78">
        <f t="shared" si="3"/>
        <v>2.9000604033669386E-2</v>
      </c>
      <c r="L18" s="79"/>
      <c r="M18" s="80"/>
      <c r="N18" s="81">
        <f>分析係数表!H21</f>
        <v>9.2358934454245961E-4</v>
      </c>
      <c r="O18" s="82">
        <f t="shared" si="4"/>
        <v>8.0451621993204801E-3</v>
      </c>
      <c r="P18" s="76">
        <f>分析係数表!C21</f>
        <v>0.30753935376967689</v>
      </c>
      <c r="Q18" s="82">
        <f t="shared" si="5"/>
        <v>2.4742039837512531E-3</v>
      </c>
      <c r="R18" s="83">
        <v>6.9466344056416463E-3</v>
      </c>
      <c r="S18" s="84">
        <f t="shared" si="6"/>
        <v>0.10867914799171714</v>
      </c>
      <c r="T18" s="85">
        <f>分析係数表!F21</f>
        <v>0.42562828755113968</v>
      </c>
      <c r="U18" s="86">
        <f t="shared" si="7"/>
        <v>4.625691965223145E-2</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投入係数表!O19</f>
        <v>0</v>
      </c>
      <c r="E19" s="77">
        <f t="shared" si="0"/>
        <v>0</v>
      </c>
      <c r="F19" s="76">
        <f>分析係数表!C22</f>
        <v>4.2074718897352148E-2</v>
      </c>
      <c r="G19" s="77">
        <f t="shared" si="1"/>
        <v>0</v>
      </c>
      <c r="H19" s="77">
        <v>9.0344485675896064E-4</v>
      </c>
      <c r="I19" s="77">
        <f t="shared" si="2"/>
        <v>9.0344485675896064E-4</v>
      </c>
      <c r="J19" s="76">
        <f>分析係数表!G22</f>
        <v>0.19450101832993891</v>
      </c>
      <c r="K19" s="78">
        <f t="shared" si="3"/>
        <v>1.7572094464456364E-4</v>
      </c>
      <c r="L19" s="79"/>
      <c r="M19" s="80"/>
      <c r="N19" s="81">
        <f>分析係数表!H22</f>
        <v>4.363414226184849E-5</v>
      </c>
      <c r="O19" s="82">
        <f t="shared" si="4"/>
        <v>3.8008640311750305E-4</v>
      </c>
      <c r="P19" s="76">
        <f>分析係数表!C22</f>
        <v>4.2074718897352148E-2</v>
      </c>
      <c r="Q19" s="82">
        <f t="shared" si="5"/>
        <v>1.5992028567874614E-5</v>
      </c>
      <c r="R19" s="83">
        <v>2.1722293018599113E-4</v>
      </c>
      <c r="S19" s="84">
        <f t="shared" si="6"/>
        <v>1.1206677869449518E-3</v>
      </c>
      <c r="T19" s="85">
        <f>分析係数表!F22</f>
        <v>0.41276306856754924</v>
      </c>
      <c r="U19" s="86">
        <f t="shared" si="7"/>
        <v>4.625702745842028E-4</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投入係数表!O20</f>
        <v>1.6278691193228064E-4</v>
      </c>
      <c r="E20" s="77">
        <f t="shared" si="0"/>
        <v>1.6278691193228063E-2</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2.5339093541166868E-4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投入係数表!O21</f>
        <v>0</v>
      </c>
      <c r="E21" s="77">
        <f t="shared" si="0"/>
        <v>0</v>
      </c>
      <c r="F21" s="76">
        <f>分析係数表!C24</f>
        <v>7.1732954545454586E-2</v>
      </c>
      <c r="G21" s="77">
        <f t="shared" si="1"/>
        <v>0</v>
      </c>
      <c r="H21" s="77">
        <v>8.5508760203153469E-4</v>
      </c>
      <c r="I21" s="77">
        <f t="shared" si="2"/>
        <v>8.5508760203153469E-4</v>
      </c>
      <c r="J21" s="76">
        <f>分析係数表!G24</f>
        <v>0.20895522388059701</v>
      </c>
      <c r="K21" s="78">
        <f t="shared" si="3"/>
        <v>1.7867502132002216E-4</v>
      </c>
      <c r="L21" s="79"/>
      <c r="M21" s="80"/>
      <c r="N21" s="81">
        <f>分析係数表!H24</f>
        <v>3.4907313809478792E-4</v>
      </c>
      <c r="O21" s="82">
        <f t="shared" si="4"/>
        <v>3.0406912249400244E-3</v>
      </c>
      <c r="P21" s="76">
        <f>分析係数表!C24</f>
        <v>7.1732954545454586E-2</v>
      </c>
      <c r="Q21" s="82">
        <f t="shared" si="5"/>
        <v>2.1811776542538539E-4</v>
      </c>
      <c r="R21" s="83">
        <v>9.1236569949802965E-4</v>
      </c>
      <c r="S21" s="84">
        <f t="shared" si="6"/>
        <v>1.7674533015295643E-3</v>
      </c>
      <c r="T21" s="85">
        <f>分析係数表!F24</f>
        <v>0.39402985074626867</v>
      </c>
      <c r="U21" s="86">
        <f t="shared" si="7"/>
        <v>6.9642936060269401E-4</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投入係数表!O22</f>
        <v>1.6278691193228064E-4</v>
      </c>
      <c r="E22" s="77">
        <f t="shared" si="0"/>
        <v>1.6278691193228063E-2</v>
      </c>
      <c r="F22" s="76">
        <f>分析係数表!C25</f>
        <v>8.282778259254675E-2</v>
      </c>
      <c r="G22" s="77">
        <f t="shared" si="1"/>
        <v>1.3483278950438995E-3</v>
      </c>
      <c r="H22" s="77">
        <v>6.924336897621914E-3</v>
      </c>
      <c r="I22" s="77">
        <f t="shared" si="2"/>
        <v>6.924336897621914E-3</v>
      </c>
      <c r="J22" s="76">
        <f>分析係数表!G25</f>
        <v>0.19696794352505498</v>
      </c>
      <c r="K22" s="78">
        <f t="shared" si="3"/>
        <v>1.3638723989992476E-3</v>
      </c>
      <c r="L22" s="79"/>
      <c r="M22" s="80"/>
      <c r="N22" s="81">
        <f>分析係数表!H25</f>
        <v>5.163373500985404E-4</v>
      </c>
      <c r="O22" s="82">
        <f t="shared" si="4"/>
        <v>4.4976891035571186E-3</v>
      </c>
      <c r="P22" s="76">
        <f>分析係数表!C25</f>
        <v>8.282778259254675E-2</v>
      </c>
      <c r="Q22" s="82">
        <f t="shared" si="5"/>
        <v>3.7253361523829551E-4</v>
      </c>
      <c r="R22" s="83">
        <v>2.2938081055900667E-3</v>
      </c>
      <c r="S22" s="84">
        <f t="shared" si="6"/>
        <v>9.2181450032119798E-3</v>
      </c>
      <c r="T22" s="85">
        <f>分析係数表!F25</f>
        <v>0.35065385950700151</v>
      </c>
      <c r="U22" s="86">
        <f t="shared" si="7"/>
        <v>3.2323781228714614E-3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投入係数表!O23</f>
        <v>0</v>
      </c>
      <c r="E23" s="77">
        <f t="shared" si="0"/>
        <v>0</v>
      </c>
      <c r="F23" s="76">
        <f>分析係数表!C26</f>
        <v>0.67408011178388449</v>
      </c>
      <c r="G23" s="77">
        <f t="shared" si="1"/>
        <v>0</v>
      </c>
      <c r="H23" s="77">
        <v>1.4332970628485268E-2</v>
      </c>
      <c r="I23" s="77">
        <f t="shared" si="2"/>
        <v>1.4332970628485268E-2</v>
      </c>
      <c r="J23" s="76">
        <f>分析係数表!G26</f>
        <v>0.19641156410335187</v>
      </c>
      <c r="K23" s="78">
        <f t="shared" si="3"/>
        <v>2.8151611793881936E-3</v>
      </c>
      <c r="L23" s="79"/>
      <c r="M23" s="80"/>
      <c r="N23" s="81">
        <f>分析係数表!H26</f>
        <v>1.0886718494331198E-2</v>
      </c>
      <c r="O23" s="82">
        <f t="shared" si="4"/>
        <v>9.4831557577816999E-2</v>
      </c>
      <c r="P23" s="76">
        <f>分析係数表!C26</f>
        <v>0.67408011178388449</v>
      </c>
      <c r="Q23" s="82">
        <f t="shared" si="5"/>
        <v>6.3924066932694756E-2</v>
      </c>
      <c r="R23" s="83">
        <v>7.2853101290643263E-2</v>
      </c>
      <c r="S23" s="84">
        <f t="shared" si="6"/>
        <v>8.7186071919128527E-2</v>
      </c>
      <c r="T23" s="85">
        <f>分析係数表!F26</f>
        <v>0.33487971980706011</v>
      </c>
      <c r="U23" s="86">
        <f t="shared" si="7"/>
        <v>2.9196847335355953E-2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投入係数表!O24</f>
        <v>0</v>
      </c>
      <c r="E24" s="77">
        <f t="shared" si="0"/>
        <v>0</v>
      </c>
      <c r="F24" s="76">
        <f>分析係数表!C27</f>
        <v>6.0248713550600352E-2</v>
      </c>
      <c r="G24" s="77">
        <f t="shared" si="1"/>
        <v>0</v>
      </c>
      <c r="H24" s="77">
        <v>1.7158030721375707E-4</v>
      </c>
      <c r="I24" s="77">
        <f t="shared" si="2"/>
        <v>1.7158030721375707E-4</v>
      </c>
      <c r="J24" s="76">
        <f>分析係数表!G27</f>
        <v>0.16803278688524589</v>
      </c>
      <c r="K24" s="78">
        <f t="shared" si="3"/>
        <v>2.883111719575426E-5</v>
      </c>
      <c r="L24" s="79"/>
      <c r="M24" s="80"/>
      <c r="N24" s="81">
        <f>分析係数表!H27</f>
        <v>1.0879446137287556E-2</v>
      </c>
      <c r="O24" s="82">
        <f t="shared" si="4"/>
        <v>9.4768209843964085E-2</v>
      </c>
      <c r="P24" s="76">
        <f>分析係数表!C27</f>
        <v>6.0248713550600352E-2</v>
      </c>
      <c r="Q24" s="82">
        <f t="shared" si="5"/>
        <v>5.7096627285921769E-3</v>
      </c>
      <c r="R24" s="83">
        <v>5.7789502688037385E-3</v>
      </c>
      <c r="S24" s="84">
        <f t="shared" si="6"/>
        <v>5.9505305760174957E-3</v>
      </c>
      <c r="T24" s="85">
        <f>分析係数表!F27</f>
        <v>0.31967213114754101</v>
      </c>
      <c r="U24" s="86">
        <f t="shared" si="7"/>
        <v>1.9022187906941176E-3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投入係数表!O25</f>
        <v>0</v>
      </c>
      <c r="E25" s="77">
        <f t="shared" si="0"/>
        <v>0</v>
      </c>
      <c r="F25" s="76">
        <f>分析係数表!C28</f>
        <v>0.15853112404836545</v>
      </c>
      <c r="G25" s="77">
        <f t="shared" si="1"/>
        <v>0</v>
      </c>
      <c r="H25" s="77">
        <v>5.9227700198621553E-3</v>
      </c>
      <c r="I25" s="77">
        <f t="shared" si="2"/>
        <v>5.9227700198621553E-3</v>
      </c>
      <c r="J25" s="76">
        <f>分析係数表!G28</f>
        <v>0.12484608017512655</v>
      </c>
      <c r="K25" s="78">
        <f t="shared" si="3"/>
        <v>7.3943462075854653E-4</v>
      </c>
      <c r="L25" s="79"/>
      <c r="M25" s="80"/>
      <c r="N25" s="81">
        <f>分析係数表!H28</f>
        <v>2.0813485858901727E-2</v>
      </c>
      <c r="O25" s="82">
        <f t="shared" si="4"/>
        <v>0.18130121428704893</v>
      </c>
      <c r="P25" s="76">
        <f>分析係数表!C28</f>
        <v>0.15853112404836545</v>
      </c>
      <c r="Q25" s="82">
        <f t="shared" si="5"/>
        <v>2.8741885292259441E-2</v>
      </c>
      <c r="R25" s="83">
        <v>3.2648094077758358E-2</v>
      </c>
      <c r="S25" s="84">
        <f t="shared" si="6"/>
        <v>3.8570864097620512E-2</v>
      </c>
      <c r="T25" s="85">
        <f>分析係数表!F28</f>
        <v>0.21350389930223013</v>
      </c>
      <c r="U25" s="86">
        <f t="shared" si="7"/>
        <v>8.2350298842983737E-3</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投入係数表!O26</f>
        <v>3.337131694611753E-2</v>
      </c>
      <c r="E26" s="77">
        <f t="shared" si="0"/>
        <v>3.3371316946117529</v>
      </c>
      <c r="F26" s="76">
        <f>分析係数表!C29</f>
        <v>0.64680851063829792</v>
      </c>
      <c r="G26" s="77">
        <f t="shared" si="1"/>
        <v>2.1584851811956871</v>
      </c>
      <c r="H26" s="77">
        <v>2.4572768056653858</v>
      </c>
      <c r="I26" s="77">
        <f t="shared" si="2"/>
        <v>2.4572768056653858</v>
      </c>
      <c r="J26" s="76">
        <f>分析係数表!G29</f>
        <v>0.2586455783593799</v>
      </c>
      <c r="K26" s="78">
        <f t="shared" si="3"/>
        <v>0.6355637805904133</v>
      </c>
      <c r="L26" s="79"/>
      <c r="M26" s="80"/>
      <c r="N26" s="81">
        <f>分析係数表!H29</f>
        <v>9.8394990800468336E-3</v>
      </c>
      <c r="O26" s="82">
        <f t="shared" si="4"/>
        <v>8.570948390299693E-2</v>
      </c>
      <c r="P26" s="76">
        <f>分析係数表!C29</f>
        <v>0.64680851063829792</v>
      </c>
      <c r="Q26" s="82">
        <f t="shared" si="5"/>
        <v>5.5437623630874615E-2</v>
      </c>
      <c r="R26" s="83">
        <v>8.4067565730314972E-2</v>
      </c>
      <c r="S26" s="84">
        <f t="shared" si="6"/>
        <v>2.5413443713957009</v>
      </c>
      <c r="T26" s="85">
        <f>分析係数表!F29</f>
        <v>0.37783217222117615</v>
      </c>
      <c r="U26" s="86">
        <f t="shared" si="7"/>
        <v>0.96020166420649711</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投入係数表!O27</f>
        <v>3.0929513267133322E-3</v>
      </c>
      <c r="E27" s="77">
        <f t="shared" si="0"/>
        <v>0.30929513267133324</v>
      </c>
      <c r="F27" s="76">
        <f>分析係数表!C30</f>
        <v>1</v>
      </c>
      <c r="G27" s="77">
        <f t="shared" si="1"/>
        <v>0.30929513267133324</v>
      </c>
      <c r="H27" s="77">
        <v>0.36687993156094045</v>
      </c>
      <c r="I27" s="77">
        <f t="shared" si="2"/>
        <v>0.36687993156094045</v>
      </c>
      <c r="J27" s="76">
        <f>分析係数表!G30</f>
        <v>0.34450721322190581</v>
      </c>
      <c r="K27" s="78">
        <f t="shared" si="3"/>
        <v>0.12639278280910313</v>
      </c>
      <c r="L27" s="79"/>
      <c r="M27" s="80"/>
      <c r="N27" s="81">
        <f>分析係数表!H30</f>
        <v>0</v>
      </c>
      <c r="O27" s="82">
        <f t="shared" si="4"/>
        <v>0</v>
      </c>
      <c r="P27" s="76">
        <f>分析係数表!C30</f>
        <v>1</v>
      </c>
      <c r="Q27" s="82">
        <f t="shared" si="5"/>
        <v>0</v>
      </c>
      <c r="R27" s="83">
        <v>2.1905041032899926E-2</v>
      </c>
      <c r="S27" s="84">
        <f t="shared" si="6"/>
        <v>0.38878497259384037</v>
      </c>
      <c r="T27" s="85">
        <f>分析係数表!F30</f>
        <v>0.4405434427377562</v>
      </c>
      <c r="U27" s="86">
        <f t="shared" si="7"/>
        <v>0.17127667031119462</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投入係数表!O28</f>
        <v>3.6627055184763148E-2</v>
      </c>
      <c r="E28" s="77">
        <f t="shared" si="0"/>
        <v>3.6627055184763146</v>
      </c>
      <c r="F28" s="76">
        <f>分析係数表!C31</f>
        <v>0.1179326099371788</v>
      </c>
      <c r="G28" s="77">
        <f t="shared" si="1"/>
        <v>0.43195242122521943</v>
      </c>
      <c r="H28" s="77">
        <v>0.49412121640533951</v>
      </c>
      <c r="I28" s="77">
        <f t="shared" si="2"/>
        <v>0.49412121640533951</v>
      </c>
      <c r="J28" s="76">
        <f>分析係数表!G31</f>
        <v>7.0682730923694773E-2</v>
      </c>
      <c r="K28" s="78">
        <f t="shared" si="3"/>
        <v>3.4925836982867366E-2</v>
      </c>
      <c r="L28" s="79"/>
      <c r="M28" s="80"/>
      <c r="N28" s="81">
        <f>分析係数表!H31</f>
        <v>2.2689753976161214E-2</v>
      </c>
      <c r="O28" s="82">
        <f t="shared" si="4"/>
        <v>0.19764492962110158</v>
      </c>
      <c r="P28" s="76">
        <f>分析係数表!C31</f>
        <v>0.1179326099371788</v>
      </c>
      <c r="Q28" s="82">
        <f t="shared" si="5"/>
        <v>2.330878239106653E-2</v>
      </c>
      <c r="R28" s="83">
        <v>3.0356961346982087E-2</v>
      </c>
      <c r="S28" s="84">
        <f t="shared" si="6"/>
        <v>0.52447817775232164</v>
      </c>
      <c r="T28" s="85">
        <f>分析係数表!F31</f>
        <v>0.34457831325301203</v>
      </c>
      <c r="U28" s="86">
        <f t="shared" si="7"/>
        <v>0.1807238058279084</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投入係数表!O29</f>
        <v>8.1393455966140326E-4</v>
      </c>
      <c r="E29" s="77">
        <f t="shared" si="0"/>
        <v>8.1393455966140324E-2</v>
      </c>
      <c r="F29" s="76">
        <f>分析係数表!C32</f>
        <v>0.90289699570815452</v>
      </c>
      <c r="G29" s="77">
        <f t="shared" si="1"/>
        <v>7.3489906862132068E-2</v>
      </c>
      <c r="H29" s="77">
        <v>0.10299564924589819</v>
      </c>
      <c r="I29" s="77">
        <f t="shared" si="2"/>
        <v>0.10299564924589819</v>
      </c>
      <c r="J29" s="76">
        <f>分析係数表!G32</f>
        <v>0.14049586776859505</v>
      </c>
      <c r="K29" s="78">
        <f t="shared" si="3"/>
        <v>1.4470463117192307E-2</v>
      </c>
      <c r="L29" s="79"/>
      <c r="M29" s="80"/>
      <c r="N29" s="81">
        <f>分析係数表!H32</f>
        <v>6.5160319111027074E-3</v>
      </c>
      <c r="O29" s="82">
        <f t="shared" si="4"/>
        <v>5.6759569532213783E-2</v>
      </c>
      <c r="P29" s="76">
        <f>分析係数表!C32</f>
        <v>0.90289699570815452</v>
      </c>
      <c r="Q29" s="82">
        <f t="shared" si="5"/>
        <v>5.1248044808323928E-2</v>
      </c>
      <c r="R29" s="83">
        <v>6.6739227798021883E-2</v>
      </c>
      <c r="S29" s="84">
        <f t="shared" si="6"/>
        <v>0.16973487704392007</v>
      </c>
      <c r="T29" s="85">
        <f>分析係数表!F32</f>
        <v>0.48288075560802834</v>
      </c>
      <c r="U29" s="86">
        <f t="shared" si="7"/>
        <v>8.196170568000391E-2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投入係数表!O30</f>
        <v>1.6278691193228064E-4</v>
      </c>
      <c r="E30" s="77">
        <f t="shared" si="0"/>
        <v>1.6278691193228063E-2</v>
      </c>
      <c r="F30" s="76">
        <f>分析係数表!C33</f>
        <v>0.9642857142857143</v>
      </c>
      <c r="G30" s="77">
        <f t="shared" si="1"/>
        <v>1.5697309364898489E-2</v>
      </c>
      <c r="H30" s="77">
        <v>4.6156633076139167E-2</v>
      </c>
      <c r="I30" s="77">
        <f t="shared" si="2"/>
        <v>4.6156633076139167E-2</v>
      </c>
      <c r="J30" s="76">
        <f>分析係数表!G33</f>
        <v>0.50770178681454092</v>
      </c>
      <c r="K30" s="78">
        <f t="shared" si="3"/>
        <v>2.3433805086098995E-2</v>
      </c>
      <c r="L30" s="79"/>
      <c r="M30" s="80"/>
      <c r="N30" s="81">
        <f>分析係数表!H33</f>
        <v>9.5995112976066674E-4</v>
      </c>
      <c r="O30" s="82">
        <f t="shared" si="4"/>
        <v>8.361900868585067E-3</v>
      </c>
      <c r="P30" s="76">
        <f>分析係数表!C33</f>
        <v>0.9642857142857143</v>
      </c>
      <c r="Q30" s="82">
        <f t="shared" si="5"/>
        <v>8.0632615518498856E-3</v>
      </c>
      <c r="R30" s="83">
        <v>2.7492993349629329E-2</v>
      </c>
      <c r="S30" s="84">
        <f t="shared" si="6"/>
        <v>7.36496264257685E-2</v>
      </c>
      <c r="T30" s="85">
        <f>分析係数表!F33</f>
        <v>0.64571780653111521</v>
      </c>
      <c r="U30" s="86">
        <f t="shared" si="7"/>
        <v>4.7556875227483295E-2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投入係数表!O31</f>
        <v>3.9557219599544197E-2</v>
      </c>
      <c r="E31" s="77">
        <f t="shared" si="0"/>
        <v>3.9557219599544196</v>
      </c>
      <c r="F31" s="76">
        <f>分析係数表!C34</f>
        <v>0.30203352059055666</v>
      </c>
      <c r="G31" s="77">
        <f t="shared" si="1"/>
        <v>1.1947606300424103</v>
      </c>
      <c r="H31" s="77">
        <v>1.4105669701474735</v>
      </c>
      <c r="I31" s="77">
        <f t="shared" si="2"/>
        <v>1.4105669701474735</v>
      </c>
      <c r="J31" s="76">
        <f>分析係数表!G34</f>
        <v>0.42483507228746548</v>
      </c>
      <c r="K31" s="78">
        <f t="shared" si="3"/>
        <v>0.59925832072891305</v>
      </c>
      <c r="L31" s="79"/>
      <c r="M31" s="80"/>
      <c r="N31" s="81">
        <f>分析係数表!H34</f>
        <v>0.16119179387231194</v>
      </c>
      <c r="O31" s="82">
        <f t="shared" si="4"/>
        <v>1.4041025208499089</v>
      </c>
      <c r="P31" s="76">
        <f>分析係数表!C34</f>
        <v>0.30203352059055666</v>
      </c>
      <c r="Q31" s="82">
        <f t="shared" si="5"/>
        <v>0.42408602764237346</v>
      </c>
      <c r="R31" s="83">
        <v>0.46734009237411239</v>
      </c>
      <c r="S31" s="84">
        <f t="shared" si="6"/>
        <v>1.8779070625215859</v>
      </c>
      <c r="T31" s="85">
        <f>分析係数表!F34</f>
        <v>0.69971459317830909</v>
      </c>
      <c r="U31" s="86">
        <f t="shared" si="7"/>
        <v>1.313998976278965</v>
      </c>
      <c r="V31" s="87">
        <f>分析係数表!D34</f>
        <v>0.22921442942029663</v>
      </c>
      <c r="W31" s="167">
        <f t="shared" si="8"/>
        <v>0</v>
      </c>
      <c r="X31" s="76">
        <f>分析係数表!E34</f>
        <v>0.15341786365975763</v>
      </c>
      <c r="Y31" s="166">
        <f t="shared" si="9"/>
        <v>0</v>
      </c>
    </row>
    <row r="32" spans="1:25" x14ac:dyDescent="0.2">
      <c r="A32" s="6" t="s">
        <v>20</v>
      </c>
      <c r="B32" s="5" t="s">
        <v>37</v>
      </c>
      <c r="C32" s="90"/>
      <c r="D32" s="76">
        <f>投入係数表!O32</f>
        <v>7.8137717727494709E-3</v>
      </c>
      <c r="E32" s="77">
        <f t="shared" si="0"/>
        <v>0.78137717727494704</v>
      </c>
      <c r="F32" s="76">
        <f>分析係数表!C35</f>
        <v>0.24187752657583472</v>
      </c>
      <c r="G32" s="77">
        <f t="shared" si="1"/>
        <v>0.18899757896207173</v>
      </c>
      <c r="H32" s="77">
        <v>0.25767217304176532</v>
      </c>
      <c r="I32" s="77">
        <f t="shared" si="2"/>
        <v>0.25767217304176532</v>
      </c>
      <c r="J32" s="76">
        <f>分析係数表!G35</f>
        <v>0.31447635625181319</v>
      </c>
      <c r="K32" s="78">
        <f t="shared" si="3"/>
        <v>8.1031806085661046E-2</v>
      </c>
      <c r="L32" s="79"/>
      <c r="M32" s="80"/>
      <c r="N32" s="81">
        <f>分析係数表!H35</f>
        <v>6.1051437381369679E-2</v>
      </c>
      <c r="O32" s="82">
        <f t="shared" si="4"/>
        <v>0.53180422569523966</v>
      </c>
      <c r="P32" s="76">
        <f>分析係数表!C35</f>
        <v>0.24187752657583472</v>
      </c>
      <c r="Q32" s="82">
        <f t="shared" si="5"/>
        <v>0.12863149073374153</v>
      </c>
      <c r="R32" s="83">
        <v>0.16021461902632317</v>
      </c>
      <c r="S32" s="84">
        <f t="shared" si="6"/>
        <v>0.41788679206808849</v>
      </c>
      <c r="T32" s="85">
        <f>分析係数表!F35</f>
        <v>0.64519872352770524</v>
      </c>
      <c r="U32" s="86">
        <f t="shared" si="7"/>
        <v>0.26962002482141828</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投入係数表!O33</f>
        <v>8.1393455966140326E-4</v>
      </c>
      <c r="E33" s="77">
        <f t="shared" si="0"/>
        <v>8.1393455966140324E-2</v>
      </c>
      <c r="F33" s="76">
        <f>分析係数表!C36</f>
        <v>0.77936171821825606</v>
      </c>
      <c r="G33" s="77">
        <f t="shared" si="1"/>
        <v>6.343494369349309E-2</v>
      </c>
      <c r="H33" s="77">
        <v>0.1530136502251665</v>
      </c>
      <c r="I33" s="77">
        <f t="shared" si="2"/>
        <v>0.1530136502251665</v>
      </c>
      <c r="J33" s="76">
        <f>分析係数表!G36</f>
        <v>1.8652197083474639E-2</v>
      </c>
      <c r="K33" s="78">
        <f t="shared" si="3"/>
        <v>2.8540407604616593E-3</v>
      </c>
      <c r="L33" s="79"/>
      <c r="M33" s="80"/>
      <c r="N33" s="81">
        <f>分析係数表!H36</f>
        <v>0.16962772804293599</v>
      </c>
      <c r="O33" s="82">
        <f t="shared" si="4"/>
        <v>1.477585892119293</v>
      </c>
      <c r="P33" s="76">
        <f>分析係数表!C36</f>
        <v>0.77936171821825606</v>
      </c>
      <c r="Q33" s="82">
        <f t="shared" si="5"/>
        <v>1.1515738796971469</v>
      </c>
      <c r="R33" s="83">
        <v>1.2022427542491314</v>
      </c>
      <c r="S33" s="84">
        <f t="shared" si="6"/>
        <v>1.3552564044742978</v>
      </c>
      <c r="T33" s="85">
        <f>分析係数表!F36</f>
        <v>0.88299985465820452</v>
      </c>
      <c r="U33" s="86">
        <f t="shared" si="7"/>
        <v>1.1966912081754058</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投入係数表!O34</f>
        <v>2.7348201204623147E-2</v>
      </c>
      <c r="E34" s="77">
        <f t="shared" si="0"/>
        <v>2.7348201204623148</v>
      </c>
      <c r="F34" s="76">
        <f>分析係数表!C37</f>
        <v>0.39264934616049307</v>
      </c>
      <c r="G34" s="77">
        <f t="shared" si="1"/>
        <v>1.0738253321660889</v>
      </c>
      <c r="H34" s="77">
        <v>1.3855377942013909</v>
      </c>
      <c r="I34" s="77">
        <f t="shared" si="2"/>
        <v>1.3855377942013909</v>
      </c>
      <c r="J34" s="76">
        <f>分析係数表!G37</f>
        <v>0.48015873015873017</v>
      </c>
      <c r="K34" s="78">
        <f t="shared" si="3"/>
        <v>0.6652780678506679</v>
      </c>
      <c r="L34" s="79"/>
      <c r="M34" s="80"/>
      <c r="N34" s="81">
        <f>分析係数表!H37</f>
        <v>4.8128458914818879E-2</v>
      </c>
      <c r="O34" s="82">
        <f t="shared" si="4"/>
        <v>0.41923530263860581</v>
      </c>
      <c r="P34" s="76">
        <f>分析係数表!C37</f>
        <v>0.39264934616049307</v>
      </c>
      <c r="Q34" s="82">
        <f t="shared" si="5"/>
        <v>0.16461246746844502</v>
      </c>
      <c r="R34" s="83">
        <v>0.20590415687411162</v>
      </c>
      <c r="S34" s="84">
        <f t="shared" si="6"/>
        <v>1.5914419510755025</v>
      </c>
      <c r="T34" s="85">
        <f>分析係数表!F37</f>
        <v>0.71504884004884006</v>
      </c>
      <c r="U34" s="86">
        <f t="shared" si="7"/>
        <v>1.1379587211216009</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投入係数表!O35</f>
        <v>2.6045905909164902E-3</v>
      </c>
      <c r="E35" s="77">
        <f t="shared" si="0"/>
        <v>0.26045905909164901</v>
      </c>
      <c r="F35" s="76">
        <f>分析係数表!C38</f>
        <v>0.1050867904295959</v>
      </c>
      <c r="G35" s="77">
        <f t="shared" si="1"/>
        <v>2.7370806558253854E-2</v>
      </c>
      <c r="H35" s="77">
        <v>4.8346297873778962E-2</v>
      </c>
      <c r="I35" s="77">
        <f t="shared" si="2"/>
        <v>4.8346297873778962E-2</v>
      </c>
      <c r="J35" s="76">
        <f>分析係数表!G38</f>
        <v>0.35480984340044741</v>
      </c>
      <c r="K35" s="78">
        <f t="shared" si="3"/>
        <v>1.7153742377586899E-2</v>
      </c>
      <c r="L35" s="79"/>
      <c r="M35" s="80"/>
      <c r="N35" s="81">
        <f>分析係数表!H38</f>
        <v>4.2637829346869612E-2</v>
      </c>
      <c r="O35" s="82">
        <f t="shared" si="4"/>
        <v>0.37140776357965333</v>
      </c>
      <c r="P35" s="76">
        <f>分析係数表!C38</f>
        <v>0.1050867904295959</v>
      </c>
      <c r="Q35" s="82">
        <f t="shared" si="5"/>
        <v>3.903004981521993E-2</v>
      </c>
      <c r="R35" s="83">
        <v>4.8935222985960668E-2</v>
      </c>
      <c r="S35" s="84">
        <f t="shared" si="6"/>
        <v>9.7281520859739623E-2</v>
      </c>
      <c r="T35" s="85">
        <f>分析係数表!F38</f>
        <v>0.56778523489932886</v>
      </c>
      <c r="U35" s="86">
        <f t="shared" si="7"/>
        <v>5.5235011172711221E-2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投入係数表!O36</f>
        <v>0</v>
      </c>
      <c r="E36" s="77">
        <f t="shared" si="0"/>
        <v>0</v>
      </c>
      <c r="F36" s="76">
        <f>分析係数表!C39</f>
        <v>1</v>
      </c>
      <c r="G36" s="77">
        <f t="shared" si="1"/>
        <v>0</v>
      </c>
      <c r="H36" s="77">
        <v>0.1254266558546491</v>
      </c>
      <c r="I36" s="77">
        <f t="shared" si="2"/>
        <v>0.1254266558546491</v>
      </c>
      <c r="J36" s="76">
        <f>分析係数表!G39</f>
        <v>0.33710212609069684</v>
      </c>
      <c r="K36" s="78">
        <f t="shared" si="3"/>
        <v>4.2281592357048363E-2</v>
      </c>
      <c r="L36" s="79"/>
      <c r="M36" s="80"/>
      <c r="N36" s="81">
        <f>分析係数表!H39</f>
        <v>3.8325321619990253E-3</v>
      </c>
      <c r="O36" s="82">
        <f t="shared" si="4"/>
        <v>3.3384255740487347E-2</v>
      </c>
      <c r="P36" s="76">
        <f>分析係数表!C39</f>
        <v>1</v>
      </c>
      <c r="Q36" s="82">
        <f t="shared" si="5"/>
        <v>3.3384255740487347E-2</v>
      </c>
      <c r="R36" s="83">
        <v>9.9971162948020637E-2</v>
      </c>
      <c r="S36" s="84">
        <f t="shared" si="6"/>
        <v>0.22539781880266974</v>
      </c>
      <c r="T36" s="85">
        <f>分析係数表!F39</f>
        <v>0.68778419564950233</v>
      </c>
      <c r="U36" s="86">
        <f t="shared" si="7"/>
        <v>0.15502505750634649</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投入係数表!O37</f>
        <v>0</v>
      </c>
      <c r="E37" s="77">
        <f t="shared" si="0"/>
        <v>0</v>
      </c>
      <c r="F37" s="76">
        <f>分析係数表!C40</f>
        <v>0.68553257686676428</v>
      </c>
      <c r="G37" s="77">
        <f t="shared" si="1"/>
        <v>0</v>
      </c>
      <c r="H37" s="77">
        <v>7.3533229506901653E-4</v>
      </c>
      <c r="I37" s="77">
        <f t="shared" si="2"/>
        <v>7.3533229506901653E-4</v>
      </c>
      <c r="J37" s="76">
        <f>分析係数表!G40</f>
        <v>0.52354072328019352</v>
      </c>
      <c r="K37" s="78">
        <f t="shared" si="3"/>
        <v>3.849764016117176E-4</v>
      </c>
      <c r="L37" s="79"/>
      <c r="M37" s="80"/>
      <c r="N37" s="81">
        <f>分析係数表!H40</f>
        <v>2.9983928090933552E-2</v>
      </c>
      <c r="O37" s="82">
        <f t="shared" si="4"/>
        <v>0.26118270667557747</v>
      </c>
      <c r="P37" s="76">
        <f>分析係数表!C40</f>
        <v>0.68553257686676428</v>
      </c>
      <c r="Q37" s="82">
        <f t="shared" si="5"/>
        <v>0.17904925394034485</v>
      </c>
      <c r="R37" s="83">
        <v>0.17940730680784386</v>
      </c>
      <c r="S37" s="84">
        <f t="shared" si="6"/>
        <v>0.18014263910291289</v>
      </c>
      <c r="T37" s="85">
        <f>分析係数表!F40</f>
        <v>0.72017864896718564</v>
      </c>
      <c r="U37" s="86">
        <f t="shared" si="7"/>
        <v>0.12973488245051912</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投入係数表!O38</f>
        <v>0</v>
      </c>
      <c r="E38" s="77">
        <f t="shared" si="0"/>
        <v>0</v>
      </c>
      <c r="F38" s="76">
        <f>分析係数表!C41</f>
        <v>0.79754162795683559</v>
      </c>
      <c r="G38" s="77">
        <f t="shared" si="1"/>
        <v>0</v>
      </c>
      <c r="H38" s="77">
        <v>1.7752799901723884E-3</v>
      </c>
      <c r="I38" s="77">
        <f t="shared" si="2"/>
        <v>1.7752799901723884E-3</v>
      </c>
      <c r="J38" s="76">
        <f>分析係数表!G41</f>
        <v>0.45300318922749822</v>
      </c>
      <c r="K38" s="78">
        <f t="shared" si="3"/>
        <v>8.0420749731985363E-4</v>
      </c>
      <c r="L38" s="79"/>
      <c r="M38" s="80"/>
      <c r="N38" s="81">
        <f>分析係数表!H41</f>
        <v>5.1357385442195667E-2</v>
      </c>
      <c r="O38" s="82">
        <f t="shared" si="4"/>
        <v>0.44736169646930102</v>
      </c>
      <c r="P38" s="76">
        <f>分析係数表!C41</f>
        <v>0.79754162795683559</v>
      </c>
      <c r="Q38" s="82">
        <f t="shared" si="5"/>
        <v>0.35678957568765807</v>
      </c>
      <c r="R38" s="83">
        <v>0.36355142668784557</v>
      </c>
      <c r="S38" s="84">
        <f t="shared" si="6"/>
        <v>0.36532670667801798</v>
      </c>
      <c r="T38" s="85">
        <f>分析係数表!F41</f>
        <v>0.55652019844082212</v>
      </c>
      <c r="U38" s="86">
        <f t="shared" si="7"/>
        <v>0.20331169129618257</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投入係数表!O39</f>
        <v>3.2557382386456127E-4</v>
      </c>
      <c r="E39" s="77">
        <f>$C$17*D39</f>
        <v>3.2557382386456127E-2</v>
      </c>
      <c r="F39" s="76">
        <f>分析係数表!C42</f>
        <v>0.98696461824953441</v>
      </c>
      <c r="G39" s="77">
        <f>E39*F39</f>
        <v>3.2132984478252788E-2</v>
      </c>
      <c r="H39" s="77">
        <v>4.9478041188501361E-2</v>
      </c>
      <c r="I39" s="77">
        <f>C39+H39</f>
        <v>4.9478041188501361E-2</v>
      </c>
      <c r="J39" s="76">
        <f>分析係数表!G42</f>
        <v>0.48689138576779029</v>
      </c>
      <c r="K39" s="78">
        <f>I39*J39</f>
        <v>2.4090432039345234E-2</v>
      </c>
      <c r="L39" s="79"/>
      <c r="M39" s="80"/>
      <c r="N39" s="81">
        <f>分析係数表!H42</f>
        <v>1.3250234533514657E-2</v>
      </c>
      <c r="O39" s="82">
        <f t="shared" si="4"/>
        <v>0.11541957108001508</v>
      </c>
      <c r="P39" s="76">
        <f>分析係数表!C42</f>
        <v>0.98696461824953441</v>
      </c>
      <c r="Q39" s="82">
        <f>O39*P39</f>
        <v>0.11391503290951208</v>
      </c>
      <c r="R39" s="83">
        <v>0.11943336840627096</v>
      </c>
      <c r="S39" s="84">
        <f>I39+R39</f>
        <v>0.16891140959477233</v>
      </c>
      <c r="T39" s="85">
        <f>分析係数表!F42</f>
        <v>0.55852059925093633</v>
      </c>
      <c r="U39" s="86">
        <f>S39*T39</f>
        <v>9.4340501707192603E-2</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投入係数表!O40</f>
        <v>1.2860166042650171E-2</v>
      </c>
      <c r="E40" s="77">
        <f>$C$17*D40</f>
        <v>1.2860166042650172</v>
      </c>
      <c r="F40" s="76">
        <f>分析係数表!C43</f>
        <v>0.29367142552738124</v>
      </c>
      <c r="G40" s="77">
        <f>E40*F40</f>
        <v>0.37766632942638972</v>
      </c>
      <c r="H40" s="77">
        <v>0.59399935640394685</v>
      </c>
      <c r="I40" s="77">
        <f>C40+H40</f>
        <v>0.59399935640394685</v>
      </c>
      <c r="J40" s="76">
        <f>分析係数表!G43</f>
        <v>0.35405848592511613</v>
      </c>
      <c r="K40" s="78">
        <f>I40*J40</f>
        <v>0.21031051276887486</v>
      </c>
      <c r="L40" s="79"/>
      <c r="M40" s="80"/>
      <c r="N40" s="81">
        <f>分析係数表!H43</f>
        <v>3.6063618579417776E-2</v>
      </c>
      <c r="O40" s="82">
        <f t="shared" si="4"/>
        <v>0.31414141217661623</v>
      </c>
      <c r="P40" s="76">
        <f>分析係数表!C43</f>
        <v>0.29367142552738124</v>
      </c>
      <c r="Q40" s="82">
        <f>O40*P40</f>
        <v>9.2254356331091525E-2</v>
      </c>
      <c r="R40" s="83">
        <v>0.15575205068696174</v>
      </c>
      <c r="S40" s="84">
        <f>I40+R40</f>
        <v>0.74975140709090859</v>
      </c>
      <c r="T40" s="85">
        <f>分析係数表!F43</f>
        <v>0.58526919923476362</v>
      </c>
      <c r="U40" s="86">
        <f>S40*T40</f>
        <v>0.43880640565323337</v>
      </c>
      <c r="V40" s="87">
        <f>分析係数表!D43</f>
        <v>0.25485105220005466</v>
      </c>
      <c r="W40" s="167">
        <f>ROUND(S40*V40,0)</f>
        <v>0</v>
      </c>
      <c r="X40" s="76">
        <f>分析係数表!E43</f>
        <v>0.20470073790653184</v>
      </c>
      <c r="Y40" s="166">
        <f>ROUND(S40*X40,0)</f>
        <v>0</v>
      </c>
    </row>
    <row r="41" spans="1:25" x14ac:dyDescent="0.2">
      <c r="A41" s="6" t="s">
        <v>340</v>
      </c>
      <c r="B41" s="5" t="s">
        <v>42</v>
      </c>
      <c r="C41" s="90"/>
      <c r="D41" s="76">
        <f>投入係数表!O41</f>
        <v>0</v>
      </c>
      <c r="E41" s="77">
        <f>$C$17*D41</f>
        <v>0</v>
      </c>
      <c r="F41" s="76">
        <f>分析係数表!C44</f>
        <v>0.46678607983623333</v>
      </c>
      <c r="G41" s="77">
        <f>E41*F41</f>
        <v>0</v>
      </c>
      <c r="H41" s="77">
        <v>2.5576609025638854E-3</v>
      </c>
      <c r="I41" s="77">
        <f>C41+H41</f>
        <v>2.5576609025638854E-3</v>
      </c>
      <c r="J41" s="76">
        <f>分析係数表!G44</f>
        <v>0.26617412140575081</v>
      </c>
      <c r="K41" s="78">
        <f>I41*J41</f>
        <v>6.8078314359378185E-4</v>
      </c>
      <c r="L41" s="79"/>
      <c r="M41" s="80"/>
      <c r="N41" s="81">
        <f>分析係数表!H44</f>
        <v>0.11125251805362636</v>
      </c>
      <c r="O41" s="82">
        <f t="shared" si="4"/>
        <v>0.96909363248192681</v>
      </c>
      <c r="P41" s="76">
        <f>分析係数表!C44</f>
        <v>0.46678607983623333</v>
      </c>
      <c r="Q41" s="82">
        <f>O41*P41</f>
        <v>0.45235941770049404</v>
      </c>
      <c r="R41" s="83">
        <v>0.45947746676821943</v>
      </c>
      <c r="S41" s="84">
        <f>I41+R41</f>
        <v>0.46203512767078331</v>
      </c>
      <c r="T41" s="85">
        <f>分析係数表!F44</f>
        <v>0.50772097976570818</v>
      </c>
      <c r="U41" s="86">
        <f>S41*T41</f>
        <v>0.23458492770718417</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投入係数表!O42</f>
        <v>1.9534429431873677E-3</v>
      </c>
      <c r="E42" s="77">
        <f>$C$17*D42</f>
        <v>0.19534429431873676</v>
      </c>
      <c r="F42" s="76">
        <f>分析係数表!C45</f>
        <v>1</v>
      </c>
      <c r="G42" s="77">
        <f>E42*F42</f>
        <v>0.19534429431873676</v>
      </c>
      <c r="H42" s="77">
        <v>0.29156673532193361</v>
      </c>
      <c r="I42" s="77">
        <f>C42+H42</f>
        <v>0.29156673532193361</v>
      </c>
      <c r="J42" s="76">
        <f>分析係数表!G45</f>
        <v>0</v>
      </c>
      <c r="K42" s="78">
        <f>I42*J42</f>
        <v>0</v>
      </c>
      <c r="L42" s="79"/>
      <c r="M42" s="80"/>
      <c r="N42" s="81">
        <f>分析係数表!H45</f>
        <v>0</v>
      </c>
      <c r="O42" s="82">
        <f t="shared" si="4"/>
        <v>0</v>
      </c>
      <c r="P42" s="76">
        <f>分析係数表!C45</f>
        <v>1</v>
      </c>
      <c r="Q42" s="82">
        <f>O42*P42</f>
        <v>0</v>
      </c>
      <c r="R42" s="83">
        <v>3.9165024912580636E-2</v>
      </c>
      <c r="S42" s="84">
        <f>I42+R42</f>
        <v>0.33073176023451423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5.3719680937652616E-3</v>
      </c>
      <c r="E43" s="77">
        <f>$C$17*D43</f>
        <v>0.53719680937652614</v>
      </c>
      <c r="F43" s="76">
        <f>分析係数表!C46</f>
        <v>1</v>
      </c>
      <c r="G43" s="77">
        <f>E43*F43</f>
        <v>0.53719680937652614</v>
      </c>
      <c r="H43" s="77">
        <v>0.66090901629378429</v>
      </c>
      <c r="I43" s="77">
        <f>C43+H43</f>
        <v>0.66090901629378429</v>
      </c>
      <c r="J43" s="76">
        <f>分析係数表!G46</f>
        <v>9.254143646408839E-3</v>
      </c>
      <c r="K43" s="78">
        <f>I43*J43</f>
        <v>6.1161469739894397E-3</v>
      </c>
      <c r="L43" s="79"/>
      <c r="M43" s="80"/>
      <c r="N43" s="81">
        <f>分析係数表!H46</f>
        <v>3.7808984269891717E-2</v>
      </c>
      <c r="O43" s="82">
        <f t="shared" si="4"/>
        <v>0.32934486830131637</v>
      </c>
      <c r="P43" s="76">
        <f>分析係数表!C46</f>
        <v>1</v>
      </c>
      <c r="Q43" s="82">
        <f>O43*P43</f>
        <v>0.32934486830131637</v>
      </c>
      <c r="R43" s="83">
        <v>0.35086550813867617</v>
      </c>
      <c r="S43" s="84">
        <f>I43+R43</f>
        <v>1.0117745244324605</v>
      </c>
      <c r="T43" s="85">
        <f>分析係数表!F46</f>
        <v>0.31353591160220995</v>
      </c>
      <c r="U43" s="86">
        <f>S43*T43</f>
        <v>0.31722764785382396</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投入係数表!O44</f>
        <v>0.77258668403060393</v>
      </c>
      <c r="E44" s="91">
        <f>SUM(E5:E43)</f>
        <v>77.258668403060355</v>
      </c>
      <c r="F44" s="92">
        <f>分析係数表!C47</f>
        <v>0.4319039427318887</v>
      </c>
      <c r="G44" s="91">
        <f>SUM(G5:G43)</f>
        <v>15.470520790122549</v>
      </c>
      <c r="H44" s="91">
        <f>SUM(H5:H43)</f>
        <v>18.325428373334248</v>
      </c>
      <c r="I44" s="91">
        <f>SUM(I5:I43)</f>
        <v>118.32542837333426</v>
      </c>
      <c r="J44" s="92">
        <f>分析係数表!G47</f>
        <v>0.25029486054038919</v>
      </c>
      <c r="K44" s="93">
        <f>SUM(K5:K43)</f>
        <v>13.892754129047978</v>
      </c>
      <c r="L44" s="94">
        <f>最終需要_まとめ!$L$33</f>
        <v>0.627</v>
      </c>
      <c r="M44" s="91">
        <f>K44*L44</f>
        <v>8.7107568389130812</v>
      </c>
      <c r="N44" s="95">
        <f>分析係数表!H47</f>
        <v>1</v>
      </c>
      <c r="O44" s="96">
        <f>SUM(O5:O43)</f>
        <v>8.7107568389130812</v>
      </c>
      <c r="P44" s="92">
        <f>分析係数表!C47</f>
        <v>0.4319039427318887</v>
      </c>
      <c r="Q44" s="96">
        <f>SUM(Q5:Q43)</f>
        <v>3.8885939295224254</v>
      </c>
      <c r="R44" s="91">
        <f>SUM(R5:R43)</f>
        <v>4.4864459918619364</v>
      </c>
      <c r="S44" s="97">
        <f>SUM(S5:S43)</f>
        <v>122.8118743651962</v>
      </c>
      <c r="T44" s="98">
        <f>分析係数表!F47</f>
        <v>0.46751956312169796</v>
      </c>
      <c r="U44" s="99">
        <f>SUM(U5:U43)</f>
        <v>32.19529214205506</v>
      </c>
      <c r="V44" s="100">
        <f>分析係数表!D47</f>
        <v>9.4632730327820297E-2</v>
      </c>
      <c r="W44" s="164">
        <f>SUM(W5:W43)</f>
        <v>4</v>
      </c>
      <c r="X44" s="92">
        <f>分析係数表!E47</f>
        <v>7.3297752597196272E-2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0.68488372093023253</v>
      </c>
      <c r="G5" s="77">
        <f t="shared" ref="G5:G38" si="1">E5*F5</f>
        <v>0</v>
      </c>
      <c r="H5" s="77">
        <f t="array" ref="H5:H43">MMULT(逆行列係数!C5:AO43,'14'!G5:G43)</f>
        <v>2.7426691796018357E-3</v>
      </c>
      <c r="I5" s="77">
        <f t="shared" ref="I5:I38" si="2">C5+H5</f>
        <v>2.7426691796018357E-3</v>
      </c>
      <c r="J5" s="76">
        <f>分析係数表!G8</f>
        <v>0.11968520032706459</v>
      </c>
      <c r="K5" s="78">
        <f t="shared" ref="K5:K38" si="3">I5*J5</f>
        <v>3.2825691019151159E-4</v>
      </c>
      <c r="L5" s="79" t="s">
        <v>183</v>
      </c>
      <c r="M5" s="80" t="s">
        <v>183</v>
      </c>
      <c r="N5" s="81">
        <f>分析係数表!H8</f>
        <v>1.1759401339568168E-2</v>
      </c>
      <c r="O5" s="82">
        <f t="shared" ref="O5:O43" si="4">$M$44*N5</f>
        <v>0.23201145471955248</v>
      </c>
      <c r="P5" s="76">
        <f>分析係数表!C8</f>
        <v>0.68488372093023253</v>
      </c>
      <c r="Q5" s="82">
        <f t="shared" ref="Q5:Q38" si="5">O5*P5</f>
        <v>0.15890086840676326</v>
      </c>
      <c r="R5" s="83">
        <f t="array" ref="R5:R43">MMULT(逆行列係数!C5:AO43,'14'!Q5:Q43)</f>
        <v>0.22912697938224227</v>
      </c>
      <c r="S5" s="84">
        <f t="shared" ref="S5:S38" si="6">I5+R5</f>
        <v>0.23186964856184411</v>
      </c>
      <c r="T5" s="85">
        <f>分析係数表!F8</f>
        <v>0.45145134914145546</v>
      </c>
      <c r="U5" s="86">
        <f t="shared" ref="U5:U38" si="7">S5*T5</f>
        <v>0.10467786566819966</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投入係数表!P6</f>
        <v>0</v>
      </c>
      <c r="E6" s="77">
        <f t="shared" si="0"/>
        <v>0</v>
      </c>
      <c r="F6" s="76">
        <f>分析係数表!C9</f>
        <v>0.9299655568312285</v>
      </c>
      <c r="G6" s="77">
        <f t="shared" si="1"/>
        <v>0</v>
      </c>
      <c r="H6" s="77">
        <v>3.8589689449083668E-3</v>
      </c>
      <c r="I6" s="77">
        <f t="shared" si="2"/>
        <v>3.8589689449083668E-3</v>
      </c>
      <c r="J6" s="76">
        <f>分析係数表!G9</f>
        <v>0.24742268041237114</v>
      </c>
      <c r="K6" s="78">
        <f t="shared" si="3"/>
        <v>9.5479643997732795E-4</v>
      </c>
      <c r="L6" s="79"/>
      <c r="M6" s="80"/>
      <c r="N6" s="81">
        <f>分析係数表!H9</f>
        <v>6.1815034870952028E-4</v>
      </c>
      <c r="O6" s="82">
        <f t="shared" si="4"/>
        <v>1.2196025758294348E-2</v>
      </c>
      <c r="P6" s="76">
        <f>分析係数表!C9</f>
        <v>0.9299655568312285</v>
      </c>
      <c r="Q6" s="82">
        <f t="shared" si="5"/>
        <v>1.134188388544021E-2</v>
      </c>
      <c r="R6" s="83">
        <v>1.5622930251922816E-2</v>
      </c>
      <c r="S6" s="84">
        <f t="shared" si="6"/>
        <v>1.9481899196831184E-2</v>
      </c>
      <c r="T6" s="85">
        <f>分析係数表!F9</f>
        <v>0.67468499427262318</v>
      </c>
      <c r="U6" s="86">
        <f t="shared" si="7"/>
        <v>1.314414504803387E-2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投入係数表!P7</f>
        <v>0</v>
      </c>
      <c r="E7" s="77">
        <f t="shared" si="0"/>
        <v>0</v>
      </c>
      <c r="F7" s="76">
        <f>分析係数表!C10</f>
        <v>1.2922465208747513E-2</v>
      </c>
      <c r="G7" s="77">
        <f t="shared" si="1"/>
        <v>0</v>
      </c>
      <c r="H7" s="77">
        <v>4.1300074817232976E-5</v>
      </c>
      <c r="I7" s="77">
        <f t="shared" si="2"/>
        <v>4.1300074817232976E-5</v>
      </c>
      <c r="J7" s="76">
        <f>分析係数表!G10</f>
        <v>0.17647058823529413</v>
      </c>
      <c r="K7" s="78">
        <f t="shared" si="3"/>
        <v>7.2882484971587611E-6</v>
      </c>
      <c r="L7" s="79"/>
      <c r="M7" s="80"/>
      <c r="N7" s="81">
        <f>分析係数表!H10</f>
        <v>1.1926665551571919E-3</v>
      </c>
      <c r="O7" s="82">
        <f t="shared" si="4"/>
        <v>2.3531155580709093E-2</v>
      </c>
      <c r="P7" s="76">
        <f>分析係数表!C10</f>
        <v>1.2922465208747513E-2</v>
      </c>
      <c r="Q7" s="82">
        <f t="shared" si="5"/>
        <v>3.0408053931333816E-4</v>
      </c>
      <c r="R7" s="83">
        <v>5.0183974453068907E-4</v>
      </c>
      <c r="S7" s="84">
        <f t="shared" si="6"/>
        <v>5.4313981934792208E-4</v>
      </c>
      <c r="T7" s="85">
        <f>分析係数表!F10</f>
        <v>0.58823529411764708</v>
      </c>
      <c r="U7" s="86">
        <f t="shared" si="7"/>
        <v>3.1949401138113066E-4</v>
      </c>
      <c r="V7" s="87">
        <f>分析係数表!D10</f>
        <v>5.8823529411764705E-2</v>
      </c>
      <c r="W7" s="88">
        <f t="shared" si="8"/>
        <v>0</v>
      </c>
      <c r="X7" s="76">
        <f>分析係数表!E10</f>
        <v>0</v>
      </c>
      <c r="Y7" s="89">
        <f t="shared" si="9"/>
        <v>0</v>
      </c>
    </row>
    <row r="8" spans="1:25" x14ac:dyDescent="0.2">
      <c r="A8" s="6" t="s">
        <v>221</v>
      </c>
      <c r="B8" s="5" t="s">
        <v>27</v>
      </c>
      <c r="C8" s="90"/>
      <c r="D8" s="76">
        <f>投入係数表!P8</f>
        <v>2.9222676797194621E-4</v>
      </c>
      <c r="E8" s="77">
        <f t="shared" si="0"/>
        <v>2.9222676797194622E-2</v>
      </c>
      <c r="F8" s="76">
        <f>分析係数表!C11</f>
        <v>8.1708834508502748E-2</v>
      </c>
      <c r="G8" s="77">
        <f t="shared" si="1"/>
        <v>2.3877508623174385E-3</v>
      </c>
      <c r="H8" s="77">
        <v>3.5173404255384282E-2</v>
      </c>
      <c r="I8" s="77">
        <f t="shared" si="2"/>
        <v>3.5173404255384282E-2</v>
      </c>
      <c r="J8" s="76">
        <f>分析係数表!G11</f>
        <v>0.34375</v>
      </c>
      <c r="K8" s="78">
        <f t="shared" si="3"/>
        <v>1.2090857712788347E-2</v>
      </c>
      <c r="L8" s="79"/>
      <c r="M8" s="80"/>
      <c r="N8" s="81">
        <f>分析係数表!H11</f>
        <v>-2.1817071130924245E-5</v>
      </c>
      <c r="O8" s="82">
        <f t="shared" si="4"/>
        <v>-4.304479679398005E-4</v>
      </c>
      <c r="P8" s="76">
        <f>分析係数表!C11</f>
        <v>8.1708834508502748E-2</v>
      </c>
      <c r="Q8" s="82">
        <f t="shared" si="5"/>
        <v>-3.5171401776914458E-5</v>
      </c>
      <c r="R8" s="83">
        <v>2.7874313458444051E-3</v>
      </c>
      <c r="S8" s="84">
        <f t="shared" si="6"/>
        <v>3.796083560122869E-2</v>
      </c>
      <c r="T8" s="85">
        <f>分析係数表!F11</f>
        <v>0.56944444444444442</v>
      </c>
      <c r="U8" s="86">
        <f t="shared" si="7"/>
        <v>2.161658693958856E-2</v>
      </c>
      <c r="V8" s="87">
        <f>分析係数表!D11</f>
        <v>3.8194444444444448E-2</v>
      </c>
      <c r="W8" s="88">
        <f t="shared" si="8"/>
        <v>0</v>
      </c>
      <c r="X8" s="76">
        <f>分析係数表!E11</f>
        <v>3.125E-2</v>
      </c>
      <c r="Y8" s="89">
        <f t="shared" si="9"/>
        <v>0</v>
      </c>
    </row>
    <row r="9" spans="1:25" x14ac:dyDescent="0.2">
      <c r="A9" s="6" t="s">
        <v>222</v>
      </c>
      <c r="B9" s="5" t="s">
        <v>190</v>
      </c>
      <c r="C9" s="90"/>
      <c r="D9" s="76">
        <f>投入係数表!P9</f>
        <v>0</v>
      </c>
      <c r="E9" s="77">
        <f t="shared" si="0"/>
        <v>0</v>
      </c>
      <c r="F9" s="76">
        <f>分析係数表!C12</f>
        <v>0.11314574959059098</v>
      </c>
      <c r="G9" s="77">
        <f t="shared" si="1"/>
        <v>0</v>
      </c>
      <c r="H9" s="77">
        <v>5.9824331312916326E-4</v>
      </c>
      <c r="I9" s="77">
        <f t="shared" si="2"/>
        <v>5.9824331312916326E-4</v>
      </c>
      <c r="J9" s="76">
        <f>分析係数表!G12</f>
        <v>0.14250333396837492</v>
      </c>
      <c r="K9" s="78">
        <f t="shared" si="3"/>
        <v>8.5251666645192242E-5</v>
      </c>
      <c r="L9" s="79"/>
      <c r="M9" s="80"/>
      <c r="N9" s="81">
        <f>分析係数表!H12</f>
        <v>9.1697149963274591E-2</v>
      </c>
      <c r="O9" s="82">
        <f t="shared" si="4"/>
        <v>1.8091728092509813</v>
      </c>
      <c r="P9" s="76">
        <f>分析係数表!C12</f>
        <v>0.11314574959059098</v>
      </c>
      <c r="Q9" s="82">
        <f t="shared" si="5"/>
        <v>0.20470021364161756</v>
      </c>
      <c r="R9" s="83">
        <v>0.2312860655552357</v>
      </c>
      <c r="S9" s="84">
        <f t="shared" si="6"/>
        <v>0.23188430886836486</v>
      </c>
      <c r="T9" s="85">
        <f>分析係数表!F12</f>
        <v>0.2998031371054804</v>
      </c>
      <c r="U9" s="86">
        <f t="shared" si="7"/>
        <v>6.9519643244271956E-2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投入係数表!P10</f>
        <v>1.2419637638807716E-3</v>
      </c>
      <c r="E10" s="77">
        <f t="shared" si="0"/>
        <v>0.12419637638807715</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0.27749545666519138</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投入係数表!P11</f>
        <v>3.7258912916423143E-3</v>
      </c>
      <c r="E11" s="77">
        <f t="shared" si="0"/>
        <v>0.37258912916423143</v>
      </c>
      <c r="F11" s="76">
        <f>分析係数表!C14</f>
        <v>0.3356233343204027</v>
      </c>
      <c r="G11" s="77">
        <f t="shared" si="1"/>
        <v>0.12504960586163455</v>
      </c>
      <c r="H11" s="77">
        <v>0.29749974260058071</v>
      </c>
      <c r="I11" s="77">
        <f t="shared" si="2"/>
        <v>0.29749974260058071</v>
      </c>
      <c r="J11" s="76">
        <f>分析係数表!G14</f>
        <v>0.16310052482842147</v>
      </c>
      <c r="K11" s="78">
        <f t="shared" si="3"/>
        <v>4.8522364154475008E-2</v>
      </c>
      <c r="L11" s="79"/>
      <c r="M11" s="80"/>
      <c r="N11" s="81">
        <f>分析係数表!H14</f>
        <v>1.1635771269826263E-3</v>
      </c>
      <c r="O11" s="82">
        <f t="shared" si="4"/>
        <v>2.2957224956789358E-2</v>
      </c>
      <c r="P11" s="76">
        <f>分析係数表!C14</f>
        <v>0.3356233343204027</v>
      </c>
      <c r="Q11" s="82">
        <f t="shared" si="5"/>
        <v>7.7049803867412069E-3</v>
      </c>
      <c r="R11" s="83">
        <v>9.016979177926146E-2</v>
      </c>
      <c r="S11" s="84">
        <f t="shared" si="6"/>
        <v>0.3876695343798422</v>
      </c>
      <c r="T11" s="85">
        <f>分析係数表!F14</f>
        <v>0.30244919930022879</v>
      </c>
      <c r="U11" s="86">
        <f t="shared" si="7"/>
        <v>0.11725034026627579</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投入係数表!P12</f>
        <v>9.1320864991233201E-3</v>
      </c>
      <c r="E12" s="77">
        <f t="shared" si="0"/>
        <v>0.91320864991233197</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0.1670138115606426</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投入係数表!P13</f>
        <v>2.9953243717124487E-3</v>
      </c>
      <c r="E13" s="77">
        <f t="shared" si="0"/>
        <v>0.29953243717124489</v>
      </c>
      <c r="F13" s="76">
        <f>分析係数表!C16</f>
        <v>4.9444829979181093E-2</v>
      </c>
      <c r="G13" s="77">
        <f t="shared" si="1"/>
        <v>1.4810330429181947E-2</v>
      </c>
      <c r="H13" s="77">
        <v>2.1861262806201973E-2</v>
      </c>
      <c r="I13" s="77">
        <f t="shared" si="2"/>
        <v>2.1861262806201973E-2</v>
      </c>
      <c r="J13" s="76">
        <f>分析係数表!G16</f>
        <v>3.3546325878594248E-2</v>
      </c>
      <c r="K13" s="78">
        <f t="shared" si="3"/>
        <v>7.3336504621444312E-4</v>
      </c>
      <c r="L13" s="79"/>
      <c r="M13" s="80"/>
      <c r="N13" s="81">
        <f>分析係数表!H16</f>
        <v>1.6697331772200688E-2</v>
      </c>
      <c r="O13" s="82">
        <f t="shared" si="4"/>
        <v>0.32943617812992732</v>
      </c>
      <c r="P13" s="76">
        <f>分析係数表!C16</f>
        <v>4.9444829979181093E-2</v>
      </c>
      <c r="Q13" s="82">
        <f t="shared" si="5"/>
        <v>1.6288915816625473E-2</v>
      </c>
      <c r="R13" s="83">
        <v>1.9403994942330634E-2</v>
      </c>
      <c r="S13" s="84">
        <f t="shared" si="6"/>
        <v>4.1265257748532611E-2</v>
      </c>
      <c r="T13" s="85">
        <f>分析係数表!F16</f>
        <v>0.28753993610223644</v>
      </c>
      <c r="U13" s="86">
        <f t="shared" si="7"/>
        <v>1.1865409576255384E-2</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投入係数表!P14</f>
        <v>5.0409117475160728E-3</v>
      </c>
      <c r="E14" s="77">
        <f t="shared" si="0"/>
        <v>0.50409117475160725</v>
      </c>
      <c r="F14" s="76">
        <f>分析係数表!C17</f>
        <v>0.25757290686735657</v>
      </c>
      <c r="G14" s="77">
        <f t="shared" si="1"/>
        <v>0.1298402292069521</v>
      </c>
      <c r="H14" s="77">
        <v>0.16852875915216281</v>
      </c>
      <c r="I14" s="77">
        <f t="shared" si="2"/>
        <v>0.16852875915216281</v>
      </c>
      <c r="J14" s="76">
        <f>分析係数表!G17</f>
        <v>0.2176385387050051</v>
      </c>
      <c r="K14" s="78">
        <f t="shared" si="3"/>
        <v>3.6678352871644469E-2</v>
      </c>
      <c r="L14" s="79"/>
      <c r="M14" s="80"/>
      <c r="N14" s="81">
        <f>分析係数表!H17</f>
        <v>2.8507639611074346E-3</v>
      </c>
      <c r="O14" s="82">
        <f t="shared" si="4"/>
        <v>5.6245201144133936E-2</v>
      </c>
      <c r="P14" s="76">
        <f>分析係数表!C17</f>
        <v>0.25757290686735657</v>
      </c>
      <c r="Q14" s="82">
        <f t="shared" si="5"/>
        <v>1.4487239956033748E-2</v>
      </c>
      <c r="R14" s="83">
        <v>3.7240711704190015E-2</v>
      </c>
      <c r="S14" s="84">
        <f t="shared" si="6"/>
        <v>0.20576947085635283</v>
      </c>
      <c r="T14" s="85">
        <f>分析係数表!F17</f>
        <v>0.33994957352073385</v>
      </c>
      <c r="U14" s="86">
        <f t="shared" si="7"/>
        <v>6.9951243861204215E-2</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投入係数表!P15</f>
        <v>3.7258912916423143E-3</v>
      </c>
      <c r="E15" s="77">
        <f t="shared" si="0"/>
        <v>0.37258912916423143</v>
      </c>
      <c r="F15" s="76">
        <f>分析係数表!C18</f>
        <v>0.16953824948311513</v>
      </c>
      <c r="G15" s="77">
        <f t="shared" si="1"/>
        <v>6.316810873494208E-2</v>
      </c>
      <c r="H15" s="77">
        <v>7.5300381649566706E-2</v>
      </c>
      <c r="I15" s="77">
        <f t="shared" si="2"/>
        <v>7.5300381649566706E-2</v>
      </c>
      <c r="J15" s="76">
        <f>分析係数表!G18</f>
        <v>0.21537419573315272</v>
      </c>
      <c r="K15" s="78">
        <f t="shared" si="3"/>
        <v>1.6217759136174882E-2</v>
      </c>
      <c r="L15" s="79"/>
      <c r="M15" s="80"/>
      <c r="N15" s="81">
        <f>分析係数表!H18</f>
        <v>4.4361377966212629E-4</v>
      </c>
      <c r="O15" s="82">
        <f t="shared" si="4"/>
        <v>8.7524420147759435E-3</v>
      </c>
      <c r="P15" s="76">
        <f>分析係数表!C18</f>
        <v>0.16953824948311513</v>
      </c>
      <c r="Q15" s="82">
        <f t="shared" si="5"/>
        <v>1.4838736978875827E-3</v>
      </c>
      <c r="R15" s="83">
        <v>4.4490431070809047E-3</v>
      </c>
      <c r="S15" s="84">
        <f t="shared" si="6"/>
        <v>7.9749424756647605E-2</v>
      </c>
      <c r="T15" s="85">
        <f>分析係数表!F18</f>
        <v>0.45885540128682695</v>
      </c>
      <c r="U15" s="86">
        <f t="shared" si="7"/>
        <v>3.6593454299105148E-2</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投入係数表!P16</f>
        <v>0.23597311513734659</v>
      </c>
      <c r="E16" s="77">
        <f t="shared" si="0"/>
        <v>23.59731151373466</v>
      </c>
      <c r="F16" s="76">
        <f>分析係数表!C19</f>
        <v>7.0188221007893126E-2</v>
      </c>
      <c r="G16" s="77">
        <f t="shared" si="1"/>
        <v>1.6562533157181094</v>
      </c>
      <c r="H16" s="77">
        <v>1.7631502664054532</v>
      </c>
      <c r="I16" s="77">
        <f t="shared" si="2"/>
        <v>1.7631502664054532</v>
      </c>
      <c r="J16" s="76">
        <f>分析係数表!G19</f>
        <v>5.7542768273716953E-2</v>
      </c>
      <c r="K16" s="78">
        <f t="shared" si="3"/>
        <v>0.1014565472115113</v>
      </c>
      <c r="L16" s="79"/>
      <c r="M16" s="80"/>
      <c r="N16" s="81">
        <f>分析係数表!H19</f>
        <v>-1.1635771269826264E-4</v>
      </c>
      <c r="O16" s="82">
        <f t="shared" si="4"/>
        <v>-2.2957224956789363E-3</v>
      </c>
      <c r="P16" s="76">
        <f>分析係数表!C19</f>
        <v>7.0188221007893126E-2</v>
      </c>
      <c r="Q16" s="82">
        <f t="shared" si="5"/>
        <v>-1.6113267789950514E-4</v>
      </c>
      <c r="R16" s="83">
        <v>1.4360215205861211E-3</v>
      </c>
      <c r="S16" s="84">
        <f t="shared" si="6"/>
        <v>1.7645862879260394</v>
      </c>
      <c r="T16" s="85">
        <f>分析係数表!F19</f>
        <v>0.24027993779160187</v>
      </c>
      <c r="U16" s="86">
        <f t="shared" si="7"/>
        <v>0.4239946834907824</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投入係数表!P17</f>
        <v>6.8308007013442432E-2</v>
      </c>
      <c r="E17" s="77">
        <f t="shared" si="0"/>
        <v>6.8308007013442431</v>
      </c>
      <c r="F17" s="76">
        <f>分析係数表!C20</f>
        <v>0.17015847434864362</v>
      </c>
      <c r="G17" s="77">
        <f t="shared" si="1"/>
        <v>1.1623186259203813</v>
      </c>
      <c r="H17" s="77">
        <v>1.2876446138524482</v>
      </c>
      <c r="I17" s="77">
        <f t="shared" si="2"/>
        <v>1.2876446138524482</v>
      </c>
      <c r="J17" s="76">
        <f>分析係数表!G20</f>
        <v>0.1001139508383526</v>
      </c>
      <c r="K17" s="78">
        <f t="shared" si="3"/>
        <v>0.12891118956849351</v>
      </c>
      <c r="L17" s="79"/>
      <c r="M17" s="80"/>
      <c r="N17" s="81">
        <f>分析係数表!H20</f>
        <v>5.5269913531674753E-4</v>
      </c>
      <c r="O17" s="82">
        <f t="shared" si="4"/>
        <v>1.0904681854474947E-2</v>
      </c>
      <c r="P17" s="76">
        <f>分析係数表!C20</f>
        <v>0.17015847434864362</v>
      </c>
      <c r="Q17" s="82">
        <f t="shared" si="5"/>
        <v>1.8555240276147947E-3</v>
      </c>
      <c r="R17" s="83">
        <v>6.6461675214847258E-3</v>
      </c>
      <c r="S17" s="84">
        <f t="shared" si="6"/>
        <v>1.2942907813739331</v>
      </c>
      <c r="T17" s="85">
        <f>分析係数表!F20</f>
        <v>0.22285528243529221</v>
      </c>
      <c r="U17" s="86">
        <f t="shared" si="7"/>
        <v>0.28843953763648289</v>
      </c>
      <c r="V17" s="87">
        <f>分析係数表!D20</f>
        <v>3.9231645775679634E-2</v>
      </c>
      <c r="W17" s="88">
        <f t="shared" si="8"/>
        <v>0</v>
      </c>
      <c r="X17" s="76">
        <f>分析係数表!E20</f>
        <v>4.2487384014325245E-2</v>
      </c>
      <c r="Y17" s="89">
        <f t="shared" si="9"/>
        <v>0</v>
      </c>
    </row>
    <row r="18" spans="1:25" x14ac:dyDescent="0.2">
      <c r="A18" s="6" t="s">
        <v>6</v>
      </c>
      <c r="B18" s="5" t="s">
        <v>34</v>
      </c>
      <c r="C18" s="75">
        <f>最終需要_まとめ!C19</f>
        <v>100</v>
      </c>
      <c r="D18" s="76">
        <f>投入係数表!P18</f>
        <v>7.3421975452951496E-2</v>
      </c>
      <c r="E18" s="77">
        <f t="shared" si="0"/>
        <v>7.34219754529515</v>
      </c>
      <c r="F18" s="76">
        <f>分析係数表!C21</f>
        <v>0.30753935376967689</v>
      </c>
      <c r="G18" s="77">
        <f t="shared" si="1"/>
        <v>2.2580146883293786</v>
      </c>
      <c r="H18" s="77">
        <v>2.3330958869535676</v>
      </c>
      <c r="I18" s="77">
        <f t="shared" si="2"/>
        <v>102.33309588695357</v>
      </c>
      <c r="J18" s="76">
        <f>分析係数表!G21</f>
        <v>0.28506721215663355</v>
      </c>
      <c r="K18" s="78">
        <f t="shared" si="3"/>
        <v>29.171810355851317</v>
      </c>
      <c r="L18" s="79"/>
      <c r="M18" s="80"/>
      <c r="N18" s="81">
        <f>分析係数表!H21</f>
        <v>9.2358934454245961E-4</v>
      </c>
      <c r="O18" s="82">
        <f t="shared" si="4"/>
        <v>1.8222297309451553E-2</v>
      </c>
      <c r="P18" s="76">
        <f>分析係数表!C21</f>
        <v>0.30753935376967689</v>
      </c>
      <c r="Q18" s="82">
        <f t="shared" si="5"/>
        <v>5.6040735387476526E-3</v>
      </c>
      <c r="R18" s="83">
        <v>1.5734131183875819E-2</v>
      </c>
      <c r="S18" s="84">
        <f t="shared" si="6"/>
        <v>102.34883001813745</v>
      </c>
      <c r="T18" s="85">
        <f>分析係数表!F21</f>
        <v>0.42562828755113968</v>
      </c>
      <c r="U18" s="86">
        <f t="shared" si="7"/>
        <v>43.562557253482524</v>
      </c>
      <c r="V18" s="87">
        <f>分析係数表!D21</f>
        <v>5.6472822910578611E-2</v>
      </c>
      <c r="W18" s="88">
        <f t="shared" si="8"/>
        <v>6</v>
      </c>
      <c r="X18" s="76">
        <f>分析係数表!E21</f>
        <v>4.989772063120982E-2</v>
      </c>
      <c r="Y18" s="89">
        <f t="shared" si="9"/>
        <v>5</v>
      </c>
    </row>
    <row r="19" spans="1:25" x14ac:dyDescent="0.2">
      <c r="A19" s="6" t="s">
        <v>7</v>
      </c>
      <c r="B19" s="5" t="s">
        <v>268</v>
      </c>
      <c r="C19" s="90"/>
      <c r="D19" s="76">
        <f>投入係数表!P19</f>
        <v>1.0227936879018118E-3</v>
      </c>
      <c r="E19" s="77">
        <f t="shared" si="0"/>
        <v>0.10227936879018118</v>
      </c>
      <c r="F19" s="76">
        <f>分析係数表!C22</f>
        <v>4.2074718897352148E-2</v>
      </c>
      <c r="G19" s="77">
        <f t="shared" si="1"/>
        <v>4.3033756908454858E-3</v>
      </c>
      <c r="H19" s="77">
        <v>5.2944442105587299E-3</v>
      </c>
      <c r="I19" s="77">
        <f t="shared" si="2"/>
        <v>5.2944442105587299E-3</v>
      </c>
      <c r="J19" s="76">
        <f>分析係数表!G22</f>
        <v>0.19450101832993891</v>
      </c>
      <c r="K19" s="78">
        <f t="shared" si="3"/>
        <v>1.0297747904447225E-3</v>
      </c>
      <c r="L19" s="79"/>
      <c r="M19" s="80"/>
      <c r="N19" s="81">
        <f>分析係数表!H22</f>
        <v>4.363414226184849E-5</v>
      </c>
      <c r="O19" s="82">
        <f t="shared" si="4"/>
        <v>8.6089593587960101E-4</v>
      </c>
      <c r="P19" s="76">
        <f>分析係数表!C22</f>
        <v>4.2074718897352148E-2</v>
      </c>
      <c r="Q19" s="82">
        <f t="shared" si="5"/>
        <v>3.6221954502007114E-5</v>
      </c>
      <c r="R19" s="83">
        <v>4.9201006992919284E-4</v>
      </c>
      <c r="S19" s="84">
        <f t="shared" si="6"/>
        <v>5.7864542804879227E-3</v>
      </c>
      <c r="T19" s="85">
        <f>分析係数表!F22</f>
        <v>0.41276306856754924</v>
      </c>
      <c r="U19" s="86">
        <f t="shared" si="7"/>
        <v>2.3884346249400251E-3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投入係数表!P20</f>
        <v>5.1139684395090591E-4</v>
      </c>
      <c r="E20" s="77">
        <f t="shared" si="0"/>
        <v>5.113968439509059E-2</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5.7393062391973408E-4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投入係数表!P21</f>
        <v>0</v>
      </c>
      <c r="E21" s="77">
        <f t="shared" si="0"/>
        <v>0</v>
      </c>
      <c r="F21" s="76">
        <f>分析係数表!C24</f>
        <v>7.1732954545454586E-2</v>
      </c>
      <c r="G21" s="77">
        <f t="shared" si="1"/>
        <v>0</v>
      </c>
      <c r="H21" s="77">
        <v>9.2298803914916201E-4</v>
      </c>
      <c r="I21" s="77">
        <f t="shared" si="2"/>
        <v>9.2298803914916201E-4</v>
      </c>
      <c r="J21" s="76">
        <f>分析係数表!G24</f>
        <v>0.20895522388059701</v>
      </c>
      <c r="K21" s="78">
        <f t="shared" si="3"/>
        <v>1.9286317235952638E-4</v>
      </c>
      <c r="L21" s="79"/>
      <c r="M21" s="80"/>
      <c r="N21" s="81">
        <f>分析係数表!H24</f>
        <v>3.4907313809478792E-4</v>
      </c>
      <c r="O21" s="82">
        <f t="shared" si="4"/>
        <v>6.887167487036808E-3</v>
      </c>
      <c r="P21" s="76">
        <f>分析係数表!C24</f>
        <v>7.1732954545454586E-2</v>
      </c>
      <c r="Q21" s="82">
        <f t="shared" si="5"/>
        <v>4.9403687229454399E-4</v>
      </c>
      <c r="R21" s="83">
        <v>2.0665088682243174E-3</v>
      </c>
      <c r="S21" s="84">
        <f t="shared" si="6"/>
        <v>2.9894969073734796E-3</v>
      </c>
      <c r="T21" s="85">
        <f>分析係数表!F24</f>
        <v>0.39402985074626867</v>
      </c>
      <c r="U21" s="86">
        <f t="shared" si="7"/>
        <v>1.1779510202188041E-3</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投入係数表!P22</f>
        <v>2.7761542957334892E-3</v>
      </c>
      <c r="E22" s="77">
        <f t="shared" si="0"/>
        <v>0.27761542957334895</v>
      </c>
      <c r="F22" s="76">
        <f>分析係数表!C25</f>
        <v>8.282778259254675E-2</v>
      </c>
      <c r="G22" s="77">
        <f t="shared" si="1"/>
        <v>2.299427044503782E-2</v>
      </c>
      <c r="H22" s="77">
        <v>2.8303666275561343E-2</v>
      </c>
      <c r="I22" s="77">
        <f t="shared" si="2"/>
        <v>2.8303666275561343E-2</v>
      </c>
      <c r="J22" s="76">
        <f>分析係数表!G25</f>
        <v>0.19696794352505498</v>
      </c>
      <c r="K22" s="78">
        <f t="shared" si="3"/>
        <v>5.5749149405167698E-3</v>
      </c>
      <c r="L22" s="79"/>
      <c r="M22" s="80"/>
      <c r="N22" s="81">
        <f>分析係数表!H25</f>
        <v>5.163373500985404E-4</v>
      </c>
      <c r="O22" s="82">
        <f t="shared" si="4"/>
        <v>1.0187268574575277E-2</v>
      </c>
      <c r="P22" s="76">
        <f>分析係数表!C25</f>
        <v>8.282778259254675E-2</v>
      </c>
      <c r="Q22" s="82">
        <f t="shared" si="5"/>
        <v>8.4378886670680468E-4</v>
      </c>
      <c r="R22" s="83">
        <v>5.1954767642127184E-3</v>
      </c>
      <c r="S22" s="84">
        <f t="shared" si="6"/>
        <v>3.3499143039774061E-2</v>
      </c>
      <c r="T22" s="85">
        <f>分析係数表!F25</f>
        <v>0.35065385950700151</v>
      </c>
      <c r="U22" s="86">
        <f t="shared" si="7"/>
        <v>1.174660379707388E-2</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投入係数表!P23</f>
        <v>8.0362361192285218E-4</v>
      </c>
      <c r="E23" s="77">
        <f t="shared" si="0"/>
        <v>8.0362361192285223E-2</v>
      </c>
      <c r="F23" s="76">
        <f>分析係数表!C26</f>
        <v>0.67408011178388449</v>
      </c>
      <c r="G23" s="77">
        <f t="shared" si="1"/>
        <v>5.4170669415712525E-2</v>
      </c>
      <c r="H23" s="77">
        <v>7.4184999300624388E-2</v>
      </c>
      <c r="I23" s="77">
        <f t="shared" si="2"/>
        <v>7.4184999300624388E-2</v>
      </c>
      <c r="J23" s="76">
        <f>分析係数表!G26</f>
        <v>0.19641156410335187</v>
      </c>
      <c r="K23" s="78">
        <f t="shared" si="3"/>
        <v>1.4570791745641701E-2</v>
      </c>
      <c r="L23" s="79"/>
      <c r="M23" s="80"/>
      <c r="N23" s="81">
        <f>分析係数表!H26</f>
        <v>1.0886718494331198E-2</v>
      </c>
      <c r="O23" s="82">
        <f t="shared" si="4"/>
        <v>0.21479353600196044</v>
      </c>
      <c r="P23" s="76">
        <f>分析係数表!C26</f>
        <v>0.67408011178388449</v>
      </c>
      <c r="Q23" s="82">
        <f t="shared" si="5"/>
        <v>0.14478805075865731</v>
      </c>
      <c r="R23" s="83">
        <v>0.16501231904880923</v>
      </c>
      <c r="S23" s="84">
        <f t="shared" si="6"/>
        <v>0.23919731834943361</v>
      </c>
      <c r="T23" s="85">
        <f>分析係数表!F26</f>
        <v>0.33487971980706011</v>
      </c>
      <c r="U23" s="86">
        <f t="shared" si="7"/>
        <v>8.0102330947458486E-2</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投入係数表!P24</f>
        <v>7.3056691992986553E-5</v>
      </c>
      <c r="E24" s="77">
        <f t="shared" si="0"/>
        <v>7.3056691992986556E-3</v>
      </c>
      <c r="F24" s="76">
        <f>分析係数表!C27</f>
        <v>6.0248713550600352E-2</v>
      </c>
      <c r="G24" s="77">
        <f t="shared" si="1"/>
        <v>4.4015717088398854E-4</v>
      </c>
      <c r="H24" s="77">
        <v>6.497438766866439E-4</v>
      </c>
      <c r="I24" s="77">
        <f t="shared" si="2"/>
        <v>6.497438766866439E-4</v>
      </c>
      <c r="J24" s="76">
        <f>分析係数表!G27</f>
        <v>0.16803278688524589</v>
      </c>
      <c r="K24" s="78">
        <f t="shared" si="3"/>
        <v>1.0917827436128032E-4</v>
      </c>
      <c r="L24" s="79"/>
      <c r="M24" s="80"/>
      <c r="N24" s="81">
        <f>分析係数表!H27</f>
        <v>1.0879446137287556E-2</v>
      </c>
      <c r="O24" s="82">
        <f t="shared" si="4"/>
        <v>0.2146500533459805</v>
      </c>
      <c r="P24" s="76">
        <f>分析係数表!C27</f>
        <v>6.0248713550600352E-2</v>
      </c>
      <c r="Q24" s="82">
        <f t="shared" si="5"/>
        <v>1.2932389577663064E-2</v>
      </c>
      <c r="R24" s="83">
        <v>1.3089325898683704E-2</v>
      </c>
      <c r="S24" s="84">
        <f t="shared" si="6"/>
        <v>1.3739069775370349E-2</v>
      </c>
      <c r="T24" s="85">
        <f>分析係数表!F27</f>
        <v>0.31967213114754101</v>
      </c>
      <c r="U24" s="86">
        <f t="shared" si="7"/>
        <v>4.3919977150774069E-3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投入係数表!P25</f>
        <v>0</v>
      </c>
      <c r="E25" s="77">
        <f t="shared" si="0"/>
        <v>0</v>
      </c>
      <c r="F25" s="76">
        <f>分析係数表!C28</f>
        <v>0.15853112404836545</v>
      </c>
      <c r="G25" s="77">
        <f t="shared" si="1"/>
        <v>0</v>
      </c>
      <c r="H25" s="77">
        <v>9.1180124113983442E-3</v>
      </c>
      <c r="I25" s="77">
        <f t="shared" si="2"/>
        <v>9.1180124113983442E-3</v>
      </c>
      <c r="J25" s="76">
        <f>分析係数表!G28</f>
        <v>0.12484608017512655</v>
      </c>
      <c r="K25" s="78">
        <f t="shared" si="3"/>
        <v>1.1383481085512368E-3</v>
      </c>
      <c r="L25" s="79"/>
      <c r="M25" s="80"/>
      <c r="N25" s="81">
        <f>分析係数表!H28</f>
        <v>2.0813485858901727E-2</v>
      </c>
      <c r="O25" s="82">
        <f t="shared" si="4"/>
        <v>0.41064736141456964</v>
      </c>
      <c r="P25" s="76">
        <f>分析係数表!C28</f>
        <v>0.15853112404836545</v>
      </c>
      <c r="Q25" s="82">
        <f t="shared" si="5"/>
        <v>6.5100387792547093E-2</v>
      </c>
      <c r="R25" s="83">
        <v>7.394795308441468E-2</v>
      </c>
      <c r="S25" s="84">
        <f t="shared" si="6"/>
        <v>8.3065965495813021E-2</v>
      </c>
      <c r="T25" s="85">
        <f>分析係数表!F28</f>
        <v>0.21350389930223013</v>
      </c>
      <c r="U25" s="86">
        <f t="shared" si="7"/>
        <v>1.7734907532660587E-2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投入係数表!P26</f>
        <v>3.0683810637054353E-3</v>
      </c>
      <c r="E26" s="77">
        <f t="shared" si="0"/>
        <v>0.30683810637054354</v>
      </c>
      <c r="F26" s="76">
        <f>分析係数表!C29</f>
        <v>0.64680851063829792</v>
      </c>
      <c r="G26" s="77">
        <f t="shared" si="1"/>
        <v>0.1984654985886069</v>
      </c>
      <c r="H26" s="77">
        <v>0.29893357492269629</v>
      </c>
      <c r="I26" s="77">
        <f t="shared" si="2"/>
        <v>0.29893357492269629</v>
      </c>
      <c r="J26" s="76">
        <f>分析係数表!G29</f>
        <v>0.2586455783593799</v>
      </c>
      <c r="K26" s="78">
        <f t="shared" si="3"/>
        <v>7.7317847376917812E-2</v>
      </c>
      <c r="L26" s="79"/>
      <c r="M26" s="80"/>
      <c r="N26" s="81">
        <f>分析係数表!H29</f>
        <v>9.8394990800468336E-3</v>
      </c>
      <c r="O26" s="82">
        <f t="shared" si="4"/>
        <v>0.19413203354085001</v>
      </c>
      <c r="P26" s="76">
        <f>分析係数表!C29</f>
        <v>0.64680851063829792</v>
      </c>
      <c r="Q26" s="82">
        <f t="shared" si="5"/>
        <v>0.1255662514817413</v>
      </c>
      <c r="R26" s="83">
        <v>0.19041308787398348</v>
      </c>
      <c r="S26" s="84">
        <f t="shared" si="6"/>
        <v>0.48934666279667977</v>
      </c>
      <c r="T26" s="85">
        <f>分析係数表!F29</f>
        <v>0.37783217222117615</v>
      </c>
      <c r="U26" s="86">
        <f t="shared" si="7"/>
        <v>0.18489091257365292</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投入係数表!P27</f>
        <v>3.8720046756282878E-3</v>
      </c>
      <c r="E27" s="77">
        <f t="shared" si="0"/>
        <v>0.38720046756282878</v>
      </c>
      <c r="F27" s="76">
        <f>分析係数表!C30</f>
        <v>1</v>
      </c>
      <c r="G27" s="77">
        <f t="shared" si="1"/>
        <v>0.38720046756282878</v>
      </c>
      <c r="H27" s="77">
        <v>0.4307057740475943</v>
      </c>
      <c r="I27" s="77">
        <f t="shared" si="2"/>
        <v>0.4307057740475943</v>
      </c>
      <c r="J27" s="76">
        <f>分析係数表!G30</f>
        <v>0.34450721322190581</v>
      </c>
      <c r="K27" s="78">
        <f t="shared" si="3"/>
        <v>0.14838124593572055</v>
      </c>
      <c r="L27" s="79"/>
      <c r="M27" s="80"/>
      <c r="N27" s="81">
        <f>分析係数表!H30</f>
        <v>0</v>
      </c>
      <c r="O27" s="82">
        <f t="shared" si="4"/>
        <v>0</v>
      </c>
      <c r="P27" s="76">
        <f>分析係数表!C30</f>
        <v>1</v>
      </c>
      <c r="Q27" s="82">
        <f t="shared" si="5"/>
        <v>0</v>
      </c>
      <c r="R27" s="83">
        <v>4.9614931357251264E-2</v>
      </c>
      <c r="S27" s="84">
        <f t="shared" si="6"/>
        <v>0.48032070540484556</v>
      </c>
      <c r="T27" s="85">
        <f>分析係数表!F30</f>
        <v>0.4405434427377562</v>
      </c>
      <c r="U27" s="86">
        <f t="shared" si="7"/>
        <v>0.21160213717727824</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投入係数表!P28</f>
        <v>2.4108708357685565E-2</v>
      </c>
      <c r="E28" s="77">
        <f t="shared" si="0"/>
        <v>2.4108708357685567</v>
      </c>
      <c r="F28" s="76">
        <f>分析係数表!C31</f>
        <v>0.1179326099371788</v>
      </c>
      <c r="G28" s="77">
        <f t="shared" si="1"/>
        <v>0.28432028988361346</v>
      </c>
      <c r="H28" s="77">
        <v>0.32057324206717169</v>
      </c>
      <c r="I28" s="77">
        <f t="shared" si="2"/>
        <v>0.32057324206717169</v>
      </c>
      <c r="J28" s="76">
        <f>分析係数表!G31</f>
        <v>7.0682730923694773E-2</v>
      </c>
      <c r="K28" s="78">
        <f t="shared" si="3"/>
        <v>2.2658992210370366E-2</v>
      </c>
      <c r="L28" s="79"/>
      <c r="M28" s="80"/>
      <c r="N28" s="81">
        <f>分析係数表!H31</f>
        <v>2.2689753976161214E-2</v>
      </c>
      <c r="O28" s="82">
        <f t="shared" si="4"/>
        <v>0.44766588665739254</v>
      </c>
      <c r="P28" s="76">
        <f>分析係数表!C31</f>
        <v>0.1179326099371788</v>
      </c>
      <c r="Q28" s="82">
        <f t="shared" si="5"/>
        <v>5.2794406393347572E-2</v>
      </c>
      <c r="R28" s="83">
        <v>6.8758536045793989E-2</v>
      </c>
      <c r="S28" s="84">
        <f t="shared" si="6"/>
        <v>0.38933177811296571</v>
      </c>
      <c r="T28" s="85">
        <f>分析係数表!F31</f>
        <v>0.34457831325301203</v>
      </c>
      <c r="U28" s="86">
        <f t="shared" si="7"/>
        <v>0.13415528739796168</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投入係数表!P29</f>
        <v>6.5751022793687905E-4</v>
      </c>
      <c r="E29" s="77">
        <f t="shared" si="0"/>
        <v>6.5751022793687899E-2</v>
      </c>
      <c r="F29" s="76">
        <f>分析係数表!C32</f>
        <v>0.90289699570815452</v>
      </c>
      <c r="G29" s="77">
        <f t="shared" si="1"/>
        <v>5.9366400945159194E-2</v>
      </c>
      <c r="H29" s="77">
        <v>7.8778886132572792E-2</v>
      </c>
      <c r="I29" s="77">
        <f t="shared" si="2"/>
        <v>7.8778886132572792E-2</v>
      </c>
      <c r="J29" s="76">
        <f>分析係数表!G32</f>
        <v>0.14049586776859505</v>
      </c>
      <c r="K29" s="78">
        <f t="shared" si="3"/>
        <v>1.1068107969039153E-2</v>
      </c>
      <c r="L29" s="79"/>
      <c r="M29" s="80"/>
      <c r="N29" s="81">
        <f>分析係数表!H32</f>
        <v>6.5160319111027074E-3</v>
      </c>
      <c r="O29" s="82">
        <f t="shared" si="4"/>
        <v>0.12856045975802041</v>
      </c>
      <c r="P29" s="76">
        <f>分析係数表!C32</f>
        <v>0.90289699570815452</v>
      </c>
      <c r="Q29" s="82">
        <f t="shared" si="5"/>
        <v>0.11607685288237572</v>
      </c>
      <c r="R29" s="83">
        <v>0.15116439184302433</v>
      </c>
      <c r="S29" s="84">
        <f t="shared" si="6"/>
        <v>0.2299432779755971</v>
      </c>
      <c r="T29" s="85">
        <f>分析係数表!F32</f>
        <v>0.48288075560802834</v>
      </c>
      <c r="U29" s="86">
        <f t="shared" si="7"/>
        <v>0.11103518381584324</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投入係数表!P30</f>
        <v>7.3056691992986553E-5</v>
      </c>
      <c r="E30" s="77">
        <f t="shared" si="0"/>
        <v>7.3056691992986556E-3</v>
      </c>
      <c r="F30" s="76">
        <f>分析係数表!C33</f>
        <v>0.9642857142857143</v>
      </c>
      <c r="G30" s="77">
        <f t="shared" si="1"/>
        <v>7.0447524421808462E-3</v>
      </c>
      <c r="H30" s="77">
        <v>2.6769427615750151E-2</v>
      </c>
      <c r="I30" s="77">
        <f t="shared" si="2"/>
        <v>2.6769427615750151E-2</v>
      </c>
      <c r="J30" s="76">
        <f>分析係数表!G33</f>
        <v>0.50770178681454092</v>
      </c>
      <c r="K30" s="78">
        <f t="shared" si="3"/>
        <v>1.3590886232518867E-2</v>
      </c>
      <c r="L30" s="79"/>
      <c r="M30" s="80"/>
      <c r="N30" s="81">
        <f>分析係数表!H33</f>
        <v>9.5995112976066674E-4</v>
      </c>
      <c r="O30" s="82">
        <f t="shared" si="4"/>
        <v>1.8939710589351223E-2</v>
      </c>
      <c r="P30" s="76">
        <f>分析係数表!C33</f>
        <v>0.9642857142857143</v>
      </c>
      <c r="Q30" s="82">
        <f t="shared" si="5"/>
        <v>1.826329235401725E-2</v>
      </c>
      <c r="R30" s="83">
        <v>6.2271646777492543E-2</v>
      </c>
      <c r="S30" s="84">
        <f t="shared" si="6"/>
        <v>8.9041074393242686E-2</v>
      </c>
      <c r="T30" s="85">
        <f>分析係数表!F33</f>
        <v>0.64571780653111521</v>
      </c>
      <c r="U30" s="86">
        <f t="shared" si="7"/>
        <v>5.7495407248378518E-2</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投入係数表!P31</f>
        <v>4.6244886031560489E-2</v>
      </c>
      <c r="E31" s="77">
        <f t="shared" si="0"/>
        <v>4.624488603156049</v>
      </c>
      <c r="F31" s="76">
        <f>分析係数表!C34</f>
        <v>0.30203352059055666</v>
      </c>
      <c r="G31" s="77">
        <f t="shared" si="1"/>
        <v>1.3967505737421271</v>
      </c>
      <c r="H31" s="77">
        <v>1.5197258140736134</v>
      </c>
      <c r="I31" s="77">
        <f t="shared" si="2"/>
        <v>1.5197258140736134</v>
      </c>
      <c r="J31" s="76">
        <f>分析係数表!G34</f>
        <v>0.42483507228746548</v>
      </c>
      <c r="K31" s="78">
        <f t="shared" si="3"/>
        <v>0.64563282607909089</v>
      </c>
      <c r="L31" s="79"/>
      <c r="M31" s="80"/>
      <c r="N31" s="81">
        <f>分析係数表!H34</f>
        <v>0.16119179387231194</v>
      </c>
      <c r="O31" s="82">
        <f t="shared" si="4"/>
        <v>3.1802930697952259</v>
      </c>
      <c r="P31" s="76">
        <f>分析係数表!C34</f>
        <v>0.30203352059055666</v>
      </c>
      <c r="Q31" s="82">
        <f t="shared" si="5"/>
        <v>0.96055511238000102</v>
      </c>
      <c r="R31" s="83">
        <v>1.0585255954922721</v>
      </c>
      <c r="S31" s="84">
        <f t="shared" si="6"/>
        <v>2.5782514095658855</v>
      </c>
      <c r="T31" s="85">
        <f>分析係数表!F34</f>
        <v>0.69971459317830909</v>
      </c>
      <c r="U31" s="86">
        <f t="shared" si="7"/>
        <v>1.8040401361557956</v>
      </c>
      <c r="V31" s="87">
        <f>分析係数表!D34</f>
        <v>0.22921442942029663</v>
      </c>
      <c r="W31" s="88">
        <f t="shared" si="8"/>
        <v>1</v>
      </c>
      <c r="X31" s="76">
        <f>分析係数表!E34</f>
        <v>0.15341786365975763</v>
      </c>
      <c r="Y31" s="89">
        <f t="shared" si="9"/>
        <v>0</v>
      </c>
    </row>
    <row r="32" spans="1:25" x14ac:dyDescent="0.2">
      <c r="A32" s="6" t="s">
        <v>20</v>
      </c>
      <c r="B32" s="5" t="s">
        <v>37</v>
      </c>
      <c r="C32" s="90"/>
      <c r="D32" s="76">
        <f>投入係数表!P32</f>
        <v>1.125073056691993E-2</v>
      </c>
      <c r="E32" s="77">
        <f t="shared" si="0"/>
        <v>1.1250730566919931</v>
      </c>
      <c r="F32" s="76">
        <f>分析係数表!C35</f>
        <v>0.24187752657583472</v>
      </c>
      <c r="G32" s="77">
        <f t="shared" si="1"/>
        <v>0.27212988816977318</v>
      </c>
      <c r="H32" s="77">
        <v>0.31077588617777185</v>
      </c>
      <c r="I32" s="77">
        <f t="shared" si="2"/>
        <v>0.31077588617777185</v>
      </c>
      <c r="J32" s="76">
        <f>分析係数表!G35</f>
        <v>0.31447635625181319</v>
      </c>
      <c r="K32" s="78">
        <f t="shared" si="3"/>
        <v>9.7731668296113933E-2</v>
      </c>
      <c r="L32" s="79"/>
      <c r="M32" s="80"/>
      <c r="N32" s="81">
        <f>分析係数表!H35</f>
        <v>6.1051437381369679E-2</v>
      </c>
      <c r="O32" s="82">
        <f t="shared" si="4"/>
        <v>1.2045368969515418</v>
      </c>
      <c r="P32" s="76">
        <f>分析係数表!C35</f>
        <v>0.24187752657583472</v>
      </c>
      <c r="Q32" s="82">
        <f t="shared" si="5"/>
        <v>0.29135040530397005</v>
      </c>
      <c r="R32" s="83">
        <v>0.36288621023262441</v>
      </c>
      <c r="S32" s="84">
        <f t="shared" si="6"/>
        <v>0.67366209641039632</v>
      </c>
      <c r="T32" s="85">
        <f>分析係数表!F35</f>
        <v>0.64519872352770524</v>
      </c>
      <c r="U32" s="86">
        <f t="shared" si="7"/>
        <v>0.43464592469298563</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投入係数表!P33</f>
        <v>3.2144944476914087E-3</v>
      </c>
      <c r="E33" s="77">
        <f t="shared" si="0"/>
        <v>0.32144944476914089</v>
      </c>
      <c r="F33" s="76">
        <f>分析係数表!C36</f>
        <v>0.77936171821825606</v>
      </c>
      <c r="G33" s="77">
        <f t="shared" si="1"/>
        <v>0.25052539159558207</v>
      </c>
      <c r="H33" s="77">
        <v>0.32995566765802181</v>
      </c>
      <c r="I33" s="77">
        <f t="shared" si="2"/>
        <v>0.32995566765802181</v>
      </c>
      <c r="J33" s="76">
        <f>分析係数表!G36</f>
        <v>1.8652197083474639E-2</v>
      </c>
      <c r="K33" s="78">
        <f t="shared" si="3"/>
        <v>6.154398141966882E-3</v>
      </c>
      <c r="L33" s="79"/>
      <c r="M33" s="80"/>
      <c r="N33" s="81">
        <f>分析係数表!H36</f>
        <v>0.16962772804293599</v>
      </c>
      <c r="O33" s="82">
        <f t="shared" si="4"/>
        <v>3.346732950731949</v>
      </c>
      <c r="P33" s="76">
        <f>分析係数表!C36</f>
        <v>0.77936171821825606</v>
      </c>
      <c r="Q33" s="82">
        <f t="shared" si="5"/>
        <v>2.6083155429001059</v>
      </c>
      <c r="R33" s="83">
        <v>2.7230805747971081</v>
      </c>
      <c r="S33" s="84">
        <f t="shared" si="6"/>
        <v>3.0530362424551298</v>
      </c>
      <c r="T33" s="85">
        <f>分析係数表!F36</f>
        <v>0.88299985465820452</v>
      </c>
      <c r="U33" s="86">
        <f t="shared" si="7"/>
        <v>2.6958305583541105</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投入係数表!P34</f>
        <v>2.0455873758036237E-2</v>
      </c>
      <c r="E34" s="77">
        <f t="shared" si="0"/>
        <v>2.0455873758036236</v>
      </c>
      <c r="F34" s="76">
        <f>分析係数表!C37</f>
        <v>0.39264934616049307</v>
      </c>
      <c r="G34" s="77">
        <f t="shared" si="1"/>
        <v>0.80319854562345161</v>
      </c>
      <c r="H34" s="77">
        <v>0.93847033714254491</v>
      </c>
      <c r="I34" s="77">
        <f t="shared" si="2"/>
        <v>0.93847033714254491</v>
      </c>
      <c r="J34" s="76">
        <f>分析係数表!G37</f>
        <v>0.48015873015873017</v>
      </c>
      <c r="K34" s="78">
        <f t="shared" si="3"/>
        <v>0.45061472537399977</v>
      </c>
      <c r="L34" s="79"/>
      <c r="M34" s="80"/>
      <c r="N34" s="81">
        <f>分析係数表!H37</f>
        <v>4.8128458914818879E-2</v>
      </c>
      <c r="O34" s="82">
        <f t="shared" si="4"/>
        <v>0.9495682172751998</v>
      </c>
      <c r="P34" s="76">
        <f>分析係数表!C37</f>
        <v>0.39264934616049307</v>
      </c>
      <c r="Q34" s="82">
        <f t="shared" si="5"/>
        <v>0.37284733964789224</v>
      </c>
      <c r="R34" s="83">
        <v>0.46637304144457464</v>
      </c>
      <c r="S34" s="84">
        <f t="shared" si="6"/>
        <v>1.4048433785871195</v>
      </c>
      <c r="T34" s="85">
        <f>分析係数表!F37</f>
        <v>0.71504884004884006</v>
      </c>
      <c r="U34" s="86">
        <f t="shared" si="7"/>
        <v>1.0045316283090133</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投入係数表!P35</f>
        <v>5.9906487434248975E-3</v>
      </c>
      <c r="E35" s="77">
        <f t="shared" si="0"/>
        <v>0.59906487434248978</v>
      </c>
      <c r="F35" s="76">
        <f>分析係数表!C38</f>
        <v>0.1050867904295959</v>
      </c>
      <c r="G35" s="77">
        <f t="shared" si="1"/>
        <v>6.2953804903761429E-2</v>
      </c>
      <c r="H35" s="77">
        <v>8.2737090836302915E-2</v>
      </c>
      <c r="I35" s="77">
        <f t="shared" si="2"/>
        <v>8.2737090836302915E-2</v>
      </c>
      <c r="J35" s="76">
        <f>分析係数表!G38</f>
        <v>0.35480984340044741</v>
      </c>
      <c r="K35" s="78">
        <f t="shared" si="3"/>
        <v>2.9355934243037229E-2</v>
      </c>
      <c r="L35" s="79"/>
      <c r="M35" s="80"/>
      <c r="N35" s="81">
        <f>分析係数表!H38</f>
        <v>4.2637829346869612E-2</v>
      </c>
      <c r="O35" s="82">
        <f t="shared" si="4"/>
        <v>0.84123881201035</v>
      </c>
      <c r="P35" s="76">
        <f>分析係数表!C38</f>
        <v>0.1050867904295959</v>
      </c>
      <c r="Q35" s="82">
        <f t="shared" si="5"/>
        <v>8.8403086738973874E-2</v>
      </c>
      <c r="R35" s="83">
        <v>0.11083831003802508</v>
      </c>
      <c r="S35" s="84">
        <f t="shared" si="6"/>
        <v>0.19357540087432801</v>
      </c>
      <c r="T35" s="85">
        <f>分析係数表!F38</f>
        <v>0.56778523489932886</v>
      </c>
      <c r="U35" s="86">
        <f t="shared" si="7"/>
        <v>0.10990925445616208</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投入係数表!P36</f>
        <v>0</v>
      </c>
      <c r="E36" s="77">
        <f t="shared" si="0"/>
        <v>0</v>
      </c>
      <c r="F36" s="76">
        <f>分析係数表!C39</f>
        <v>1</v>
      </c>
      <c r="G36" s="77">
        <f t="shared" si="1"/>
        <v>0</v>
      </c>
      <c r="H36" s="77">
        <v>9.2650418082152769E-2</v>
      </c>
      <c r="I36" s="77">
        <f t="shared" si="2"/>
        <v>9.2650418082152769E-2</v>
      </c>
      <c r="J36" s="76">
        <f>分析係数表!G39</f>
        <v>0.33710212609069684</v>
      </c>
      <c r="K36" s="78">
        <f t="shared" si="3"/>
        <v>3.1232652918685641E-2</v>
      </c>
      <c r="L36" s="79"/>
      <c r="M36" s="80"/>
      <c r="N36" s="81">
        <f>分析係数表!H39</f>
        <v>3.8325321619990253E-3</v>
      </c>
      <c r="O36" s="82">
        <f t="shared" si="4"/>
        <v>7.5615359701424953E-2</v>
      </c>
      <c r="P36" s="76">
        <f>分析係数表!C39</f>
        <v>1</v>
      </c>
      <c r="Q36" s="82">
        <f t="shared" si="5"/>
        <v>7.5615359701424953E-2</v>
      </c>
      <c r="R36" s="83">
        <v>0.22643474531369004</v>
      </c>
      <c r="S36" s="84">
        <f t="shared" si="6"/>
        <v>0.31908516339584281</v>
      </c>
      <c r="T36" s="85">
        <f>分析係数表!F39</f>
        <v>0.68778419564950233</v>
      </c>
      <c r="U36" s="86">
        <f t="shared" si="7"/>
        <v>0.21946173244989978</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投入係数表!P37</f>
        <v>2.9222676797194621E-4</v>
      </c>
      <c r="E37" s="77">
        <f t="shared" si="0"/>
        <v>2.9222676797194622E-2</v>
      </c>
      <c r="F37" s="76">
        <f>分析係数表!C40</f>
        <v>0.68553257686676428</v>
      </c>
      <c r="G37" s="77">
        <f t="shared" si="1"/>
        <v>2.0033096927725431E-2</v>
      </c>
      <c r="H37" s="77">
        <v>2.1213791619254845E-2</v>
      </c>
      <c r="I37" s="77">
        <f t="shared" si="2"/>
        <v>2.1213791619254845E-2</v>
      </c>
      <c r="J37" s="76">
        <f>分析係数表!G40</f>
        <v>0.52354072328019352</v>
      </c>
      <c r="K37" s="78">
        <f t="shared" si="3"/>
        <v>1.1106283807859989E-2</v>
      </c>
      <c r="L37" s="79"/>
      <c r="M37" s="80"/>
      <c r="N37" s="81">
        <f>分析係数表!H40</f>
        <v>2.9983928090933552E-2</v>
      </c>
      <c r="O37" s="82">
        <f t="shared" si="4"/>
        <v>0.59157899060526586</v>
      </c>
      <c r="P37" s="76">
        <f>分析係数表!C40</f>
        <v>0.68553257686676428</v>
      </c>
      <c r="Q37" s="82">
        <f t="shared" si="5"/>
        <v>0.40554666984986726</v>
      </c>
      <c r="R37" s="83">
        <v>0.40635765981407457</v>
      </c>
      <c r="S37" s="84">
        <f t="shared" si="6"/>
        <v>0.42757145143332942</v>
      </c>
      <c r="T37" s="85">
        <f>分析係数表!F40</f>
        <v>0.72017864896718564</v>
      </c>
      <c r="U37" s="86">
        <f t="shared" si="7"/>
        <v>0.30792783023019382</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投入係数表!P38</f>
        <v>0</v>
      </c>
      <c r="E38" s="77">
        <f t="shared" si="0"/>
        <v>0</v>
      </c>
      <c r="F38" s="76">
        <f>分析係数表!C41</f>
        <v>0.79754162795683559</v>
      </c>
      <c r="G38" s="77">
        <f t="shared" si="1"/>
        <v>0</v>
      </c>
      <c r="H38" s="77">
        <v>1.2695670989855711E-3</v>
      </c>
      <c r="I38" s="77">
        <f t="shared" si="2"/>
        <v>1.2695670989855711E-3</v>
      </c>
      <c r="J38" s="76">
        <f>分析係数表!G41</f>
        <v>0.45300318922749822</v>
      </c>
      <c r="K38" s="78">
        <f t="shared" si="3"/>
        <v>5.751179447787666E-4</v>
      </c>
      <c r="L38" s="79"/>
      <c r="M38" s="80"/>
      <c r="N38" s="81">
        <f>分析係数表!H41</f>
        <v>5.1357385442195667E-2</v>
      </c>
      <c r="O38" s="82">
        <f t="shared" si="4"/>
        <v>1.0132745165302903</v>
      </c>
      <c r="P38" s="76">
        <f>分析係数表!C41</f>
        <v>0.79754162795683559</v>
      </c>
      <c r="Q38" s="82">
        <f t="shared" si="5"/>
        <v>0.80812860748074322</v>
      </c>
      <c r="R38" s="83">
        <v>0.82344420413807795</v>
      </c>
      <c r="S38" s="84">
        <f t="shared" si="6"/>
        <v>0.82471377123706358</v>
      </c>
      <c r="T38" s="85">
        <f>分析係数表!F41</f>
        <v>0.55652019844082212</v>
      </c>
      <c r="U38" s="86">
        <f t="shared" si="7"/>
        <v>0.45896987162572939</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投入係数表!P39</f>
        <v>8.0362361192285218E-4</v>
      </c>
      <c r="E39" s="77">
        <f>$C$18*D39</f>
        <v>8.0362361192285223E-2</v>
      </c>
      <c r="F39" s="76">
        <f>分析係数表!C42</f>
        <v>0.98696461824953441</v>
      </c>
      <c r="G39" s="77">
        <f>E39*F39</f>
        <v>7.931480713577499E-2</v>
      </c>
      <c r="H39" s="77">
        <v>9.0543759301903629E-2</v>
      </c>
      <c r="I39" s="77">
        <f>C39+H39</f>
        <v>9.0543759301903629E-2</v>
      </c>
      <c r="J39" s="76">
        <f>分析係数表!G42</f>
        <v>0.48689138576779029</v>
      </c>
      <c r="K39" s="78">
        <f>I39*J39</f>
        <v>4.4084976439129113E-2</v>
      </c>
      <c r="L39" s="79"/>
      <c r="M39" s="80"/>
      <c r="N39" s="81">
        <f>分析係数表!H42</f>
        <v>1.3250234533514657E-2</v>
      </c>
      <c r="O39" s="82">
        <f t="shared" si="4"/>
        <v>0.26142539919543883</v>
      </c>
      <c r="P39" s="76">
        <f>分析係数表!C42</f>
        <v>0.98696461824953441</v>
      </c>
      <c r="Q39" s="82">
        <f>O39*P39</f>
        <v>0.25801761931765843</v>
      </c>
      <c r="R39" s="83">
        <v>0.27051665259802332</v>
      </c>
      <c r="S39" s="84">
        <f>I39+R39</f>
        <v>0.36106041189992694</v>
      </c>
      <c r="T39" s="85">
        <f>分析係数表!F42</f>
        <v>0.55852059925093633</v>
      </c>
      <c r="U39" s="86">
        <f>S39*T39</f>
        <v>0.20165967762013709</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投入係数表!P40</f>
        <v>2.571595558153127E-2</v>
      </c>
      <c r="E40" s="77">
        <f>$C$18*D40</f>
        <v>2.5715955581531271</v>
      </c>
      <c r="F40" s="76">
        <f>分析係数表!C43</f>
        <v>0.29367142552738124</v>
      </c>
      <c r="G40" s="77">
        <f>E40*F40</f>
        <v>0.75520413344271042</v>
      </c>
      <c r="H40" s="77">
        <v>0.93282183433320398</v>
      </c>
      <c r="I40" s="77">
        <f>C40+H40</f>
        <v>0.93282183433320398</v>
      </c>
      <c r="J40" s="76">
        <f>分析係数表!G43</f>
        <v>0.35405848592511613</v>
      </c>
      <c r="K40" s="78">
        <f>I40*J40</f>
        <v>0.33027348630190373</v>
      </c>
      <c r="L40" s="79"/>
      <c r="M40" s="80"/>
      <c r="N40" s="81">
        <f>分析係数表!H43</f>
        <v>3.6063618579417776E-2</v>
      </c>
      <c r="O40" s="82">
        <f t="shared" si="4"/>
        <v>0.71153049100449028</v>
      </c>
      <c r="P40" s="76">
        <f>分析係数表!C43</f>
        <v>0.29367142552738124</v>
      </c>
      <c r="Q40" s="82">
        <f>O40*P40</f>
        <v>0.20895617359948618</v>
      </c>
      <c r="R40" s="83">
        <v>0.3527784902104652</v>
      </c>
      <c r="S40" s="84">
        <f>I40+R40</f>
        <v>1.2856003245436691</v>
      </c>
      <c r="T40" s="85">
        <f>分析係数表!F43</f>
        <v>0.58526919923476362</v>
      </c>
      <c r="U40" s="86">
        <f>S40*T40</f>
        <v>0.75242227248162541</v>
      </c>
      <c r="V40" s="87">
        <f>分析係数表!D43</f>
        <v>0.25485105220005466</v>
      </c>
      <c r="W40" s="88">
        <f>ROUND(S40*V40,0)</f>
        <v>0</v>
      </c>
      <c r="X40" s="76">
        <f>分析係数表!E43</f>
        <v>0.20470073790653184</v>
      </c>
      <c r="Y40" s="89">
        <f>ROUND(S40*X40,0)</f>
        <v>0</v>
      </c>
    </row>
    <row r="41" spans="1:25" x14ac:dyDescent="0.2">
      <c r="A41" s="6" t="s">
        <v>340</v>
      </c>
      <c r="B41" s="5" t="s">
        <v>42</v>
      </c>
      <c r="C41" s="90"/>
      <c r="D41" s="76">
        <f>投入係数表!P41</f>
        <v>1.4611338398597311E-4</v>
      </c>
      <c r="E41" s="77">
        <f>$C$18*D41</f>
        <v>1.4611338398597311E-2</v>
      </c>
      <c r="F41" s="76">
        <f>分析係数表!C44</f>
        <v>0.46678607983623333</v>
      </c>
      <c r="G41" s="77">
        <f>E41*F41</f>
        <v>6.8203693722418664E-3</v>
      </c>
      <c r="H41" s="77">
        <v>8.9690128889719535E-3</v>
      </c>
      <c r="I41" s="77">
        <f>C41+H41</f>
        <v>8.9690128889719535E-3</v>
      </c>
      <c r="J41" s="76">
        <f>分析係数表!G44</f>
        <v>0.26617412140575081</v>
      </c>
      <c r="K41" s="78">
        <f>I41*J41</f>
        <v>2.3873191255989645E-3</v>
      </c>
      <c r="L41" s="79"/>
      <c r="M41" s="80"/>
      <c r="N41" s="81">
        <f>分析係数表!H44</f>
        <v>0.11125251805362636</v>
      </c>
      <c r="O41" s="82">
        <f t="shared" si="4"/>
        <v>2.1949976711810226</v>
      </c>
      <c r="P41" s="76">
        <f>分析係数表!C44</f>
        <v>0.46678607983623333</v>
      </c>
      <c r="Q41" s="82">
        <f>O41*P41</f>
        <v>1.024594358180251</v>
      </c>
      <c r="R41" s="83">
        <v>1.040716743678745</v>
      </c>
      <c r="S41" s="84">
        <f>I41+R41</f>
        <v>1.0496857565677169</v>
      </c>
      <c r="T41" s="85">
        <f>分析係数表!F44</f>
        <v>0.50772097976570818</v>
      </c>
      <c r="U41" s="86">
        <f>S41*T41</f>
        <v>0.53294748077066989</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投入係数表!P42</f>
        <v>2.7030976037405027E-3</v>
      </c>
      <c r="E42" s="77">
        <f>$C$18*D42</f>
        <v>0.27030976037405025</v>
      </c>
      <c r="F42" s="76">
        <f>分析係数表!C45</f>
        <v>1</v>
      </c>
      <c r="G42" s="77">
        <f>E42*F42</f>
        <v>0.27030976037405025</v>
      </c>
      <c r="H42" s="77">
        <v>0.34291805774731721</v>
      </c>
      <c r="I42" s="77">
        <f>C42+H42</f>
        <v>0.34291805774731721</v>
      </c>
      <c r="J42" s="76">
        <f>分析係数表!G45</f>
        <v>0</v>
      </c>
      <c r="K42" s="78">
        <f>I42*J42</f>
        <v>0</v>
      </c>
      <c r="L42" s="79"/>
      <c r="M42" s="80"/>
      <c r="N42" s="81">
        <f>分析係数表!H45</f>
        <v>0</v>
      </c>
      <c r="O42" s="82">
        <f t="shared" si="4"/>
        <v>0</v>
      </c>
      <c r="P42" s="76">
        <f>分析係数表!C45</f>
        <v>1</v>
      </c>
      <c r="Q42" s="82">
        <f>O42*P42</f>
        <v>0</v>
      </c>
      <c r="R42" s="83">
        <v>8.8708805417173658E-2</v>
      </c>
      <c r="S42" s="84">
        <f>I42+R42</f>
        <v>0.43162686316449084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4.1642314436002338E-3</v>
      </c>
      <c r="E43" s="77">
        <f>$C$18*D43</f>
        <v>0.41642314436002337</v>
      </c>
      <c r="F43" s="76">
        <f>分析係数表!C46</f>
        <v>1</v>
      </c>
      <c r="G43" s="77">
        <f>E43*F43</f>
        <v>0.41642314436002337</v>
      </c>
      <c r="H43" s="77">
        <v>0.4882016207531194</v>
      </c>
      <c r="I43" s="77">
        <f>C43+H43</f>
        <v>0.4882016207531194</v>
      </c>
      <c r="J43" s="76">
        <f>分析係数表!G46</f>
        <v>9.254143646408839E-3</v>
      </c>
      <c r="K43" s="78">
        <f>I43*J43</f>
        <v>4.5178879268589775E-3</v>
      </c>
      <c r="L43" s="79"/>
      <c r="M43" s="80"/>
      <c r="N43" s="81">
        <f>分析係数表!H46</f>
        <v>3.7808984269891717E-2</v>
      </c>
      <c r="O43" s="82">
        <f t="shared" si="4"/>
        <v>0.74596632843967425</v>
      </c>
      <c r="P43" s="76">
        <f>分析係数表!C46</f>
        <v>1</v>
      </c>
      <c r="Q43" s="82">
        <f>O43*P43</f>
        <v>0.74596632843967425</v>
      </c>
      <c r="R43" s="83">
        <v>0.79471059085356577</v>
      </c>
      <c r="S43" s="84">
        <f>I43+R43</f>
        <v>1.2829122116066851</v>
      </c>
      <c r="T43" s="85">
        <f>分析係数表!F46</f>
        <v>0.31353591160220995</v>
      </c>
      <c r="U43" s="86">
        <f>S43*T43</f>
        <v>0.40223904977170927</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投入係数表!P44</f>
        <v>0.56180596142606665</v>
      </c>
      <c r="E44" s="91">
        <f>SUM(E5:E43)</f>
        <v>56.180596142606667</v>
      </c>
      <c r="F44" s="92">
        <f>分析係数表!C47</f>
        <v>0.4319039427318887</v>
      </c>
      <c r="G44" s="91">
        <f>SUM(G5:G43)</f>
        <v>10.763812052854989</v>
      </c>
      <c r="H44" s="91">
        <f>SUM(H5:H43)</f>
        <v>12.423983115800752</v>
      </c>
      <c r="I44" s="91">
        <f>SUM(I5:I43)</f>
        <v>112.42398311580077</v>
      </c>
      <c r="J44" s="92">
        <f>分析係数表!G47</f>
        <v>0.25029486054038919</v>
      </c>
      <c r="K44" s="93">
        <f>SUM(K5:K43)</f>
        <v>31.467096612173389</v>
      </c>
      <c r="L44" s="94">
        <f>最終需要_まとめ!$L$33</f>
        <v>0.627</v>
      </c>
      <c r="M44" s="91">
        <f>K44*L44</f>
        <v>19.729869575832716</v>
      </c>
      <c r="N44" s="95">
        <f>分析係数表!H47</f>
        <v>1</v>
      </c>
      <c r="O44" s="96">
        <f>SUM(O5:O43)</f>
        <v>19.729869575832719</v>
      </c>
      <c r="P44" s="92">
        <f>分析係数表!C47</f>
        <v>0.4319039427318887</v>
      </c>
      <c r="Q44" s="96">
        <f>SUM(Q5:Q43)</f>
        <v>8.8076676322910092</v>
      </c>
      <c r="R44" s="91">
        <f>SUM(R5:R43)</f>
        <v>10.161802919698824</v>
      </c>
      <c r="S44" s="97">
        <f>SUM(S5:S43)</f>
        <v>122.58578603549955</v>
      </c>
      <c r="T44" s="98">
        <f>分析係数表!F47</f>
        <v>0.46751956312169796</v>
      </c>
      <c r="U44" s="99">
        <f>SUM(U5:U43)</f>
        <v>54.461236228292677</v>
      </c>
      <c r="V44" s="100">
        <f>分析係数表!D47</f>
        <v>9.4632730327820297E-2</v>
      </c>
      <c r="W44" s="101">
        <f>SUM(W5:W43)</f>
        <v>7</v>
      </c>
      <c r="X44" s="92">
        <f>分析係数表!E47</f>
        <v>7.3297752597196272E-2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0.68488372093023253</v>
      </c>
      <c r="G5" s="77">
        <f t="shared" ref="G5:G38" si="1">E5*F5</f>
        <v>0</v>
      </c>
      <c r="H5" s="77">
        <f t="array" ref="H5:H43">MMULT(逆行列係数!C5:AO43,'15'!G5:G43)</f>
        <v>3.9871371281703935E-3</v>
      </c>
      <c r="I5" s="77">
        <f t="shared" ref="I5:I38" si="2">C5+H5</f>
        <v>3.9871371281703935E-3</v>
      </c>
      <c r="J5" s="76">
        <f>分析係数表!G8</f>
        <v>0.11968520032706459</v>
      </c>
      <c r="K5" s="78">
        <f t="shared" ref="K5:K38" si="3">I5*J5</f>
        <v>4.7720130591655057E-4</v>
      </c>
      <c r="L5" s="79" t="s">
        <v>183</v>
      </c>
      <c r="M5" s="80" t="s">
        <v>183</v>
      </c>
      <c r="N5" s="81">
        <f>分析係数表!H8</f>
        <v>1.1759401339568168E-2</v>
      </c>
      <c r="O5" s="82">
        <f t="shared" ref="O5:O43" si="4">$M$44*N5</f>
        <v>0.16620210930086718</v>
      </c>
      <c r="P5" s="76">
        <f>分析係数表!C8</f>
        <v>0.68488372093023253</v>
      </c>
      <c r="Q5" s="82">
        <f t="shared" ref="Q5:Q38" si="5">O5*P5</f>
        <v>0.11382911904443112</v>
      </c>
      <c r="R5" s="83">
        <f t="array" ref="R5:R43">MMULT(逆行列係数!C5:AO43,'15'!Q5:Q43)</f>
        <v>0.16413580664410063</v>
      </c>
      <c r="S5" s="84">
        <f t="shared" ref="S5:S38" si="6">I5+R5</f>
        <v>0.16812294377227102</v>
      </c>
      <c r="T5" s="85">
        <f>分析係数表!F8</f>
        <v>0.45145134914145546</v>
      </c>
      <c r="U5" s="86">
        <f t="shared" ref="U5:U38" si="7">S5*T5</f>
        <v>7.5899329787624814E-2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投入係数表!Q6</f>
        <v>0</v>
      </c>
      <c r="E6" s="77">
        <f t="shared" si="0"/>
        <v>0</v>
      </c>
      <c r="F6" s="76">
        <f>分析係数表!C9</f>
        <v>0.9299655568312285</v>
      </c>
      <c r="G6" s="77">
        <f t="shared" si="1"/>
        <v>0</v>
      </c>
      <c r="H6" s="77">
        <v>3.629220987326813E-3</v>
      </c>
      <c r="I6" s="77">
        <f t="shared" si="2"/>
        <v>3.629220987326813E-3</v>
      </c>
      <c r="J6" s="76">
        <f>分析係数表!G9</f>
        <v>0.24742268041237114</v>
      </c>
      <c r="K6" s="78">
        <f t="shared" si="3"/>
        <v>8.9795158449323216E-4</v>
      </c>
      <c r="L6" s="79"/>
      <c r="M6" s="80"/>
      <c r="N6" s="81">
        <f>分析係数表!H9</f>
        <v>6.1815034870952028E-4</v>
      </c>
      <c r="O6" s="82">
        <f t="shared" si="4"/>
        <v>8.7366600436448432E-3</v>
      </c>
      <c r="P6" s="76">
        <f>分析係数表!C9</f>
        <v>0.9299655568312285</v>
      </c>
      <c r="Q6" s="82">
        <f t="shared" si="5"/>
        <v>8.1247929223333213E-3</v>
      </c>
      <c r="R6" s="83">
        <v>1.1191533471778531E-2</v>
      </c>
      <c r="S6" s="84">
        <f t="shared" si="6"/>
        <v>1.4820754459105344E-2</v>
      </c>
      <c r="T6" s="85">
        <f>分析係数表!F9</f>
        <v>0.67468499427262318</v>
      </c>
      <c r="U6" s="86">
        <f t="shared" si="7"/>
        <v>9.9993406373574435E-3</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投入係数表!Q7</f>
        <v>0</v>
      </c>
      <c r="E7" s="77">
        <f t="shared" si="0"/>
        <v>0</v>
      </c>
      <c r="F7" s="76">
        <f>分析係数表!C10</f>
        <v>1.2922465208747513E-2</v>
      </c>
      <c r="G7" s="77">
        <f t="shared" si="1"/>
        <v>0</v>
      </c>
      <c r="H7" s="77">
        <v>2.6407093436068405E-5</v>
      </c>
      <c r="I7" s="77">
        <f t="shared" si="2"/>
        <v>2.6407093436068405E-5</v>
      </c>
      <c r="J7" s="76">
        <f>分析係数表!G10</f>
        <v>0.17647058823529413</v>
      </c>
      <c r="K7" s="78">
        <f t="shared" si="3"/>
        <v>4.6600753122473657E-6</v>
      </c>
      <c r="L7" s="79"/>
      <c r="M7" s="80"/>
      <c r="N7" s="81">
        <f>分析係数表!H10</f>
        <v>1.1926665551571919E-3</v>
      </c>
      <c r="O7" s="82">
        <f t="shared" si="4"/>
        <v>1.6856614672444165E-2</v>
      </c>
      <c r="P7" s="76">
        <f>分析係数表!C10</f>
        <v>1.2922465208747513E-2</v>
      </c>
      <c r="Q7" s="82">
        <f t="shared" si="5"/>
        <v>2.178290166419226E-4</v>
      </c>
      <c r="R7" s="83">
        <v>3.5949442312160039E-4</v>
      </c>
      <c r="S7" s="84">
        <f t="shared" si="6"/>
        <v>3.8590151655766878E-4</v>
      </c>
      <c r="T7" s="85">
        <f>分析係数表!F10</f>
        <v>0.58823529411764708</v>
      </c>
      <c r="U7" s="86">
        <f t="shared" si="7"/>
        <v>2.2700089209274634E-4</v>
      </c>
      <c r="V7" s="87">
        <f>分析係数表!D10</f>
        <v>5.8823529411764705E-2</v>
      </c>
      <c r="W7" s="167">
        <f t="shared" si="8"/>
        <v>0</v>
      </c>
      <c r="X7" s="76">
        <f>分析係数表!E10</f>
        <v>0</v>
      </c>
      <c r="Y7" s="166">
        <f t="shared" si="9"/>
        <v>0</v>
      </c>
    </row>
    <row r="8" spans="1:25" x14ac:dyDescent="0.2">
      <c r="A8" s="6" t="s">
        <v>221</v>
      </c>
      <c r="B8" s="5" t="s">
        <v>27</v>
      </c>
      <c r="C8" s="90"/>
      <c r="D8" s="76">
        <f>投入係数表!Q8</f>
        <v>0</v>
      </c>
      <c r="E8" s="77">
        <f t="shared" si="0"/>
        <v>0</v>
      </c>
      <c r="F8" s="76">
        <f>分析係数表!C11</f>
        <v>8.1708834508502748E-2</v>
      </c>
      <c r="G8" s="77">
        <f t="shared" si="1"/>
        <v>0</v>
      </c>
      <c r="H8" s="77">
        <v>1.9502967268789244E-2</v>
      </c>
      <c r="I8" s="77">
        <f t="shared" si="2"/>
        <v>1.9502967268789244E-2</v>
      </c>
      <c r="J8" s="76">
        <f>分析係数表!G11</f>
        <v>0.34375</v>
      </c>
      <c r="K8" s="78">
        <f t="shared" si="3"/>
        <v>6.7041449986463024E-3</v>
      </c>
      <c r="L8" s="79"/>
      <c r="M8" s="80"/>
      <c r="N8" s="81">
        <f>分析係数表!H11</f>
        <v>-2.1817071130924245E-5</v>
      </c>
      <c r="O8" s="82">
        <f t="shared" si="4"/>
        <v>-3.0835270742275917E-4</v>
      </c>
      <c r="P8" s="76">
        <f>分析係数表!C11</f>
        <v>8.1708834508502748E-2</v>
      </c>
      <c r="Q8" s="82">
        <f t="shared" si="5"/>
        <v>-2.5195140341054995E-5</v>
      </c>
      <c r="R8" s="83">
        <v>1.9967848991365032E-3</v>
      </c>
      <c r="S8" s="84">
        <f t="shared" si="6"/>
        <v>2.1499752167925747E-2</v>
      </c>
      <c r="T8" s="85">
        <f>分析係数表!F11</f>
        <v>0.56944444444444442</v>
      </c>
      <c r="U8" s="86">
        <f t="shared" si="7"/>
        <v>1.2242914428957717E-2</v>
      </c>
      <c r="V8" s="87">
        <f>分析係数表!D11</f>
        <v>3.8194444444444448E-2</v>
      </c>
      <c r="W8" s="167">
        <f t="shared" si="8"/>
        <v>0</v>
      </c>
      <c r="X8" s="76">
        <f>分析係数表!E11</f>
        <v>3.125E-2</v>
      </c>
      <c r="Y8" s="166">
        <f t="shared" si="9"/>
        <v>0</v>
      </c>
    </row>
    <row r="9" spans="1:25" x14ac:dyDescent="0.2">
      <c r="A9" s="6" t="s">
        <v>222</v>
      </c>
      <c r="B9" s="5" t="s">
        <v>190</v>
      </c>
      <c r="C9" s="90"/>
      <c r="D9" s="76">
        <f>投入係数表!Q9</f>
        <v>0</v>
      </c>
      <c r="E9" s="77">
        <f t="shared" si="0"/>
        <v>0</v>
      </c>
      <c r="F9" s="76">
        <f>分析係数表!C12</f>
        <v>0.11314574959059098</v>
      </c>
      <c r="G9" s="77">
        <f t="shared" si="1"/>
        <v>0</v>
      </c>
      <c r="H9" s="77">
        <v>6.0354922503559583E-4</v>
      </c>
      <c r="I9" s="77">
        <f t="shared" si="2"/>
        <v>6.0354922503559583E-4</v>
      </c>
      <c r="J9" s="76">
        <f>分析係数表!G12</f>
        <v>0.14250333396837492</v>
      </c>
      <c r="K9" s="78">
        <f t="shared" si="3"/>
        <v>8.6007776781601381E-5</v>
      </c>
      <c r="L9" s="79"/>
      <c r="M9" s="80"/>
      <c r="N9" s="81">
        <f>分析係数表!H12</f>
        <v>9.1697149963274591E-2</v>
      </c>
      <c r="O9" s="82">
        <f t="shared" si="4"/>
        <v>1.2960064292978566</v>
      </c>
      <c r="P9" s="76">
        <f>分析係数表!C12</f>
        <v>0.11314574959059098</v>
      </c>
      <c r="Q9" s="82">
        <f t="shared" si="5"/>
        <v>0.14663761891713123</v>
      </c>
      <c r="R9" s="83">
        <v>0.16568247457283555</v>
      </c>
      <c r="S9" s="84">
        <f t="shared" si="6"/>
        <v>0.16628602379787114</v>
      </c>
      <c r="T9" s="85">
        <f>分析係数表!F12</f>
        <v>0.2998031371054804</v>
      </c>
      <c r="U9" s="86">
        <f t="shared" si="7"/>
        <v>4.9853071591398339E-2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投入係数表!Q10</f>
        <v>1.0183299389002036E-3</v>
      </c>
      <c r="E10" s="77">
        <f t="shared" si="0"/>
        <v>0.10183299389002036</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0.19878471205187206</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投入係数表!Q11</f>
        <v>1.6972165648336728E-3</v>
      </c>
      <c r="E11" s="77">
        <f t="shared" si="0"/>
        <v>0.16972165648336729</v>
      </c>
      <c r="F11" s="76">
        <f>分析係数表!C14</f>
        <v>0.3356233343204027</v>
      </c>
      <c r="G11" s="77">
        <f t="shared" si="1"/>
        <v>5.6962548255329724E-2</v>
      </c>
      <c r="H11" s="77">
        <v>0.28458067277738264</v>
      </c>
      <c r="I11" s="77">
        <f t="shared" si="2"/>
        <v>0.28458067277738264</v>
      </c>
      <c r="J11" s="76">
        <f>分析係数表!G14</f>
        <v>0.16310052482842147</v>
      </c>
      <c r="K11" s="78">
        <f t="shared" si="3"/>
        <v>4.6415257086016383E-2</v>
      </c>
      <c r="L11" s="79"/>
      <c r="M11" s="80"/>
      <c r="N11" s="81">
        <f>分析係数表!H14</f>
        <v>1.1635771269826263E-3</v>
      </c>
      <c r="O11" s="82">
        <f t="shared" si="4"/>
        <v>1.6445477729213821E-2</v>
      </c>
      <c r="P11" s="76">
        <f>分析係数表!C14</f>
        <v>0.3356233343204027</v>
      </c>
      <c r="Q11" s="82">
        <f t="shared" si="5"/>
        <v>5.5194860699706669E-3</v>
      </c>
      <c r="R11" s="83">
        <v>6.4593403834514576E-2</v>
      </c>
      <c r="S11" s="84">
        <f t="shared" si="6"/>
        <v>0.3491740766118972</v>
      </c>
      <c r="T11" s="85">
        <f>分析係数表!F14</f>
        <v>0.30244919930022879</v>
      </c>
      <c r="U11" s="86">
        <f t="shared" si="7"/>
        <v>0.10560741988766505</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投入係数表!Q12</f>
        <v>4.4127630685675493E-3</v>
      </c>
      <c r="E12" s="77">
        <f t="shared" si="0"/>
        <v>0.44127630685675495</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0.11964085048003055</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投入係数表!Q13</f>
        <v>1.3577732518669382E-3</v>
      </c>
      <c r="E13" s="77">
        <f t="shared" si="0"/>
        <v>0.1357773251866938</v>
      </c>
      <c r="F13" s="76">
        <f>分析係数表!C16</f>
        <v>4.9444829979181093E-2</v>
      </c>
      <c r="G13" s="77">
        <f t="shared" si="1"/>
        <v>6.7134867588840583E-3</v>
      </c>
      <c r="H13" s="77">
        <v>1.2246943243878421E-2</v>
      </c>
      <c r="I13" s="77">
        <f t="shared" si="2"/>
        <v>1.2246943243878421E-2</v>
      </c>
      <c r="J13" s="76">
        <f>分析係数表!G16</f>
        <v>3.3546325878594248E-2</v>
      </c>
      <c r="K13" s="78">
        <f t="shared" si="3"/>
        <v>4.1083994907579362E-4</v>
      </c>
      <c r="L13" s="79"/>
      <c r="M13" s="80"/>
      <c r="N13" s="81">
        <f>分析係数表!H16</f>
        <v>1.6697331772200688E-2</v>
      </c>
      <c r="O13" s="82">
        <f t="shared" si="4"/>
        <v>0.23599260541421835</v>
      </c>
      <c r="P13" s="76">
        <f>分析係数表!C16</f>
        <v>4.9444829979181093E-2</v>
      </c>
      <c r="Q13" s="82">
        <f t="shared" si="5"/>
        <v>1.1668614251049998E-2</v>
      </c>
      <c r="R13" s="83">
        <v>1.3900110631076223E-2</v>
      </c>
      <c r="S13" s="84">
        <f t="shared" si="6"/>
        <v>2.6147053874954643E-2</v>
      </c>
      <c r="T13" s="85">
        <f>分析係数表!F16</f>
        <v>0.28753993610223644</v>
      </c>
      <c r="U13" s="86">
        <f t="shared" si="7"/>
        <v>7.5183222004661914E-3</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投入係数表!Q14</f>
        <v>1.3577732518669382E-2</v>
      </c>
      <c r="E14" s="77">
        <f t="shared" si="0"/>
        <v>1.3577732518669383</v>
      </c>
      <c r="F14" s="76">
        <f>分析係数表!C17</f>
        <v>0.25757290686735657</v>
      </c>
      <c r="G14" s="77">
        <f t="shared" si="1"/>
        <v>0.34972560335011077</v>
      </c>
      <c r="H14" s="77">
        <v>0.42505400189627979</v>
      </c>
      <c r="I14" s="77">
        <f t="shared" si="2"/>
        <v>0.42505400189627979</v>
      </c>
      <c r="J14" s="76">
        <f>分析係数表!G17</f>
        <v>0.2176385387050051</v>
      </c>
      <c r="K14" s="78">
        <f t="shared" si="3"/>
        <v>9.2508131843420799E-2</v>
      </c>
      <c r="L14" s="79"/>
      <c r="M14" s="80"/>
      <c r="N14" s="81">
        <f>分析係数表!H17</f>
        <v>2.8507639611074346E-3</v>
      </c>
      <c r="O14" s="82">
        <f t="shared" si="4"/>
        <v>4.0291420436573862E-2</v>
      </c>
      <c r="P14" s="76">
        <f>分析係数表!C17</f>
        <v>0.25757290686735657</v>
      </c>
      <c r="Q14" s="82">
        <f t="shared" si="5"/>
        <v>1.0377978283663146E-2</v>
      </c>
      <c r="R14" s="83">
        <v>2.6677496783870047E-2</v>
      </c>
      <c r="S14" s="84">
        <f t="shared" si="6"/>
        <v>0.45173149868014983</v>
      </c>
      <c r="T14" s="85">
        <f>分析係数表!F17</f>
        <v>0.33994957352073385</v>
      </c>
      <c r="U14" s="86">
        <f t="shared" si="7"/>
        <v>0.1535659303221989</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投入係数表!Q15</f>
        <v>6.788866259334691E-3</v>
      </c>
      <c r="E15" s="77">
        <f t="shared" si="0"/>
        <v>0.67888662593346916</v>
      </c>
      <c r="F15" s="76">
        <f>分析係数表!C18</f>
        <v>0.16953824948311513</v>
      </c>
      <c r="G15" s="77">
        <f t="shared" si="1"/>
        <v>0.11509725015825875</v>
      </c>
      <c r="H15" s="77">
        <v>0.12802610836511957</v>
      </c>
      <c r="I15" s="77">
        <f t="shared" si="2"/>
        <v>0.12802610836511957</v>
      </c>
      <c r="J15" s="76">
        <f>分析係数表!G18</f>
        <v>0.21537419573315272</v>
      </c>
      <c r="K15" s="78">
        <f t="shared" si="3"/>
        <v>2.7573520121983084E-2</v>
      </c>
      <c r="L15" s="79"/>
      <c r="M15" s="80"/>
      <c r="N15" s="81">
        <f>分析係数表!H18</f>
        <v>4.4361377966212629E-4</v>
      </c>
      <c r="O15" s="82">
        <f t="shared" si="4"/>
        <v>6.269838384262769E-3</v>
      </c>
      <c r="P15" s="76">
        <f>分析係数表!C18</f>
        <v>0.16953824948311513</v>
      </c>
      <c r="Q15" s="82">
        <f t="shared" si="5"/>
        <v>1.0629774242099529E-3</v>
      </c>
      <c r="R15" s="83">
        <v>3.1870855241226798E-3</v>
      </c>
      <c r="S15" s="84">
        <f t="shared" si="6"/>
        <v>0.13121319388924224</v>
      </c>
      <c r="T15" s="85">
        <f>分析係数表!F18</f>
        <v>0.45885540128682695</v>
      </c>
      <c r="U15" s="86">
        <f t="shared" si="7"/>
        <v>6.020788273617448E-2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投入係数表!Q16</f>
        <v>0.11948404616429056</v>
      </c>
      <c r="E16" s="77">
        <f t="shared" si="0"/>
        <v>11.948404616429057</v>
      </c>
      <c r="F16" s="76">
        <f>分析係数表!C19</f>
        <v>7.0188221007893126E-2</v>
      </c>
      <c r="G16" s="77">
        <f t="shared" si="1"/>
        <v>0.83863726390965321</v>
      </c>
      <c r="H16" s="77">
        <v>0.90564495441535986</v>
      </c>
      <c r="I16" s="77">
        <f t="shared" si="2"/>
        <v>0.90564495441535986</v>
      </c>
      <c r="J16" s="76">
        <f>分析係数表!G19</f>
        <v>5.7542768273716953E-2</v>
      </c>
      <c r="K16" s="78">
        <f t="shared" si="3"/>
        <v>5.2113317750184004E-2</v>
      </c>
      <c r="L16" s="79"/>
      <c r="M16" s="80"/>
      <c r="N16" s="81">
        <f>分析係数表!H19</f>
        <v>-1.1635771269826264E-4</v>
      </c>
      <c r="O16" s="82">
        <f t="shared" si="4"/>
        <v>-1.6445477729213822E-3</v>
      </c>
      <c r="P16" s="76">
        <f>分析係数表!C19</f>
        <v>7.0188221007893126E-2</v>
      </c>
      <c r="Q16" s="82">
        <f t="shared" si="5"/>
        <v>-1.1542788254384441E-4</v>
      </c>
      <c r="R16" s="83">
        <v>1.0286983718599066E-3</v>
      </c>
      <c r="S16" s="84">
        <f t="shared" si="6"/>
        <v>0.90667365278721979</v>
      </c>
      <c r="T16" s="85">
        <f>分析係数表!F19</f>
        <v>0.24027993779160187</v>
      </c>
      <c r="U16" s="86">
        <f t="shared" si="7"/>
        <v>0.21785548888899761</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投入係数表!Q17</f>
        <v>3.9035980991174474E-2</v>
      </c>
      <c r="E17" s="77">
        <f t="shared" si="0"/>
        <v>3.9035980991174473</v>
      </c>
      <c r="F17" s="76">
        <f>分析係数表!C20</f>
        <v>0.17015847434864362</v>
      </c>
      <c r="G17" s="77">
        <f t="shared" si="1"/>
        <v>0.66423029701609015</v>
      </c>
      <c r="H17" s="77">
        <v>0.76257533346536588</v>
      </c>
      <c r="I17" s="77">
        <f t="shared" si="2"/>
        <v>0.76257533346536588</v>
      </c>
      <c r="J17" s="76">
        <f>分析係数表!G20</f>
        <v>0.1001139508383526</v>
      </c>
      <c r="K17" s="78">
        <f t="shared" si="3"/>
        <v>7.6344429445091982E-2</v>
      </c>
      <c r="L17" s="79"/>
      <c r="M17" s="80"/>
      <c r="N17" s="81">
        <f>分析係数表!H20</f>
        <v>5.5269913531674753E-4</v>
      </c>
      <c r="O17" s="82">
        <f t="shared" si="4"/>
        <v>7.8116019213765649E-3</v>
      </c>
      <c r="P17" s="76">
        <f>分析係数表!C20</f>
        <v>0.17015847434864362</v>
      </c>
      <c r="Q17" s="82">
        <f t="shared" si="5"/>
        <v>1.3292102651603695E-3</v>
      </c>
      <c r="R17" s="83">
        <v>4.7610022624654013E-3</v>
      </c>
      <c r="S17" s="84">
        <f t="shared" si="6"/>
        <v>0.76733633572783133</v>
      </c>
      <c r="T17" s="85">
        <f>分析係数表!F20</f>
        <v>0.22285528243529221</v>
      </c>
      <c r="U17" s="86">
        <f t="shared" si="7"/>
        <v>0.17100495582148806</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投入係数表!Q18</f>
        <v>3.6999321113374069E-2</v>
      </c>
      <c r="E18" s="77">
        <f t="shared" si="0"/>
        <v>3.6999321113374068</v>
      </c>
      <c r="F18" s="76">
        <f>分析係数表!C21</f>
        <v>0.30753935376967689</v>
      </c>
      <c r="G18" s="77">
        <f t="shared" si="1"/>
        <v>1.1378747305123824</v>
      </c>
      <c r="H18" s="77">
        <v>1.2043072676249917</v>
      </c>
      <c r="I18" s="77">
        <f t="shared" si="2"/>
        <v>1.2043072676249917</v>
      </c>
      <c r="J18" s="76">
        <f>分析係数表!G21</f>
        <v>0.28506721215663355</v>
      </c>
      <c r="K18" s="78">
        <f t="shared" si="3"/>
        <v>0.34330851536182916</v>
      </c>
      <c r="L18" s="79"/>
      <c r="M18" s="80"/>
      <c r="N18" s="81">
        <f>分析係数表!H21</f>
        <v>9.2358934454245961E-4</v>
      </c>
      <c r="O18" s="82">
        <f t="shared" si="4"/>
        <v>1.3053597947563471E-2</v>
      </c>
      <c r="P18" s="76">
        <f>分析係数表!C21</f>
        <v>0.30753935376967689</v>
      </c>
      <c r="Q18" s="82">
        <f t="shared" si="5"/>
        <v>4.0144950771628506E-3</v>
      </c>
      <c r="R18" s="83">
        <v>1.127119259666593E-2</v>
      </c>
      <c r="S18" s="84">
        <f t="shared" si="6"/>
        <v>1.2155784602216577</v>
      </c>
      <c r="T18" s="85">
        <f>分析係数表!F21</f>
        <v>0.42562828755113968</v>
      </c>
      <c r="U18" s="86">
        <f t="shared" si="7"/>
        <v>0.51738457840819529</v>
      </c>
      <c r="V18" s="87">
        <f>分析係数表!D21</f>
        <v>5.6472822910578611E-2</v>
      </c>
      <c r="W18" s="167">
        <f t="shared" si="8"/>
        <v>0</v>
      </c>
      <c r="X18" s="76">
        <f>分析係数表!E21</f>
        <v>4.989772063120982E-2</v>
      </c>
      <c r="Y18" s="166">
        <f t="shared" si="9"/>
        <v>0</v>
      </c>
    </row>
    <row r="19" spans="1:25" x14ac:dyDescent="0.2">
      <c r="A19" s="6" t="s">
        <v>7</v>
      </c>
      <c r="B19" s="5" t="s">
        <v>268</v>
      </c>
      <c r="C19" s="75">
        <f>最終需要_まとめ!C20</f>
        <v>100</v>
      </c>
      <c r="D19" s="76">
        <f>投入係数表!Q19</f>
        <v>0.16361167684996605</v>
      </c>
      <c r="E19" s="77">
        <f t="shared" si="0"/>
        <v>16.361167684996605</v>
      </c>
      <c r="F19" s="76">
        <f>分析係数表!C22</f>
        <v>4.2074718897352148E-2</v>
      </c>
      <c r="G19" s="77">
        <f t="shared" si="1"/>
        <v>0.68839153117867391</v>
      </c>
      <c r="H19" s="77">
        <v>0.69528047049983044</v>
      </c>
      <c r="I19" s="77">
        <f t="shared" si="2"/>
        <v>100.69528047049982</v>
      </c>
      <c r="J19" s="76">
        <f>分析係数表!G22</f>
        <v>0.19450101832993891</v>
      </c>
      <c r="K19" s="78">
        <f t="shared" si="3"/>
        <v>19.585334592531026</v>
      </c>
      <c r="L19" s="79"/>
      <c r="M19" s="80"/>
      <c r="N19" s="81">
        <f>分析係数表!H22</f>
        <v>4.363414226184849E-5</v>
      </c>
      <c r="O19" s="82">
        <f t="shared" si="4"/>
        <v>6.1670541484551834E-4</v>
      </c>
      <c r="P19" s="76">
        <f>分析係数表!C22</f>
        <v>4.2074718897352148E-2</v>
      </c>
      <c r="Q19" s="82">
        <f t="shared" si="5"/>
        <v>2.5947706972100125E-5</v>
      </c>
      <c r="R19" s="83">
        <v>3.5245290590649316E-4</v>
      </c>
      <c r="S19" s="84">
        <f t="shared" si="6"/>
        <v>100.69563292340573</v>
      </c>
      <c r="T19" s="85">
        <f>分析係数表!F22</f>
        <v>0.41276306856754924</v>
      </c>
      <c r="U19" s="86">
        <f t="shared" si="7"/>
        <v>41.563438436816483</v>
      </c>
      <c r="V19" s="87">
        <f>分析係数表!D22</f>
        <v>1.3577732518669382E-2</v>
      </c>
      <c r="W19" s="167">
        <f t="shared" si="8"/>
        <v>1</v>
      </c>
      <c r="X19" s="76">
        <f>分析係数表!E22</f>
        <v>9.5044127630685669E-3</v>
      </c>
      <c r="Y19" s="166">
        <f t="shared" si="9"/>
        <v>1</v>
      </c>
    </row>
    <row r="20" spans="1:25" x14ac:dyDescent="0.2">
      <c r="A20" s="6" t="s">
        <v>8</v>
      </c>
      <c r="B20" s="5" t="s">
        <v>269</v>
      </c>
      <c r="C20" s="90"/>
      <c r="D20" s="76">
        <f>投入係数表!Q20</f>
        <v>5.0916496945010185E-3</v>
      </c>
      <c r="E20" s="77">
        <f t="shared" si="0"/>
        <v>0.50916496945010181</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4.1113694323034554E-4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投入係数表!Q21</f>
        <v>2.7155465037338763E-3</v>
      </c>
      <c r="E21" s="77">
        <f t="shared" si="0"/>
        <v>0.27155465037338761</v>
      </c>
      <c r="F21" s="76">
        <f>分析係数表!C24</f>
        <v>7.1732954545454586E-2</v>
      </c>
      <c r="G21" s="77">
        <f t="shared" si="1"/>
        <v>1.9479417391841024E-2</v>
      </c>
      <c r="H21" s="77">
        <v>2.1189018898821299E-2</v>
      </c>
      <c r="I21" s="77">
        <f t="shared" si="2"/>
        <v>2.1189018898821299E-2</v>
      </c>
      <c r="J21" s="76">
        <f>分析係数表!G24</f>
        <v>0.20895522388059701</v>
      </c>
      <c r="K21" s="78">
        <f t="shared" si="3"/>
        <v>4.4275561878134055E-3</v>
      </c>
      <c r="L21" s="79"/>
      <c r="M21" s="80"/>
      <c r="N21" s="81">
        <f>分析係数表!H24</f>
        <v>3.4907313809478792E-4</v>
      </c>
      <c r="O21" s="82">
        <f t="shared" si="4"/>
        <v>4.9336433187641467E-3</v>
      </c>
      <c r="P21" s="76">
        <f>分析係数表!C24</f>
        <v>7.1732954545454586E-2</v>
      </c>
      <c r="Q21" s="82">
        <f t="shared" si="5"/>
        <v>3.5390481192839425E-4</v>
      </c>
      <c r="R21" s="83">
        <v>1.4803498956678231E-3</v>
      </c>
      <c r="S21" s="84">
        <f t="shared" si="6"/>
        <v>2.2669368794489123E-2</v>
      </c>
      <c r="T21" s="85">
        <f>分析係数表!F24</f>
        <v>0.39402985074626867</v>
      </c>
      <c r="U21" s="86">
        <f t="shared" si="7"/>
        <v>8.9324080026046693E-3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投入係数表!Q22</f>
        <v>7.8071961982348944E-3</v>
      </c>
      <c r="E22" s="77">
        <f t="shared" si="0"/>
        <v>0.78071961982348947</v>
      </c>
      <c r="F22" s="76">
        <f>分析係数表!C25</f>
        <v>8.282778259254675E-2</v>
      </c>
      <c r="G22" s="77">
        <f t="shared" si="1"/>
        <v>6.4665274936475739E-2</v>
      </c>
      <c r="H22" s="77">
        <v>9.4961682233573347E-2</v>
      </c>
      <c r="I22" s="77">
        <f t="shared" si="2"/>
        <v>9.4961682233573347E-2</v>
      </c>
      <c r="J22" s="76">
        <f>分析係数表!G25</f>
        <v>0.19696794352505498</v>
      </c>
      <c r="K22" s="78">
        <f t="shared" si="3"/>
        <v>1.8704407263226693E-2</v>
      </c>
      <c r="L22" s="79"/>
      <c r="M22" s="80"/>
      <c r="N22" s="81">
        <f>分析係数表!H25</f>
        <v>5.163373500985404E-4</v>
      </c>
      <c r="O22" s="82">
        <f t="shared" si="4"/>
        <v>7.2976807423386324E-3</v>
      </c>
      <c r="P22" s="76">
        <f>分析係数表!C25</f>
        <v>8.282778259254675E-2</v>
      </c>
      <c r="Q22" s="82">
        <f t="shared" si="5"/>
        <v>6.0445071395623937E-4</v>
      </c>
      <c r="R22" s="83">
        <v>3.7217955384123867E-3</v>
      </c>
      <c r="S22" s="84">
        <f t="shared" si="6"/>
        <v>9.8683477771985731E-2</v>
      </c>
      <c r="T22" s="85">
        <f>分析係数表!F25</f>
        <v>0.35065385950700151</v>
      </c>
      <c r="U22" s="86">
        <f t="shared" si="7"/>
        <v>3.4603742350320189E-2</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投入係数表!Q23</f>
        <v>2.4439918533604887E-2</v>
      </c>
      <c r="E23" s="77">
        <f t="shared" si="0"/>
        <v>2.4439918533604885</v>
      </c>
      <c r="F23" s="76">
        <f>分析係数表!C26</f>
        <v>0.67408011178388449</v>
      </c>
      <c r="G23" s="77">
        <f t="shared" si="1"/>
        <v>1.6474463017121412</v>
      </c>
      <c r="H23" s="77">
        <v>1.8218014348400198</v>
      </c>
      <c r="I23" s="77">
        <f t="shared" si="2"/>
        <v>1.8218014348400198</v>
      </c>
      <c r="J23" s="76">
        <f>分析係数表!G26</f>
        <v>0.19641156410335187</v>
      </c>
      <c r="K23" s="78">
        <f t="shared" si="3"/>
        <v>0.35782286930265894</v>
      </c>
      <c r="L23" s="79"/>
      <c r="M23" s="80"/>
      <c r="N23" s="81">
        <f>分析係数表!H26</f>
        <v>1.0886718494331198E-2</v>
      </c>
      <c r="O23" s="82">
        <f t="shared" si="4"/>
        <v>0.15386800100395681</v>
      </c>
      <c r="P23" s="76">
        <f>分析係数表!C26</f>
        <v>0.67408011178388449</v>
      </c>
      <c r="Q23" s="82">
        <f t="shared" si="5"/>
        <v>0.10371935931671006</v>
      </c>
      <c r="R23" s="83">
        <v>0.11820707524846409</v>
      </c>
      <c r="S23" s="84">
        <f t="shared" si="6"/>
        <v>1.9400085100884839</v>
      </c>
      <c r="T23" s="85">
        <f>分析係数表!F26</f>
        <v>0.33487971980706011</v>
      </c>
      <c r="U23" s="86">
        <f t="shared" si="7"/>
        <v>0.64966950628174358</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投入係数表!Q24</f>
        <v>6.7888662593346908E-4</v>
      </c>
      <c r="E24" s="77">
        <f t="shared" si="0"/>
        <v>6.7888662593346902E-2</v>
      </c>
      <c r="F24" s="76">
        <f>分析係数表!C27</f>
        <v>6.0248713550600352E-2</v>
      </c>
      <c r="G24" s="77">
        <f t="shared" si="1"/>
        <v>4.0902045859199151E-3</v>
      </c>
      <c r="H24" s="77">
        <v>4.3505229897729848E-3</v>
      </c>
      <c r="I24" s="77">
        <f t="shared" si="2"/>
        <v>4.3505229897729848E-3</v>
      </c>
      <c r="J24" s="76">
        <f>分析係数表!G27</f>
        <v>0.16803278688524589</v>
      </c>
      <c r="K24" s="78">
        <f t="shared" si="3"/>
        <v>7.3103050237988674E-4</v>
      </c>
      <c r="L24" s="79"/>
      <c r="M24" s="80"/>
      <c r="N24" s="81">
        <f>分析係数表!H27</f>
        <v>1.0879446137287556E-2</v>
      </c>
      <c r="O24" s="82">
        <f t="shared" si="4"/>
        <v>0.15376521676814922</v>
      </c>
      <c r="P24" s="76">
        <f>分析係数表!C27</f>
        <v>6.0248713550600352E-2</v>
      </c>
      <c r="Q24" s="82">
        <f t="shared" si="5"/>
        <v>9.2641564991101932E-3</v>
      </c>
      <c r="R24" s="83">
        <v>9.376578308675913E-3</v>
      </c>
      <c r="S24" s="84">
        <f t="shared" si="6"/>
        <v>1.3727101298448898E-2</v>
      </c>
      <c r="T24" s="85">
        <f>分析係数表!F27</f>
        <v>0.31967213114754101</v>
      </c>
      <c r="U24" s="86">
        <f t="shared" si="7"/>
        <v>4.3881717265533363E-3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投入係数表!Q25</f>
        <v>0</v>
      </c>
      <c r="E25" s="77">
        <f t="shared" si="0"/>
        <v>0</v>
      </c>
      <c r="F25" s="76">
        <f>分析係数表!C28</f>
        <v>0.15853112404836545</v>
      </c>
      <c r="G25" s="77">
        <f t="shared" si="1"/>
        <v>0</v>
      </c>
      <c r="H25" s="77">
        <v>1.2596474889271181E-2</v>
      </c>
      <c r="I25" s="77">
        <f t="shared" si="2"/>
        <v>1.2596474889271181E-2</v>
      </c>
      <c r="J25" s="76">
        <f>分析係数表!G28</f>
        <v>0.12484608017512655</v>
      </c>
      <c r="K25" s="78">
        <f t="shared" si="3"/>
        <v>1.5726205139499183E-3</v>
      </c>
      <c r="L25" s="79"/>
      <c r="M25" s="80"/>
      <c r="N25" s="81">
        <f>分析係数表!H28</f>
        <v>2.0813485858901727E-2</v>
      </c>
      <c r="O25" s="82">
        <f t="shared" si="4"/>
        <v>0.2941684828813122</v>
      </c>
      <c r="P25" s="76">
        <f>分析係数表!C28</f>
        <v>0.15853112404836545</v>
      </c>
      <c r="Q25" s="82">
        <f t="shared" si="5"/>
        <v>4.6634860250776775E-2</v>
      </c>
      <c r="R25" s="83">
        <v>5.2972840483101975E-2</v>
      </c>
      <c r="S25" s="84">
        <f t="shared" si="6"/>
        <v>6.5569315372373149E-2</v>
      </c>
      <c r="T25" s="85">
        <f>分析係数表!F28</f>
        <v>0.21350389930223013</v>
      </c>
      <c r="U25" s="86">
        <f t="shared" si="7"/>
        <v>1.3999304506579326E-2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投入係数表!Q26</f>
        <v>1.3577732518669382E-3</v>
      </c>
      <c r="E26" s="77">
        <f t="shared" si="0"/>
        <v>0.1357773251866938</v>
      </c>
      <c r="F26" s="76">
        <f>分析係数表!C29</f>
        <v>0.64680851063829792</v>
      </c>
      <c r="G26" s="77">
        <f t="shared" si="1"/>
        <v>8.7821929482457275E-2</v>
      </c>
      <c r="H26" s="77">
        <v>0.19155087312294669</v>
      </c>
      <c r="I26" s="77">
        <f t="shared" si="2"/>
        <v>0.19155087312294669</v>
      </c>
      <c r="J26" s="76">
        <f>分析係数表!G29</f>
        <v>0.2586455783593799</v>
      </c>
      <c r="K26" s="78">
        <f t="shared" si="3"/>
        <v>4.9543786364128747E-2</v>
      </c>
      <c r="L26" s="79"/>
      <c r="M26" s="80"/>
      <c r="N26" s="81">
        <f>分析係数表!H29</f>
        <v>9.8394990800468336E-3</v>
      </c>
      <c r="O26" s="82">
        <f t="shared" si="4"/>
        <v>0.13906707104766436</v>
      </c>
      <c r="P26" s="76">
        <f>分析係数表!C29</f>
        <v>0.64680851063829792</v>
      </c>
      <c r="Q26" s="82">
        <f t="shared" si="5"/>
        <v>8.994976510317014E-2</v>
      </c>
      <c r="R26" s="83">
        <v>0.13640299303929326</v>
      </c>
      <c r="S26" s="84">
        <f t="shared" si="6"/>
        <v>0.32795386616223998</v>
      </c>
      <c r="T26" s="85">
        <f>分析係数表!F29</f>
        <v>0.37783217222117615</v>
      </c>
      <c r="U26" s="86">
        <f t="shared" si="7"/>
        <v>0.12391152164041201</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投入係数表!Q27</f>
        <v>1.6972165648336728E-3</v>
      </c>
      <c r="E27" s="77">
        <f t="shared" si="0"/>
        <v>0.16972165648336729</v>
      </c>
      <c r="F27" s="76">
        <f>分析係数表!C30</f>
        <v>1</v>
      </c>
      <c r="G27" s="77">
        <f t="shared" si="1"/>
        <v>0.16972165648336729</v>
      </c>
      <c r="H27" s="77">
        <v>0.20704258187790975</v>
      </c>
      <c r="I27" s="77">
        <f t="shared" si="2"/>
        <v>0.20704258187790975</v>
      </c>
      <c r="J27" s="76">
        <f>分析係数表!G30</f>
        <v>0.34450721322190581</v>
      </c>
      <c r="K27" s="78">
        <f t="shared" si="3"/>
        <v>7.1327662901026948E-2</v>
      </c>
      <c r="L27" s="79"/>
      <c r="M27" s="80"/>
      <c r="N27" s="81">
        <f>分析係数表!H30</f>
        <v>0</v>
      </c>
      <c r="O27" s="82">
        <f t="shared" si="4"/>
        <v>0</v>
      </c>
      <c r="P27" s="76">
        <f>分析係数表!C30</f>
        <v>1</v>
      </c>
      <c r="Q27" s="82">
        <f t="shared" si="5"/>
        <v>0</v>
      </c>
      <c r="R27" s="83">
        <v>3.5541806564509976E-2</v>
      </c>
      <c r="S27" s="84">
        <f t="shared" si="6"/>
        <v>0.24258438844241972</v>
      </c>
      <c r="T27" s="85">
        <f>分析係数表!F30</f>
        <v>0.4405434427377562</v>
      </c>
      <c r="U27" s="86">
        <f t="shared" si="7"/>
        <v>0.10686896163885674</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投入係数表!Q28</f>
        <v>1.4256619144602852E-2</v>
      </c>
      <c r="E28" s="77">
        <f t="shared" si="0"/>
        <v>1.4256619144602851</v>
      </c>
      <c r="F28" s="76">
        <f>分析係数表!C31</f>
        <v>0.1179326099371788</v>
      </c>
      <c r="G28" s="77">
        <f t="shared" si="1"/>
        <v>0.16813203046033637</v>
      </c>
      <c r="H28" s="77">
        <v>0.19782812900237928</v>
      </c>
      <c r="I28" s="77">
        <f t="shared" si="2"/>
        <v>0.19782812900237928</v>
      </c>
      <c r="J28" s="76">
        <f>分析係数表!G31</f>
        <v>7.0682730923694773E-2</v>
      </c>
      <c r="K28" s="78">
        <f t="shared" si="3"/>
        <v>1.3983032411413153E-2</v>
      </c>
      <c r="L28" s="79"/>
      <c r="M28" s="80"/>
      <c r="N28" s="81">
        <f>分析係数表!H31</f>
        <v>2.2689753976161214E-2</v>
      </c>
      <c r="O28" s="82">
        <f t="shared" si="4"/>
        <v>0.3206868157196695</v>
      </c>
      <c r="P28" s="76">
        <f>分析係数表!C31</f>
        <v>0.1179326099371788</v>
      </c>
      <c r="Q28" s="82">
        <f t="shared" si="5"/>
        <v>3.7819433150263725E-2</v>
      </c>
      <c r="R28" s="83">
        <v>4.9255385847497134E-2</v>
      </c>
      <c r="S28" s="84">
        <f t="shared" si="6"/>
        <v>0.24708351484987642</v>
      </c>
      <c r="T28" s="85">
        <f>分析係数表!F31</f>
        <v>0.34457831325301203</v>
      </c>
      <c r="U28" s="86">
        <f t="shared" si="7"/>
        <v>8.513962077959597E-2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投入係数表!Q29</f>
        <v>6.7888662593346908E-4</v>
      </c>
      <c r="E29" s="77">
        <f t="shared" si="0"/>
        <v>6.7888662593346902E-2</v>
      </c>
      <c r="F29" s="76">
        <f>分析係数表!C32</f>
        <v>0.90289699570815452</v>
      </c>
      <c r="G29" s="77">
        <f t="shared" si="1"/>
        <v>6.1296469498177485E-2</v>
      </c>
      <c r="H29" s="77">
        <v>8.116843345997779E-2</v>
      </c>
      <c r="I29" s="77">
        <f t="shared" si="2"/>
        <v>8.116843345997779E-2</v>
      </c>
      <c r="J29" s="76">
        <f>分析係数表!G32</f>
        <v>0.14049586776859505</v>
      </c>
      <c r="K29" s="78">
        <f t="shared" si="3"/>
        <v>1.1403829494377045E-2</v>
      </c>
      <c r="L29" s="79"/>
      <c r="M29" s="80"/>
      <c r="N29" s="81">
        <f>分析係数表!H32</f>
        <v>6.5160319111027074E-3</v>
      </c>
      <c r="O29" s="82">
        <f t="shared" si="4"/>
        <v>9.2094675283597396E-2</v>
      </c>
      <c r="P29" s="76">
        <f>分析係数表!C32</f>
        <v>0.90289699570815452</v>
      </c>
      <c r="Q29" s="82">
        <f t="shared" si="5"/>
        <v>8.3152005634278117E-2</v>
      </c>
      <c r="R29" s="83">
        <v>0.10828707059253727</v>
      </c>
      <c r="S29" s="84">
        <f t="shared" si="6"/>
        <v>0.18945550405251504</v>
      </c>
      <c r="T29" s="85">
        <f>分析係数表!F32</f>
        <v>0.48288075560802834</v>
      </c>
      <c r="U29" s="86">
        <f t="shared" si="7"/>
        <v>9.1484416950978337E-2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投入係数表!Q30</f>
        <v>3.3944331296673454E-4</v>
      </c>
      <c r="E30" s="77">
        <f t="shared" si="0"/>
        <v>3.3944331296673451E-2</v>
      </c>
      <c r="F30" s="76">
        <f>分析係数表!C33</f>
        <v>0.9642857142857143</v>
      </c>
      <c r="G30" s="77">
        <f t="shared" si="1"/>
        <v>3.2732033750363689E-2</v>
      </c>
      <c r="H30" s="77">
        <v>5.6889115552082654E-2</v>
      </c>
      <c r="I30" s="77">
        <f t="shared" si="2"/>
        <v>5.6889115552082654E-2</v>
      </c>
      <c r="J30" s="76">
        <f>分析係数表!G33</f>
        <v>0.50770178681454092</v>
      </c>
      <c r="K30" s="78">
        <f t="shared" si="3"/>
        <v>2.8882705616091253E-2</v>
      </c>
      <c r="L30" s="79"/>
      <c r="M30" s="80"/>
      <c r="N30" s="81">
        <f>分析係数表!H33</f>
        <v>9.5995112976066674E-4</v>
      </c>
      <c r="O30" s="82">
        <f t="shared" si="4"/>
        <v>1.3567519126601403E-2</v>
      </c>
      <c r="P30" s="76">
        <f>分析係数表!C33</f>
        <v>0.9642857142857143</v>
      </c>
      <c r="Q30" s="82">
        <f t="shared" si="5"/>
        <v>1.3082964872079925E-2</v>
      </c>
      <c r="R30" s="83">
        <v>4.4608483044805476E-2</v>
      </c>
      <c r="S30" s="84">
        <f t="shared" si="6"/>
        <v>0.10149759859688813</v>
      </c>
      <c r="T30" s="85">
        <f>分析係数表!F33</f>
        <v>0.64571780653111521</v>
      </c>
      <c r="U30" s="86">
        <f t="shared" si="7"/>
        <v>6.5538806734158198E-2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投入係数表!Q31</f>
        <v>4.5145960624575696E-2</v>
      </c>
      <c r="E31" s="77">
        <f t="shared" si="0"/>
        <v>4.5145960624575698</v>
      </c>
      <c r="F31" s="76">
        <f>分析係数表!C34</f>
        <v>0.30203352059055666</v>
      </c>
      <c r="G31" s="77">
        <f t="shared" si="1"/>
        <v>1.3635593427883244</v>
      </c>
      <c r="H31" s="77">
        <v>1.5081524442519654</v>
      </c>
      <c r="I31" s="77">
        <f t="shared" si="2"/>
        <v>1.5081524442519654</v>
      </c>
      <c r="J31" s="76">
        <f>分析係数表!G34</f>
        <v>0.42483507228746548</v>
      </c>
      <c r="K31" s="78">
        <f t="shared" si="3"/>
        <v>0.64071605267430143</v>
      </c>
      <c r="L31" s="79"/>
      <c r="M31" s="80"/>
      <c r="N31" s="81">
        <f>分析係数表!H34</f>
        <v>0.16119179387231194</v>
      </c>
      <c r="O31" s="82">
        <f t="shared" si="4"/>
        <v>2.2782125866751519</v>
      </c>
      <c r="P31" s="76">
        <f>分析係数表!C34</f>
        <v>0.30203352059055666</v>
      </c>
      <c r="Q31" s="82">
        <f t="shared" si="5"/>
        <v>0.68809656820721488</v>
      </c>
      <c r="R31" s="83">
        <v>0.75827802093835961</v>
      </c>
      <c r="S31" s="84">
        <f t="shared" si="6"/>
        <v>2.2664304651903251</v>
      </c>
      <c r="T31" s="85">
        <f>分析係数表!F34</f>
        <v>0.69971459317830909</v>
      </c>
      <c r="U31" s="86">
        <f t="shared" si="7"/>
        <v>1.5858544709175741</v>
      </c>
      <c r="V31" s="87">
        <f>分析係数表!D34</f>
        <v>0.22921442942029663</v>
      </c>
      <c r="W31" s="167">
        <f t="shared" si="8"/>
        <v>1</v>
      </c>
      <c r="X31" s="76">
        <f>分析係数表!E34</f>
        <v>0.15341786365975763</v>
      </c>
      <c r="Y31" s="166">
        <f t="shared" si="9"/>
        <v>0</v>
      </c>
    </row>
    <row r="32" spans="1:25" x14ac:dyDescent="0.2">
      <c r="A32" s="6" t="s">
        <v>20</v>
      </c>
      <c r="B32" s="5" t="s">
        <v>37</v>
      </c>
      <c r="C32" s="90"/>
      <c r="D32" s="76">
        <f>投入係数表!Q32</f>
        <v>6.1099796334012219E-3</v>
      </c>
      <c r="E32" s="77">
        <f t="shared" si="0"/>
        <v>0.61099796334012213</v>
      </c>
      <c r="F32" s="76">
        <f>分析係数表!C35</f>
        <v>0.24187752657583472</v>
      </c>
      <c r="G32" s="77">
        <f t="shared" si="1"/>
        <v>0.14778667611558127</v>
      </c>
      <c r="H32" s="77">
        <v>0.18236089641842404</v>
      </c>
      <c r="I32" s="77">
        <f t="shared" si="2"/>
        <v>0.18236089641842404</v>
      </c>
      <c r="J32" s="76">
        <f>分析係数表!G35</f>
        <v>0.31447635625181319</v>
      </c>
      <c r="K32" s="78">
        <f t="shared" si="3"/>
        <v>5.7348190228480325E-2</v>
      </c>
      <c r="L32" s="79"/>
      <c r="M32" s="80"/>
      <c r="N32" s="81">
        <f>分析係数表!H35</f>
        <v>6.1051437381369679E-2</v>
      </c>
      <c r="O32" s="82">
        <f t="shared" si="4"/>
        <v>0.86287365960468776</v>
      </c>
      <c r="P32" s="76">
        <f>分析係数表!C35</f>
        <v>0.24187752657583472</v>
      </c>
      <c r="Q32" s="82">
        <f t="shared" si="5"/>
        <v>0.20870974653262062</v>
      </c>
      <c r="R32" s="83">
        <v>0.25995463736807195</v>
      </c>
      <c r="S32" s="84">
        <f t="shared" si="6"/>
        <v>0.44231553378649602</v>
      </c>
      <c r="T32" s="85">
        <f>分析係数表!F35</f>
        <v>0.64519872352770524</v>
      </c>
      <c r="U32" s="86">
        <f t="shared" si="7"/>
        <v>0.28538141779552278</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投入係数表!Q33</f>
        <v>2.0366598778004071E-3</v>
      </c>
      <c r="E33" s="77">
        <f t="shared" si="0"/>
        <v>0.20366598778004072</v>
      </c>
      <c r="F33" s="76">
        <f>分析係数表!C36</f>
        <v>0.77936171821825606</v>
      </c>
      <c r="G33" s="77">
        <f t="shared" si="1"/>
        <v>0.15872947417887087</v>
      </c>
      <c r="H33" s="77">
        <v>0.24367949743375403</v>
      </c>
      <c r="I33" s="77">
        <f t="shared" si="2"/>
        <v>0.24367949743375403</v>
      </c>
      <c r="J33" s="76">
        <f>分析係数表!G36</f>
        <v>1.8652197083474639E-2</v>
      </c>
      <c r="K33" s="78">
        <f t="shared" si="3"/>
        <v>4.5451580113364323E-3</v>
      </c>
      <c r="L33" s="79"/>
      <c r="M33" s="80"/>
      <c r="N33" s="81">
        <f>分析係数表!H36</f>
        <v>0.16962772804293599</v>
      </c>
      <c r="O33" s="82">
        <f t="shared" si="4"/>
        <v>2.3974423002119525</v>
      </c>
      <c r="P33" s="76">
        <f>分析係数表!C36</f>
        <v>0.77936171821825606</v>
      </c>
      <c r="Q33" s="82">
        <f t="shared" si="5"/>
        <v>1.8684747504223154</v>
      </c>
      <c r="R33" s="83">
        <v>1.950687029114845</v>
      </c>
      <c r="S33" s="84">
        <f t="shared" si="6"/>
        <v>2.194366526548599</v>
      </c>
      <c r="T33" s="85">
        <f>分析係数表!F36</f>
        <v>0.88299985465820452</v>
      </c>
      <c r="U33" s="86">
        <f t="shared" si="7"/>
        <v>1.937625324009242</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投入係数表!Q34</f>
        <v>1.5953835709436523E-2</v>
      </c>
      <c r="E34" s="77">
        <f t="shared" si="0"/>
        <v>1.5953835709436524</v>
      </c>
      <c r="F34" s="76">
        <f>分析係数表!C37</f>
        <v>0.39264934616049307</v>
      </c>
      <c r="G34" s="77">
        <f t="shared" si="1"/>
        <v>0.62642631600621768</v>
      </c>
      <c r="H34" s="77">
        <v>0.76484878507341569</v>
      </c>
      <c r="I34" s="77">
        <f t="shared" si="2"/>
        <v>0.76484878507341569</v>
      </c>
      <c r="J34" s="76">
        <f>分析係数表!G37</f>
        <v>0.48015873015873017</v>
      </c>
      <c r="K34" s="78">
        <f t="shared" si="3"/>
        <v>0.36724882140429882</v>
      </c>
      <c r="L34" s="79"/>
      <c r="M34" s="80"/>
      <c r="N34" s="81">
        <f>分析係数表!H37</f>
        <v>4.8128458914818879E-2</v>
      </c>
      <c r="O34" s="82">
        <f t="shared" si="4"/>
        <v>0.68022607257460665</v>
      </c>
      <c r="P34" s="76">
        <f>分析係数表!C37</f>
        <v>0.39264934616049307</v>
      </c>
      <c r="Q34" s="82">
        <f t="shared" si="5"/>
        <v>0.26709032263773941</v>
      </c>
      <c r="R34" s="83">
        <v>0.33408774279202347</v>
      </c>
      <c r="S34" s="84">
        <f t="shared" si="6"/>
        <v>1.0989365278654391</v>
      </c>
      <c r="T34" s="85">
        <f>分析係数表!F37</f>
        <v>0.71504884004884006</v>
      </c>
      <c r="U34" s="86">
        <f t="shared" si="7"/>
        <v>0.78579328953748195</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投入係数表!Q35</f>
        <v>6.788866259334691E-3</v>
      </c>
      <c r="E35" s="77">
        <f t="shared" si="0"/>
        <v>0.67888662593346916</v>
      </c>
      <c r="F35" s="76">
        <f>分析係数表!C38</f>
        <v>0.1050867904295959</v>
      </c>
      <c r="G35" s="77">
        <f t="shared" si="1"/>
        <v>7.1342016584925935E-2</v>
      </c>
      <c r="H35" s="77">
        <v>9.6654459055373204E-2</v>
      </c>
      <c r="I35" s="77">
        <f t="shared" si="2"/>
        <v>9.6654459055373204E-2</v>
      </c>
      <c r="J35" s="76">
        <f>分析係数表!G38</f>
        <v>0.35480984340044741</v>
      </c>
      <c r="K35" s="78">
        <f t="shared" si="3"/>
        <v>3.4293953481391921E-2</v>
      </c>
      <c r="L35" s="79"/>
      <c r="M35" s="80"/>
      <c r="N35" s="81">
        <f>分析係数表!H38</f>
        <v>4.2637829346869612E-2</v>
      </c>
      <c r="O35" s="82">
        <f t="shared" si="4"/>
        <v>0.60262397453987893</v>
      </c>
      <c r="P35" s="76">
        <f>分析係数表!C38</f>
        <v>0.1050867904295959</v>
      </c>
      <c r="Q35" s="82">
        <f t="shared" si="5"/>
        <v>6.3327819320322387E-2</v>
      </c>
      <c r="R35" s="83">
        <v>7.9399359578735465E-2</v>
      </c>
      <c r="S35" s="84">
        <f t="shared" si="6"/>
        <v>0.17605381863410868</v>
      </c>
      <c r="T35" s="85">
        <f>分析係数表!F38</f>
        <v>0.56778523489932886</v>
      </c>
      <c r="U35" s="86">
        <f t="shared" si="7"/>
        <v>9.996075876809124E-2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投入係数表!Q36</f>
        <v>0</v>
      </c>
      <c r="E36" s="77">
        <f t="shared" si="0"/>
        <v>0</v>
      </c>
      <c r="F36" s="76">
        <f>分析係数表!C39</f>
        <v>1</v>
      </c>
      <c r="G36" s="77">
        <f t="shared" si="1"/>
        <v>0</v>
      </c>
      <c r="H36" s="77">
        <v>0.17435707557227006</v>
      </c>
      <c r="I36" s="77">
        <f t="shared" si="2"/>
        <v>0.17435707557227006</v>
      </c>
      <c r="J36" s="76">
        <f>分析係数表!G39</f>
        <v>0.33710212609069684</v>
      </c>
      <c r="K36" s="78">
        <f t="shared" si="3"/>
        <v>5.877614087436854E-2</v>
      </c>
      <c r="L36" s="79"/>
      <c r="M36" s="80"/>
      <c r="N36" s="81">
        <f>分析係数表!H39</f>
        <v>3.8325321619990253E-3</v>
      </c>
      <c r="O36" s="82">
        <f t="shared" si="4"/>
        <v>5.4167292270598022E-2</v>
      </c>
      <c r="P36" s="76">
        <f>分析係数表!C39</f>
        <v>1</v>
      </c>
      <c r="Q36" s="82">
        <f t="shared" si="5"/>
        <v>5.4167292270598022E-2</v>
      </c>
      <c r="R36" s="83">
        <v>0.16220721660329465</v>
      </c>
      <c r="S36" s="84">
        <f t="shared" si="6"/>
        <v>0.33656429217556472</v>
      </c>
      <c r="T36" s="85">
        <f>分析係数表!F39</f>
        <v>0.68778419564950233</v>
      </c>
      <c r="U36" s="86">
        <f t="shared" si="7"/>
        <v>0.23148360097831486</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投入係数表!Q37</f>
        <v>0</v>
      </c>
      <c r="E37" s="77">
        <f t="shared" si="0"/>
        <v>0</v>
      </c>
      <c r="F37" s="76">
        <f>分析係数表!C40</f>
        <v>0.68553257686676428</v>
      </c>
      <c r="G37" s="77">
        <f t="shared" si="1"/>
        <v>0</v>
      </c>
      <c r="H37" s="77">
        <v>2.0729125434661129E-3</v>
      </c>
      <c r="I37" s="77">
        <f t="shared" si="2"/>
        <v>2.0729125434661129E-3</v>
      </c>
      <c r="J37" s="76">
        <f>分析係数表!G40</f>
        <v>0.52354072328019352</v>
      </c>
      <c r="K37" s="78">
        <f t="shared" si="3"/>
        <v>1.0852541323028344E-3</v>
      </c>
      <c r="L37" s="79"/>
      <c r="M37" s="80"/>
      <c r="N37" s="81">
        <f>分析係数表!H40</f>
        <v>2.9983928090933552E-2</v>
      </c>
      <c r="O37" s="82">
        <f t="shared" si="4"/>
        <v>0.42377940423467864</v>
      </c>
      <c r="P37" s="76">
        <f>分析係数表!C40</f>
        <v>0.68553257686676428</v>
      </c>
      <c r="Q37" s="82">
        <f t="shared" si="5"/>
        <v>0.29051458700806138</v>
      </c>
      <c r="R37" s="83">
        <v>0.29109554212872996</v>
      </c>
      <c r="S37" s="84">
        <f t="shared" si="6"/>
        <v>0.29316845467219604</v>
      </c>
      <c r="T37" s="85">
        <f>分析係数表!F40</f>
        <v>0.72017864896718564</v>
      </c>
      <c r="U37" s="86">
        <f t="shared" si="7"/>
        <v>0.21113366160561975</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投入係数表!Q38</f>
        <v>0</v>
      </c>
      <c r="E38" s="77">
        <f t="shared" si="0"/>
        <v>0</v>
      </c>
      <c r="F38" s="76">
        <f>分析係数表!C41</f>
        <v>0.79754162795683559</v>
      </c>
      <c r="G38" s="77">
        <f t="shared" si="1"/>
        <v>0</v>
      </c>
      <c r="H38" s="77">
        <v>1.8600857078577442E-3</v>
      </c>
      <c r="I38" s="77">
        <f t="shared" si="2"/>
        <v>1.8600857078577442E-3</v>
      </c>
      <c r="J38" s="76">
        <f>分析係数表!G41</f>
        <v>0.45300318922749822</v>
      </c>
      <c r="K38" s="78">
        <f t="shared" si="3"/>
        <v>8.4262475789604664E-4</v>
      </c>
      <c r="L38" s="79"/>
      <c r="M38" s="80"/>
      <c r="N38" s="81">
        <f>分析係数表!H41</f>
        <v>5.1357385442195667E-2</v>
      </c>
      <c r="O38" s="82">
        <f t="shared" si="4"/>
        <v>0.72586227327317498</v>
      </c>
      <c r="P38" s="76">
        <f>分析係数表!C41</f>
        <v>0.79754162795683559</v>
      </c>
      <c r="Q38" s="82">
        <f t="shared" si="5"/>
        <v>0.5789053790987374</v>
      </c>
      <c r="R38" s="83">
        <v>0.58987675321786104</v>
      </c>
      <c r="S38" s="84">
        <f t="shared" si="6"/>
        <v>0.59173683892571882</v>
      </c>
      <c r="T38" s="85">
        <f>分析係数表!F41</f>
        <v>0.55652019844082212</v>
      </c>
      <c r="U38" s="86">
        <f t="shared" si="7"/>
        <v>0.32931350302368584</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投入係数表!Q39</f>
        <v>2.3761031907671417E-3</v>
      </c>
      <c r="E39" s="77">
        <f>$C$19*D39</f>
        <v>0.23761031907671418</v>
      </c>
      <c r="F39" s="76">
        <f>分析係数表!C42</f>
        <v>0.98696461824953441</v>
      </c>
      <c r="G39" s="77">
        <f>E39*F39</f>
        <v>0.23451297785969927</v>
      </c>
      <c r="H39" s="77">
        <v>0.24839666583183168</v>
      </c>
      <c r="I39" s="77">
        <f>C39+H39</f>
        <v>0.24839666583183168</v>
      </c>
      <c r="J39" s="76">
        <f>分析係数表!G42</f>
        <v>0.48689138576779029</v>
      </c>
      <c r="K39" s="78">
        <f>I39*J39</f>
        <v>0.12094219684695925</v>
      </c>
      <c r="L39" s="79"/>
      <c r="M39" s="80"/>
      <c r="N39" s="81">
        <f>分析係数表!H42</f>
        <v>1.3250234533514657E-2</v>
      </c>
      <c r="O39" s="82">
        <f t="shared" si="4"/>
        <v>0.18727287764142239</v>
      </c>
      <c r="P39" s="76">
        <f>分析係数表!C42</f>
        <v>0.98696461824953441</v>
      </c>
      <c r="Q39" s="82">
        <f>O39*P39</f>
        <v>0.18483170418985823</v>
      </c>
      <c r="R39" s="83">
        <v>0.19378542459098858</v>
      </c>
      <c r="S39" s="84">
        <f>I39+R39</f>
        <v>0.44218209042282025</v>
      </c>
      <c r="T39" s="85">
        <f>分析係数表!F42</f>
        <v>0.55852059925093633</v>
      </c>
      <c r="U39" s="86">
        <f>S39*T39</f>
        <v>0.24696780612098529</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投入係数表!Q40</f>
        <v>3.6999321113374069E-2</v>
      </c>
      <c r="E40" s="77">
        <f>$C$19*D40</f>
        <v>3.6999321113374068</v>
      </c>
      <c r="F40" s="76">
        <f>分析係数表!C43</f>
        <v>0.29367142552738124</v>
      </c>
      <c r="G40" s="77">
        <f>E40*F40</f>
        <v>1.0865643374909897</v>
      </c>
      <c r="H40" s="77">
        <v>1.2878469809881721</v>
      </c>
      <c r="I40" s="77">
        <f>C40+H40</f>
        <v>1.2878469809881721</v>
      </c>
      <c r="J40" s="76">
        <f>分析係数表!G43</f>
        <v>0.35405848592511613</v>
      </c>
      <c r="K40" s="78">
        <f>I40*J40</f>
        <v>0.45597315219190404</v>
      </c>
      <c r="L40" s="79"/>
      <c r="M40" s="80"/>
      <c r="N40" s="81">
        <f>分析係数表!H43</f>
        <v>3.6063618579417776E-2</v>
      </c>
      <c r="O40" s="82">
        <f t="shared" si="4"/>
        <v>0.50970702536982093</v>
      </c>
      <c r="P40" s="76">
        <f>分析係数表!C43</f>
        <v>0.29367142552738124</v>
      </c>
      <c r="Q40" s="82">
        <f>O40*P40</f>
        <v>0.14968638874167639</v>
      </c>
      <c r="R40" s="83">
        <v>0.25271394147253479</v>
      </c>
      <c r="S40" s="84">
        <f>I40+R40</f>
        <v>1.5405609224607069</v>
      </c>
      <c r="T40" s="85">
        <f>分析係数表!F43</f>
        <v>0.58526919923476362</v>
      </c>
      <c r="U40" s="86">
        <f>S40*T40</f>
        <v>0.90164285746094663</v>
      </c>
      <c r="V40" s="87">
        <f>分析係数表!D43</f>
        <v>0.25485105220005466</v>
      </c>
      <c r="W40" s="167">
        <f>ROUND(S40*V40,0)</f>
        <v>0</v>
      </c>
      <c r="X40" s="76">
        <f>分析係数表!E43</f>
        <v>0.20470073790653184</v>
      </c>
      <c r="Y40" s="166">
        <f>ROUND(S40*X40,0)</f>
        <v>0</v>
      </c>
    </row>
    <row r="41" spans="1:25" x14ac:dyDescent="0.2">
      <c r="A41" s="6" t="s">
        <v>340</v>
      </c>
      <c r="B41" s="5" t="s">
        <v>42</v>
      </c>
      <c r="C41" s="90"/>
      <c r="D41" s="76">
        <f>投入係数表!Q41</f>
        <v>0</v>
      </c>
      <c r="E41" s="77">
        <f>$C$19*D41</f>
        <v>0</v>
      </c>
      <c r="F41" s="76">
        <f>分析係数表!C44</f>
        <v>0.46678607983623333</v>
      </c>
      <c r="G41" s="77">
        <f>E41*F41</f>
        <v>0</v>
      </c>
      <c r="H41" s="77">
        <v>2.6236872859689312E-3</v>
      </c>
      <c r="I41" s="77">
        <f>C41+H41</f>
        <v>2.6236872859689312E-3</v>
      </c>
      <c r="J41" s="76">
        <f>分析係数表!G44</f>
        <v>0.26617412140575081</v>
      </c>
      <c r="K41" s="78">
        <f>I41*J41</f>
        <v>6.983576581862191E-4</v>
      </c>
      <c r="L41" s="79"/>
      <c r="M41" s="80"/>
      <c r="N41" s="81">
        <f>分析係数表!H44</f>
        <v>0.11125251805362636</v>
      </c>
      <c r="O41" s="82">
        <f t="shared" si="4"/>
        <v>1.5723932393844564</v>
      </c>
      <c r="P41" s="76">
        <f>分析係数表!C44</f>
        <v>0.46678607983623333</v>
      </c>
      <c r="Q41" s="82">
        <f>O41*P41</f>
        <v>0.73397127617326641</v>
      </c>
      <c r="R41" s="83">
        <v>0.74552059592582087</v>
      </c>
      <c r="S41" s="84">
        <f>I41+R41</f>
        <v>0.74814428321178983</v>
      </c>
      <c r="T41" s="85">
        <f>分析係数表!F44</f>
        <v>0.50772097976570818</v>
      </c>
      <c r="U41" s="86">
        <f>S41*T41</f>
        <v>0.37984854847840338</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投入係数表!Q42</f>
        <v>4.0733197556008143E-3</v>
      </c>
      <c r="E42" s="77">
        <f>$C$19*D42</f>
        <v>0.40733197556008144</v>
      </c>
      <c r="F42" s="76">
        <f>分析係数表!C45</f>
        <v>1</v>
      </c>
      <c r="G42" s="77">
        <f>E42*F42</f>
        <v>0.40733197556008144</v>
      </c>
      <c r="H42" s="77">
        <v>0.49371609480120437</v>
      </c>
      <c r="I42" s="77">
        <f>C42+H42</f>
        <v>0.49371609480120437</v>
      </c>
      <c r="J42" s="76">
        <f>分析係数表!G45</f>
        <v>0</v>
      </c>
      <c r="K42" s="78">
        <f>I42*J42</f>
        <v>0</v>
      </c>
      <c r="L42" s="79"/>
      <c r="M42" s="80"/>
      <c r="N42" s="81">
        <f>分析係数表!H45</f>
        <v>0</v>
      </c>
      <c r="O42" s="82">
        <f t="shared" si="4"/>
        <v>0</v>
      </c>
      <c r="P42" s="76">
        <f>分析係数表!C45</f>
        <v>1</v>
      </c>
      <c r="Q42" s="82">
        <f>O42*P42</f>
        <v>0</v>
      </c>
      <c r="R42" s="83">
        <v>6.3546821822724239E-2</v>
      </c>
      <c r="S42" s="84">
        <f>I42+R42</f>
        <v>0.55726291662392857</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8.4860828241683645E-3</v>
      </c>
      <c r="E43" s="77">
        <f>$C$19*D43</f>
        <v>0.84860828241683639</v>
      </c>
      <c r="F43" s="76">
        <f>分析係数表!C46</f>
        <v>1</v>
      </c>
      <c r="G43" s="77">
        <f>E43*F43</f>
        <v>0.84860828241683639</v>
      </c>
      <c r="H43" s="77">
        <v>0.91873742877964726</v>
      </c>
      <c r="I43" s="77">
        <f>C43+H43</f>
        <v>0.91873742877964726</v>
      </c>
      <c r="J43" s="76">
        <f>分析係数表!G46</f>
        <v>9.254143646408839E-3</v>
      </c>
      <c r="K43" s="78">
        <f>I43*J43</f>
        <v>8.5021281392591661E-3</v>
      </c>
      <c r="L43" s="79"/>
      <c r="M43" s="80"/>
      <c r="N43" s="81">
        <f>分析係数表!H46</f>
        <v>3.7808984269891717E-2</v>
      </c>
      <c r="O43" s="82">
        <f t="shared" si="4"/>
        <v>0.53437524196364161</v>
      </c>
      <c r="P43" s="76">
        <f>分析係数表!C46</f>
        <v>1</v>
      </c>
      <c r="Q43" s="82">
        <f>O43*P43</f>
        <v>0.53437524196364161</v>
      </c>
      <c r="R43" s="83">
        <v>0.56929334218975514</v>
      </c>
      <c r="S43" s="84">
        <f>I43+R43</f>
        <v>1.4880307709694023</v>
      </c>
      <c r="T43" s="85">
        <f>分析係数表!F46</f>
        <v>0.31353591160220995</v>
      </c>
      <c r="U43" s="86">
        <f>S43*T43</f>
        <v>0.46655108426803082</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投入係数表!Q44</f>
        <v>0.57501697216564829</v>
      </c>
      <c r="E44" s="91">
        <f>SUM(E5:E43)</f>
        <v>57.501697216564843</v>
      </c>
      <c r="F44" s="92">
        <f>分析係数表!C47</f>
        <v>0.4319039427318887</v>
      </c>
      <c r="G44" s="91">
        <f>SUM(G5:G43)</f>
        <v>11.057879428441991</v>
      </c>
      <c r="H44" s="91">
        <f>SUM(H5:H43)</f>
        <v>13.060150314601072</v>
      </c>
      <c r="I44" s="91">
        <f>SUM(I5:I43)</f>
        <v>113.06015031460109</v>
      </c>
      <c r="J44" s="92">
        <f>分析係数表!G47</f>
        <v>0.25029486054038919</v>
      </c>
      <c r="K44" s="93">
        <f>SUM(K5:K43)</f>
        <v>22.541550100787529</v>
      </c>
      <c r="L44" s="94">
        <f>最終需要_まとめ!$L$33</f>
        <v>0.627</v>
      </c>
      <c r="M44" s="91">
        <f>K44*L44</f>
        <v>14.133551913193781</v>
      </c>
      <c r="N44" s="95">
        <f>分析係数表!H47</f>
        <v>1</v>
      </c>
      <c r="O44" s="96">
        <f>SUM(O5:O43)</f>
        <v>14.133551913193784</v>
      </c>
      <c r="P44" s="92">
        <f>分析係数表!C47</f>
        <v>0.4319039427318887</v>
      </c>
      <c r="Q44" s="96">
        <f>SUM(Q5:Q43)</f>
        <v>6.3093994228741677</v>
      </c>
      <c r="R44" s="91">
        <f>SUM(R5:R43)</f>
        <v>7.2794383432281631</v>
      </c>
      <c r="S44" s="97">
        <f>SUM(S5:S43)</f>
        <v>120.33958865782924</v>
      </c>
      <c r="T44" s="98">
        <f>分析係数表!F47</f>
        <v>0.46751956312169796</v>
      </c>
      <c r="U44" s="99">
        <f>SUM(U5:U43)</f>
        <v>51.590897455994806</v>
      </c>
      <c r="V44" s="100">
        <f>分析係数表!D47</f>
        <v>9.4632730327820297E-2</v>
      </c>
      <c r="W44" s="164">
        <f>SUM(W5:W43)</f>
        <v>2</v>
      </c>
      <c r="X44" s="92">
        <f>分析係数表!E47</f>
        <v>7.3297752597196272E-2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0.68488372093023253</v>
      </c>
      <c r="G5" s="77">
        <f t="shared" ref="G5:G38" si="1">E5*F5</f>
        <v>0</v>
      </c>
      <c r="H5" s="77">
        <f t="array" ref="H5:H43">MMULT(逆行列係数!C5:AO43,'16'!G5:G43)</f>
        <v>5.5167311613492582E-3</v>
      </c>
      <c r="I5" s="77">
        <f t="shared" ref="I5:I38" si="2">C5+H5</f>
        <v>5.5167311613492582E-3</v>
      </c>
      <c r="J5" s="76">
        <f>分析係数表!G8</f>
        <v>0.11968520032706459</v>
      </c>
      <c r="K5" s="78">
        <f t="shared" ref="K5:K38" si="3">I5*J5</f>
        <v>6.6027107419664561E-4</v>
      </c>
      <c r="L5" s="79" t="s">
        <v>183</v>
      </c>
      <c r="M5" s="80" t="s">
        <v>183</v>
      </c>
      <c r="N5" s="81">
        <f>分析係数表!H8</f>
        <v>1.1759401339568168E-2</v>
      </c>
      <c r="O5" s="82">
        <f t="shared" ref="O5:O43" si="4">$M$44*N5</f>
        <v>0.17908712500030785</v>
      </c>
      <c r="P5" s="76">
        <f>分析係数表!C8</f>
        <v>0.68488372093023253</v>
      </c>
      <c r="Q5" s="82">
        <f t="shared" ref="Q5:Q38" si="5">O5*P5</f>
        <v>0.12265385654090852</v>
      </c>
      <c r="R5" s="83">
        <f t="array" ref="R5:R43">MMULT(逆行列係数!C5:AO43,'16'!Q5:Q43)</f>
        <v>0.17686062977869213</v>
      </c>
      <c r="S5" s="84">
        <f t="shared" ref="S5:S38" si="6">I5+R5</f>
        <v>0.18237736094004139</v>
      </c>
      <c r="T5" s="85">
        <f>分析係数表!F8</f>
        <v>0.45145134914145546</v>
      </c>
      <c r="U5" s="86">
        <f t="shared" ref="U5:U38" si="7">S5*T5</f>
        <v>8.2334505649239872E-2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投入係数表!R6</f>
        <v>0</v>
      </c>
      <c r="E6" s="77">
        <f t="shared" si="0"/>
        <v>0</v>
      </c>
      <c r="F6" s="76">
        <f>分析係数表!C9</f>
        <v>0.9299655568312285</v>
      </c>
      <c r="G6" s="77">
        <f t="shared" si="1"/>
        <v>0</v>
      </c>
      <c r="H6" s="77">
        <v>4.3172830183567457E-3</v>
      </c>
      <c r="I6" s="77">
        <f t="shared" si="2"/>
        <v>4.3172830183567457E-3</v>
      </c>
      <c r="J6" s="76">
        <f>分析係数表!G9</f>
        <v>0.24742268041237114</v>
      </c>
      <c r="K6" s="78">
        <f t="shared" si="3"/>
        <v>1.0681937365006381E-3</v>
      </c>
      <c r="L6" s="79"/>
      <c r="M6" s="80"/>
      <c r="N6" s="81">
        <f>分析係数表!H9</f>
        <v>6.1815034870952028E-4</v>
      </c>
      <c r="O6" s="82">
        <f t="shared" si="4"/>
        <v>9.4139799783711613E-3</v>
      </c>
      <c r="P6" s="76">
        <f>分析係数表!C9</f>
        <v>0.9299655568312285</v>
      </c>
      <c r="Q6" s="82">
        <f t="shared" si="5"/>
        <v>8.754677132583974E-3</v>
      </c>
      <c r="R6" s="83">
        <v>1.2059170381389818E-2</v>
      </c>
      <c r="S6" s="84">
        <f t="shared" si="6"/>
        <v>1.6376453399746565E-2</v>
      </c>
      <c r="T6" s="85">
        <f>分析係数表!F9</f>
        <v>0.67468499427262318</v>
      </c>
      <c r="U6" s="86">
        <f t="shared" si="7"/>
        <v>1.1048947368213892E-2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投入係数表!R7</f>
        <v>0</v>
      </c>
      <c r="E7" s="77">
        <f t="shared" si="0"/>
        <v>0</v>
      </c>
      <c r="F7" s="76">
        <f>分析係数表!C10</f>
        <v>1.2922465208747513E-2</v>
      </c>
      <c r="G7" s="77">
        <f t="shared" si="1"/>
        <v>0</v>
      </c>
      <c r="H7" s="77">
        <v>4.7958956426628567E-5</v>
      </c>
      <c r="I7" s="77">
        <f t="shared" si="2"/>
        <v>4.7958956426628567E-5</v>
      </c>
      <c r="J7" s="76">
        <f>分析係数表!G10</f>
        <v>0.17647058823529413</v>
      </c>
      <c r="K7" s="78">
        <f t="shared" si="3"/>
        <v>8.4633452517579825E-6</v>
      </c>
      <c r="L7" s="79"/>
      <c r="M7" s="80"/>
      <c r="N7" s="81">
        <f>分析係数表!H10</f>
        <v>1.1926665551571919E-3</v>
      </c>
      <c r="O7" s="82">
        <f t="shared" si="4"/>
        <v>1.8163443722974945E-2</v>
      </c>
      <c r="P7" s="76">
        <f>分析係数表!C10</f>
        <v>1.2922465208747513E-2</v>
      </c>
      <c r="Q7" s="82">
        <f t="shared" si="5"/>
        <v>2.3471646958118713E-4</v>
      </c>
      <c r="R7" s="83">
        <v>3.873646547646776E-4</v>
      </c>
      <c r="S7" s="84">
        <f t="shared" si="6"/>
        <v>4.3532361119130616E-4</v>
      </c>
      <c r="T7" s="85">
        <f>分析係数表!F10</f>
        <v>0.58823529411764708</v>
      </c>
      <c r="U7" s="86">
        <f t="shared" si="7"/>
        <v>2.5607271246547424E-4</v>
      </c>
      <c r="V7" s="87">
        <f>分析係数表!D10</f>
        <v>5.8823529411764705E-2</v>
      </c>
      <c r="W7" s="167">
        <f t="shared" si="8"/>
        <v>0</v>
      </c>
      <c r="X7" s="76">
        <f>分析係数表!E10</f>
        <v>0</v>
      </c>
      <c r="Y7" s="166">
        <f t="shared" si="9"/>
        <v>0</v>
      </c>
    </row>
    <row r="8" spans="1:25" x14ac:dyDescent="0.2">
      <c r="A8" s="6" t="s">
        <v>221</v>
      </c>
      <c r="B8" s="5" t="s">
        <v>27</v>
      </c>
      <c r="C8" s="90"/>
      <c r="D8" s="76">
        <f>投入係数表!R8</f>
        <v>0</v>
      </c>
      <c r="E8" s="77">
        <f t="shared" si="0"/>
        <v>0</v>
      </c>
      <c r="F8" s="76">
        <f>分析係数表!C11</f>
        <v>8.1708834508502748E-2</v>
      </c>
      <c r="G8" s="77">
        <f t="shared" si="1"/>
        <v>0</v>
      </c>
      <c r="H8" s="77">
        <v>1.3185083167184138E-2</v>
      </c>
      <c r="I8" s="77">
        <f t="shared" si="2"/>
        <v>1.3185083167184138E-2</v>
      </c>
      <c r="J8" s="76">
        <f>分析係数表!G11</f>
        <v>0.34375</v>
      </c>
      <c r="K8" s="78">
        <f t="shared" si="3"/>
        <v>4.5323723387195479E-3</v>
      </c>
      <c r="L8" s="79"/>
      <c r="M8" s="80"/>
      <c r="N8" s="81">
        <f>分析係数表!H11</f>
        <v>-2.1817071130924245E-5</v>
      </c>
      <c r="O8" s="82">
        <f t="shared" si="4"/>
        <v>-3.3225811688368805E-4</v>
      </c>
      <c r="P8" s="76">
        <f>分析係数表!C11</f>
        <v>8.1708834508502748E-2</v>
      </c>
      <c r="Q8" s="82">
        <f t="shared" si="5"/>
        <v>-2.7148423486556029E-5</v>
      </c>
      <c r="R8" s="83">
        <v>2.1515880173520784E-3</v>
      </c>
      <c r="S8" s="84">
        <f t="shared" si="6"/>
        <v>1.5336671184536216E-2</v>
      </c>
      <c r="T8" s="85">
        <f>分析係数表!F11</f>
        <v>0.56944444444444442</v>
      </c>
      <c r="U8" s="86">
        <f t="shared" si="7"/>
        <v>8.733382202305344E-3</v>
      </c>
      <c r="V8" s="87">
        <f>分析係数表!D11</f>
        <v>3.8194444444444448E-2</v>
      </c>
      <c r="W8" s="167">
        <f t="shared" si="8"/>
        <v>0</v>
      </c>
      <c r="X8" s="76">
        <f>分析係数表!E11</f>
        <v>3.125E-2</v>
      </c>
      <c r="Y8" s="166">
        <f t="shared" si="9"/>
        <v>0</v>
      </c>
    </row>
    <row r="9" spans="1:25" x14ac:dyDescent="0.2">
      <c r="A9" s="6" t="s">
        <v>222</v>
      </c>
      <c r="B9" s="5" t="s">
        <v>190</v>
      </c>
      <c r="C9" s="90"/>
      <c r="D9" s="76">
        <f>投入係数表!R9</f>
        <v>0</v>
      </c>
      <c r="E9" s="77">
        <f t="shared" si="0"/>
        <v>0</v>
      </c>
      <c r="F9" s="76">
        <f>分析係数表!C12</f>
        <v>0.11314574959059098</v>
      </c>
      <c r="G9" s="77">
        <f t="shared" si="1"/>
        <v>0</v>
      </c>
      <c r="H9" s="77">
        <v>6.3727888616150682E-4</v>
      </c>
      <c r="I9" s="77">
        <f t="shared" si="2"/>
        <v>6.3727888616150682E-4</v>
      </c>
      <c r="J9" s="76">
        <f>分析係数表!G12</f>
        <v>0.14250333396837492</v>
      </c>
      <c r="K9" s="78">
        <f t="shared" si="3"/>
        <v>9.081436594566719E-5</v>
      </c>
      <c r="L9" s="79"/>
      <c r="M9" s="80"/>
      <c r="N9" s="81">
        <f>分析係数表!H12</f>
        <v>9.1697149963274591E-2</v>
      </c>
      <c r="O9" s="82">
        <f t="shared" si="4"/>
        <v>1.3964808652621408</v>
      </c>
      <c r="P9" s="76">
        <f>分析係数表!C12</f>
        <v>0.11314574959059098</v>
      </c>
      <c r="Q9" s="82">
        <f t="shared" si="5"/>
        <v>0.15800587428900201</v>
      </c>
      <c r="R9" s="83">
        <v>0.1785272049735106</v>
      </c>
      <c r="S9" s="84">
        <f t="shared" si="6"/>
        <v>0.1791644838596721</v>
      </c>
      <c r="T9" s="85">
        <f>分析係数表!F12</f>
        <v>0.2998031371054804</v>
      </c>
      <c r="U9" s="86">
        <f t="shared" si="7"/>
        <v>5.3714074319013906E-2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投入係数表!R10</f>
        <v>1.6556291390728477E-3</v>
      </c>
      <c r="E10" s="77">
        <f t="shared" si="0"/>
        <v>0.16556291390728478</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0.21419573268435088</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投入係数表!R11</f>
        <v>1.1037527593818985E-3</v>
      </c>
      <c r="E11" s="77">
        <f t="shared" si="0"/>
        <v>0.11037527593818984</v>
      </c>
      <c r="F11" s="76">
        <f>分析係数表!C14</f>
        <v>0.3356233343204027</v>
      </c>
      <c r="G11" s="77">
        <f t="shared" si="1"/>
        <v>3.7044518136909788E-2</v>
      </c>
      <c r="H11" s="77">
        <v>0.33417731848078319</v>
      </c>
      <c r="I11" s="77">
        <f t="shared" si="2"/>
        <v>0.33417731848078319</v>
      </c>
      <c r="J11" s="76">
        <f>分析係数表!G14</f>
        <v>0.16310052482842147</v>
      </c>
      <c r="K11" s="78">
        <f t="shared" si="3"/>
        <v>5.450449602997029E-2</v>
      </c>
      <c r="L11" s="79"/>
      <c r="M11" s="80"/>
      <c r="N11" s="81">
        <f>分析係数表!H14</f>
        <v>1.1635771269826263E-3</v>
      </c>
      <c r="O11" s="82">
        <f t="shared" si="4"/>
        <v>1.7720432900463361E-2</v>
      </c>
      <c r="P11" s="76">
        <f>分析係数表!C14</f>
        <v>0.3356233343204027</v>
      </c>
      <c r="Q11" s="82">
        <f t="shared" si="5"/>
        <v>5.9473907756544785E-3</v>
      </c>
      <c r="R11" s="83">
        <v>6.9601084097954485E-2</v>
      </c>
      <c r="S11" s="84">
        <f t="shared" si="6"/>
        <v>0.40377840257873765</v>
      </c>
      <c r="T11" s="85">
        <f>分析係数表!F14</f>
        <v>0.30244919930022879</v>
      </c>
      <c r="U11" s="86">
        <f t="shared" si="7"/>
        <v>0.12212245455466464</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投入係数表!R12</f>
        <v>4.4150110375275938E-3</v>
      </c>
      <c r="E12" s="77">
        <f t="shared" si="0"/>
        <v>0.44150110375275936</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0.12891614935087095</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投入係数表!R13</f>
        <v>1.1037527593818985E-3</v>
      </c>
      <c r="E13" s="77">
        <f t="shared" si="0"/>
        <v>0.11037527593818984</v>
      </c>
      <c r="F13" s="76">
        <f>分析係数表!C16</f>
        <v>4.9444829979181093E-2</v>
      </c>
      <c r="G13" s="77">
        <f t="shared" si="1"/>
        <v>5.4574867526689949E-3</v>
      </c>
      <c r="H13" s="77">
        <v>1.0118712516514547E-2</v>
      </c>
      <c r="I13" s="77">
        <f t="shared" si="2"/>
        <v>1.0118712516514547E-2</v>
      </c>
      <c r="J13" s="76">
        <f>分析係数表!G16</f>
        <v>3.3546325878594248E-2</v>
      </c>
      <c r="K13" s="78">
        <f t="shared" si="3"/>
        <v>3.3944562755080745E-4</v>
      </c>
      <c r="L13" s="79"/>
      <c r="M13" s="80"/>
      <c r="N13" s="81">
        <f>分析係数表!H16</f>
        <v>1.6697331772200688E-2</v>
      </c>
      <c r="O13" s="82">
        <f t="shared" si="4"/>
        <v>0.25428821212164926</v>
      </c>
      <c r="P13" s="76">
        <f>分析係数表!C16</f>
        <v>4.9444829979181093E-2</v>
      </c>
      <c r="Q13" s="82">
        <f t="shared" si="5"/>
        <v>1.2573237414064884E-2</v>
      </c>
      <c r="R13" s="83">
        <v>1.4977733198315473E-2</v>
      </c>
      <c r="S13" s="84">
        <f t="shared" si="6"/>
        <v>2.509644571483002E-2</v>
      </c>
      <c r="T13" s="85">
        <f>分析係数表!F16</f>
        <v>0.28753993610223644</v>
      </c>
      <c r="U13" s="86">
        <f t="shared" si="7"/>
        <v>7.216230397235469E-3</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投入係数表!R14</f>
        <v>2.097130242825607E-2</v>
      </c>
      <c r="E14" s="77">
        <f t="shared" si="0"/>
        <v>2.0971302428256071</v>
      </c>
      <c r="F14" s="76">
        <f>分析係数表!C17</f>
        <v>0.25757290686735657</v>
      </c>
      <c r="G14" s="77">
        <f t="shared" si="1"/>
        <v>0.54016393272403695</v>
      </c>
      <c r="H14" s="77">
        <v>0.62801261845371226</v>
      </c>
      <c r="I14" s="77">
        <f t="shared" si="2"/>
        <v>0.62801261845371226</v>
      </c>
      <c r="J14" s="76">
        <f>分析係数表!G17</f>
        <v>0.2176385387050051</v>
      </c>
      <c r="K14" s="78">
        <f t="shared" si="3"/>
        <v>0.13667974856856985</v>
      </c>
      <c r="L14" s="79"/>
      <c r="M14" s="80"/>
      <c r="N14" s="81">
        <f>分析係数表!H17</f>
        <v>2.8507639611074346E-3</v>
      </c>
      <c r="O14" s="82">
        <f t="shared" si="4"/>
        <v>4.3415060606135238E-2</v>
      </c>
      <c r="P14" s="76">
        <f>分析係数表!C17</f>
        <v>0.25757290686735657</v>
      </c>
      <c r="Q14" s="82">
        <f t="shared" si="5"/>
        <v>1.1182543362144713E-2</v>
      </c>
      <c r="R14" s="83">
        <v>2.87457013712119E-2</v>
      </c>
      <c r="S14" s="84">
        <f t="shared" si="6"/>
        <v>0.65675831982492416</v>
      </c>
      <c r="T14" s="85">
        <f>分析係数表!F17</f>
        <v>0.33994957352073385</v>
      </c>
      <c r="U14" s="86">
        <f t="shared" si="7"/>
        <v>0.22326471073067669</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投入係数表!R15</f>
        <v>4.4150110375275938E-3</v>
      </c>
      <c r="E15" s="77">
        <f t="shared" si="0"/>
        <v>0.44150110375275936</v>
      </c>
      <c r="F15" s="76">
        <f>分析係数表!C18</f>
        <v>0.16953824948311513</v>
      </c>
      <c r="G15" s="77">
        <f t="shared" si="1"/>
        <v>7.4851324275106018E-2</v>
      </c>
      <c r="H15" s="77">
        <v>8.6044946284730126E-2</v>
      </c>
      <c r="I15" s="77">
        <f t="shared" si="2"/>
        <v>8.6044946284730126E-2</v>
      </c>
      <c r="J15" s="76">
        <f>分析係数表!G18</f>
        <v>0.21537419573315272</v>
      </c>
      <c r="K15" s="78">
        <f t="shared" si="3"/>
        <v>1.8531861102976079E-2</v>
      </c>
      <c r="L15" s="79"/>
      <c r="M15" s="80"/>
      <c r="N15" s="81">
        <f>分析係数表!H18</f>
        <v>4.4361377966212629E-4</v>
      </c>
      <c r="O15" s="82">
        <f t="shared" si="4"/>
        <v>6.7559150433016569E-3</v>
      </c>
      <c r="P15" s="76">
        <f>分析係数表!C18</f>
        <v>0.16953824948311513</v>
      </c>
      <c r="Q15" s="82">
        <f t="shared" si="5"/>
        <v>1.1453860100980068E-3</v>
      </c>
      <c r="R15" s="83">
        <v>3.4341681104179105E-3</v>
      </c>
      <c r="S15" s="84">
        <f t="shared" si="6"/>
        <v>8.9479114395148038E-2</v>
      </c>
      <c r="T15" s="85">
        <f>分析係数表!F18</f>
        <v>0.45885540128682695</v>
      </c>
      <c r="U15" s="86">
        <f t="shared" si="7"/>
        <v>4.1057974942575549E-2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投入係数表!R16</f>
        <v>9.4922737306843266E-2</v>
      </c>
      <c r="E16" s="77">
        <f t="shared" si="0"/>
        <v>9.4922737306843263</v>
      </c>
      <c r="F16" s="76">
        <f>分析係数表!C19</f>
        <v>7.0188221007893126E-2</v>
      </c>
      <c r="G16" s="77">
        <f t="shared" si="1"/>
        <v>0.66624580647668974</v>
      </c>
      <c r="H16" s="77">
        <v>0.71994043761031645</v>
      </c>
      <c r="I16" s="77">
        <f t="shared" si="2"/>
        <v>0.71994043761031645</v>
      </c>
      <c r="J16" s="76">
        <f>分析係数表!G19</f>
        <v>5.7542768273716953E-2</v>
      </c>
      <c r="K16" s="78">
        <f t="shared" si="3"/>
        <v>4.1427365772288817E-2</v>
      </c>
      <c r="L16" s="79"/>
      <c r="M16" s="80"/>
      <c r="N16" s="81">
        <f>分析係数表!H19</f>
        <v>-1.1635771269826264E-4</v>
      </c>
      <c r="O16" s="82">
        <f t="shared" si="4"/>
        <v>-1.7720432900463362E-3</v>
      </c>
      <c r="P16" s="76">
        <f>分析係数表!C19</f>
        <v>7.0188221007893126E-2</v>
      </c>
      <c r="Q16" s="82">
        <f t="shared" si="5"/>
        <v>-1.2437656607732631E-4</v>
      </c>
      <c r="R16" s="83">
        <v>1.1084494335471531E-3</v>
      </c>
      <c r="S16" s="84">
        <f t="shared" si="6"/>
        <v>0.72104888704386361</v>
      </c>
      <c r="T16" s="85">
        <f>分析係数表!F19</f>
        <v>0.24027993779160187</v>
      </c>
      <c r="U16" s="86">
        <f t="shared" si="7"/>
        <v>0.17325358172360331</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投入係数表!R17</f>
        <v>2.0419426048565122E-2</v>
      </c>
      <c r="E17" s="77">
        <f t="shared" si="0"/>
        <v>2.0419426048565121</v>
      </c>
      <c r="F17" s="76">
        <f>分析係数表!C20</f>
        <v>0.17015847434864362</v>
      </c>
      <c r="G17" s="77">
        <f t="shared" si="1"/>
        <v>0.34745383834987936</v>
      </c>
      <c r="H17" s="77">
        <v>0.41629094929164157</v>
      </c>
      <c r="I17" s="77">
        <f t="shared" si="2"/>
        <v>0.41629094929164157</v>
      </c>
      <c r="J17" s="76">
        <f>分析係数表!G20</f>
        <v>0.1001139508383526</v>
      </c>
      <c r="K17" s="78">
        <f t="shared" si="3"/>
        <v>4.1676531631834539E-2</v>
      </c>
      <c r="L17" s="79"/>
      <c r="M17" s="80"/>
      <c r="N17" s="81">
        <f>分析係数表!H20</f>
        <v>5.5269913531674753E-4</v>
      </c>
      <c r="O17" s="82">
        <f t="shared" si="4"/>
        <v>8.4172056277200969E-3</v>
      </c>
      <c r="P17" s="76">
        <f>分析係数表!C20</f>
        <v>0.17015847434864362</v>
      </c>
      <c r="Q17" s="82">
        <f t="shared" si="5"/>
        <v>1.4322588678916687E-3</v>
      </c>
      <c r="R17" s="83">
        <v>5.1301046111358883E-3</v>
      </c>
      <c r="S17" s="84">
        <f t="shared" si="6"/>
        <v>0.42142105390277745</v>
      </c>
      <c r="T17" s="85">
        <f>分析係数表!F20</f>
        <v>0.22285528243529221</v>
      </c>
      <c r="U17" s="86">
        <f t="shared" si="7"/>
        <v>9.3915907991681966E-2</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投入係数表!R18</f>
        <v>3.3664459161147901E-2</v>
      </c>
      <c r="E18" s="77">
        <f t="shared" si="0"/>
        <v>3.3664459161147899</v>
      </c>
      <c r="F18" s="76">
        <f>分析係数表!C21</f>
        <v>0.30753935376967689</v>
      </c>
      <c r="G18" s="77">
        <f t="shared" si="1"/>
        <v>1.0353146015425103</v>
      </c>
      <c r="H18" s="77">
        <v>1.0934939874434471</v>
      </c>
      <c r="I18" s="77">
        <f t="shared" si="2"/>
        <v>1.0934939874434471</v>
      </c>
      <c r="J18" s="76">
        <f>分析係数表!G21</f>
        <v>0.28506721215663355</v>
      </c>
      <c r="K18" s="78">
        <f t="shared" si="3"/>
        <v>0.31171928251054432</v>
      </c>
      <c r="L18" s="79"/>
      <c r="M18" s="80"/>
      <c r="N18" s="81">
        <f>分析係数表!H21</f>
        <v>9.2358934454245961E-4</v>
      </c>
      <c r="O18" s="82">
        <f t="shared" si="4"/>
        <v>1.4065593614742793E-2</v>
      </c>
      <c r="P18" s="76">
        <f>分析係数表!C21</f>
        <v>0.30753935376967689</v>
      </c>
      <c r="Q18" s="82">
        <f t="shared" si="5"/>
        <v>4.3257235706648921E-3</v>
      </c>
      <c r="R18" s="83">
        <v>1.2145005174438683E-2</v>
      </c>
      <c r="S18" s="84">
        <f t="shared" si="6"/>
        <v>1.1056389926178858</v>
      </c>
      <c r="T18" s="85">
        <f>分析係数表!F21</f>
        <v>0.42562828755113968</v>
      </c>
      <c r="U18" s="86">
        <f t="shared" si="7"/>
        <v>0.47059123107771789</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投入係数表!R19</f>
        <v>4.1390728476821195E-2</v>
      </c>
      <c r="E19" s="77">
        <f t="shared" si="0"/>
        <v>4.1390728476821197</v>
      </c>
      <c r="F19" s="76">
        <f>分析係数表!C22</f>
        <v>4.2074718897352148E-2</v>
      </c>
      <c r="G19" s="77">
        <f t="shared" si="1"/>
        <v>0.17415032656188806</v>
      </c>
      <c r="H19" s="77">
        <v>0.17731893699790832</v>
      </c>
      <c r="I19" s="77">
        <f t="shared" si="2"/>
        <v>0.17731893699790832</v>
      </c>
      <c r="J19" s="76">
        <f>分析係数表!G22</f>
        <v>0.19450101832993891</v>
      </c>
      <c r="K19" s="78">
        <f t="shared" si="3"/>
        <v>3.4488713815275449E-2</v>
      </c>
      <c r="L19" s="79"/>
      <c r="M19" s="80"/>
      <c r="N19" s="81">
        <f>分析係数表!H22</f>
        <v>4.363414226184849E-5</v>
      </c>
      <c r="O19" s="82">
        <f t="shared" si="4"/>
        <v>6.6451623376737609E-4</v>
      </c>
      <c r="P19" s="76">
        <f>分析係数表!C22</f>
        <v>4.2074718897352148E-2</v>
      </c>
      <c r="Q19" s="82">
        <f t="shared" si="5"/>
        <v>2.7959333738489496E-5</v>
      </c>
      <c r="R19" s="83">
        <v>3.7977723557367952E-4</v>
      </c>
      <c r="S19" s="84">
        <f t="shared" si="6"/>
        <v>0.17769871423348199</v>
      </c>
      <c r="T19" s="85">
        <f>分析係数表!F22</f>
        <v>0.41276306856754924</v>
      </c>
      <c r="U19" s="86">
        <f t="shared" si="7"/>
        <v>7.3347466567520059E-2</v>
      </c>
      <c r="V19" s="87">
        <f>分析係数表!D22</f>
        <v>1.3577732518669382E-2</v>
      </c>
      <c r="W19" s="167">
        <f t="shared" si="8"/>
        <v>0</v>
      </c>
      <c r="X19" s="76">
        <f>分析係数表!E22</f>
        <v>9.5044127630685669E-3</v>
      </c>
      <c r="Y19" s="166">
        <f t="shared" si="9"/>
        <v>0</v>
      </c>
    </row>
    <row r="20" spans="1:25" x14ac:dyDescent="0.2">
      <c r="A20" s="6" t="s">
        <v>8</v>
      </c>
      <c r="B20" s="5" t="s">
        <v>269</v>
      </c>
      <c r="C20" s="75">
        <f>最終需要_まとめ!C21</f>
        <v>100</v>
      </c>
      <c r="D20" s="76">
        <f>投入係数表!R20</f>
        <v>0.15176600441501104</v>
      </c>
      <c r="E20" s="77">
        <f t="shared" si="0"/>
        <v>15.176600441501103</v>
      </c>
      <c r="F20" s="76">
        <f>分析係数表!C23</f>
        <v>0</v>
      </c>
      <c r="G20" s="77">
        <f t="shared" si="1"/>
        <v>0</v>
      </c>
      <c r="H20" s="77">
        <v>0</v>
      </c>
      <c r="I20" s="77">
        <f t="shared" si="2"/>
        <v>100</v>
      </c>
      <c r="J20" s="76">
        <f>分析係数表!G23</f>
        <v>0.21523178807947019</v>
      </c>
      <c r="K20" s="78">
        <f t="shared" si="3"/>
        <v>21.523178807947019</v>
      </c>
      <c r="L20" s="79"/>
      <c r="M20" s="80"/>
      <c r="N20" s="81">
        <f>分析係数表!H23</f>
        <v>2.908942817456566E-5</v>
      </c>
      <c r="O20" s="82">
        <f t="shared" si="4"/>
        <v>4.4301082251158404E-4</v>
      </c>
      <c r="P20" s="76">
        <f>分析係数表!C23</f>
        <v>0</v>
      </c>
      <c r="Q20" s="82">
        <f t="shared" si="5"/>
        <v>0</v>
      </c>
      <c r="R20" s="83">
        <v>0</v>
      </c>
      <c r="S20" s="84">
        <f t="shared" si="6"/>
        <v>100</v>
      </c>
      <c r="T20" s="85">
        <f>分析係数表!F23</f>
        <v>0.43984547461368656</v>
      </c>
      <c r="U20" s="86">
        <f t="shared" si="7"/>
        <v>43.984547461368656</v>
      </c>
      <c r="V20" s="87">
        <f>分析係数表!D23</f>
        <v>0.11589403973509933</v>
      </c>
      <c r="W20" s="167">
        <f t="shared" si="8"/>
        <v>12</v>
      </c>
      <c r="X20" s="76">
        <f>分析係数表!E23</f>
        <v>0.11479028697571744</v>
      </c>
      <c r="Y20" s="166">
        <f t="shared" si="9"/>
        <v>11</v>
      </c>
    </row>
    <row r="21" spans="1:25" x14ac:dyDescent="0.2">
      <c r="A21" s="6" t="s">
        <v>9</v>
      </c>
      <c r="B21" s="5" t="s">
        <v>270</v>
      </c>
      <c r="C21" s="90"/>
      <c r="D21" s="76">
        <f>投入係数表!R21</f>
        <v>6.0706401766004413E-3</v>
      </c>
      <c r="E21" s="77">
        <f t="shared" si="0"/>
        <v>0.60706401766004414</v>
      </c>
      <c r="F21" s="76">
        <f>分析係数表!C24</f>
        <v>7.1732954545454586E-2</v>
      </c>
      <c r="G21" s="77">
        <f t="shared" si="1"/>
        <v>4.3546495584988985E-2</v>
      </c>
      <c r="H21" s="77">
        <v>4.5130524455365015E-2</v>
      </c>
      <c r="I21" s="77">
        <f t="shared" si="2"/>
        <v>4.5130524455365015E-2</v>
      </c>
      <c r="J21" s="76">
        <f>分析係数表!G24</f>
        <v>0.20895522388059701</v>
      </c>
      <c r="K21" s="78">
        <f t="shared" si="3"/>
        <v>9.4302588414195542E-3</v>
      </c>
      <c r="L21" s="79"/>
      <c r="M21" s="80"/>
      <c r="N21" s="81">
        <f>分析係数表!H24</f>
        <v>3.4907313809478792E-4</v>
      </c>
      <c r="O21" s="82">
        <f t="shared" si="4"/>
        <v>5.3161298701390088E-3</v>
      </c>
      <c r="P21" s="76">
        <f>分析係数表!C24</f>
        <v>7.1732954545454586E-2</v>
      </c>
      <c r="Q21" s="82">
        <f t="shared" si="5"/>
        <v>3.8134170233241493E-4</v>
      </c>
      <c r="R21" s="83">
        <v>1.5951157775605494E-3</v>
      </c>
      <c r="S21" s="84">
        <f t="shared" si="6"/>
        <v>4.6725640232925567E-2</v>
      </c>
      <c r="T21" s="85">
        <f>分析係数表!F24</f>
        <v>0.39402985074626867</v>
      </c>
      <c r="U21" s="86">
        <f t="shared" si="7"/>
        <v>1.8411297047003509E-2</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投入係数表!R22</f>
        <v>9.9337748344370865E-3</v>
      </c>
      <c r="E22" s="77">
        <f t="shared" si="0"/>
        <v>0.99337748344370869</v>
      </c>
      <c r="F22" s="76">
        <f>分析係数表!C25</f>
        <v>8.282778259254675E-2</v>
      </c>
      <c r="G22" s="77">
        <f t="shared" si="1"/>
        <v>8.227925423100671E-2</v>
      </c>
      <c r="H22" s="77">
        <v>0.11214758908658383</v>
      </c>
      <c r="I22" s="77">
        <f t="shared" si="2"/>
        <v>0.11214758908658383</v>
      </c>
      <c r="J22" s="76">
        <f>分析係数表!G25</f>
        <v>0.19696794352505498</v>
      </c>
      <c r="K22" s="78">
        <f t="shared" si="3"/>
        <v>2.2089479993677316E-2</v>
      </c>
      <c r="L22" s="79"/>
      <c r="M22" s="80"/>
      <c r="N22" s="81">
        <f>分析係数表!H25</f>
        <v>5.163373500985404E-4</v>
      </c>
      <c r="O22" s="82">
        <f t="shared" si="4"/>
        <v>7.8634420995806163E-3</v>
      </c>
      <c r="P22" s="76">
        <f>分析係数表!C25</f>
        <v>8.282778259254675E-2</v>
      </c>
      <c r="Q22" s="82">
        <f t="shared" si="5"/>
        <v>6.5131147265314266E-4</v>
      </c>
      <c r="R22" s="83">
        <v>4.0103321529251466E-3</v>
      </c>
      <c r="S22" s="84">
        <f t="shared" si="6"/>
        <v>0.11615792123950898</v>
      </c>
      <c r="T22" s="85">
        <f>分析係数表!F25</f>
        <v>0.35065385950700151</v>
      </c>
      <c r="U22" s="86">
        <f t="shared" si="7"/>
        <v>4.073122339494413E-2</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投入係数表!R23</f>
        <v>2.3730684326710817E-2</v>
      </c>
      <c r="E23" s="77">
        <f t="shared" si="0"/>
        <v>2.3730684326710816</v>
      </c>
      <c r="F23" s="76">
        <f>分析係数表!C26</f>
        <v>0.67408011178388449</v>
      </c>
      <c r="G23" s="77">
        <f t="shared" si="1"/>
        <v>1.5996382343657303</v>
      </c>
      <c r="H23" s="77">
        <v>1.7594008369461032</v>
      </c>
      <c r="I23" s="77">
        <f t="shared" si="2"/>
        <v>1.7594008369461032</v>
      </c>
      <c r="J23" s="76">
        <f>分析係数表!G26</f>
        <v>0.19641156410335187</v>
      </c>
      <c r="K23" s="78">
        <f t="shared" si="3"/>
        <v>0.34556667026933047</v>
      </c>
      <c r="L23" s="79"/>
      <c r="M23" s="80"/>
      <c r="N23" s="81">
        <f>分析係数表!H26</f>
        <v>1.0886718494331198E-2</v>
      </c>
      <c r="O23" s="82">
        <f t="shared" si="4"/>
        <v>0.16579680032496033</v>
      </c>
      <c r="P23" s="76">
        <f>分析係数表!C26</f>
        <v>0.67408011178388449</v>
      </c>
      <c r="Q23" s="82">
        <f t="shared" si="5"/>
        <v>0.11176032569645963</v>
      </c>
      <c r="R23" s="83">
        <v>0.12737121899350065</v>
      </c>
      <c r="S23" s="84">
        <f t="shared" si="6"/>
        <v>1.8867720559396037</v>
      </c>
      <c r="T23" s="85">
        <f>分析係数表!F26</f>
        <v>0.33487971980706011</v>
      </c>
      <c r="U23" s="86">
        <f t="shared" si="7"/>
        <v>0.63184169743284524</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投入係数表!R24</f>
        <v>0</v>
      </c>
      <c r="E24" s="77">
        <f t="shared" si="0"/>
        <v>0</v>
      </c>
      <c r="F24" s="76">
        <f>分析係数表!C27</f>
        <v>6.0248713550600352E-2</v>
      </c>
      <c r="G24" s="77">
        <f t="shared" si="1"/>
        <v>0</v>
      </c>
      <c r="H24" s="77">
        <v>2.0889005073687682E-4</v>
      </c>
      <c r="I24" s="77">
        <f t="shared" si="2"/>
        <v>2.0889005073687682E-4</v>
      </c>
      <c r="J24" s="76">
        <f>分析係数表!G27</f>
        <v>0.16803278688524589</v>
      </c>
      <c r="K24" s="78">
        <f t="shared" si="3"/>
        <v>3.5100377377917821E-5</v>
      </c>
      <c r="L24" s="79"/>
      <c r="M24" s="80"/>
      <c r="N24" s="81">
        <f>分析係数表!H27</f>
        <v>1.0879446137287556E-2</v>
      </c>
      <c r="O24" s="82">
        <f t="shared" si="4"/>
        <v>0.16568604761933242</v>
      </c>
      <c r="P24" s="76">
        <f>分析係数表!C27</f>
        <v>6.0248713550600352E-2</v>
      </c>
      <c r="Q24" s="82">
        <f t="shared" si="5"/>
        <v>9.9823712223482894E-3</v>
      </c>
      <c r="R24" s="83">
        <v>1.0103508666073581E-2</v>
      </c>
      <c r="S24" s="84">
        <f t="shared" si="6"/>
        <v>1.0312398716810457E-2</v>
      </c>
      <c r="T24" s="85">
        <f>分析係数表!F27</f>
        <v>0.31967213114754101</v>
      </c>
      <c r="U24" s="86">
        <f t="shared" si="7"/>
        <v>3.2965864750459659E-3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投入係数表!R25</f>
        <v>5.5187637969094923E-4</v>
      </c>
      <c r="E25" s="77">
        <f t="shared" si="0"/>
        <v>5.518763796909492E-2</v>
      </c>
      <c r="F25" s="76">
        <f>分析係数表!C28</f>
        <v>0.15853112404836545</v>
      </c>
      <c r="G25" s="77">
        <f t="shared" si="1"/>
        <v>8.748958280814869E-3</v>
      </c>
      <c r="H25" s="77">
        <v>2.0086926681802779E-2</v>
      </c>
      <c r="I25" s="77">
        <f t="shared" si="2"/>
        <v>2.0086926681802779E-2</v>
      </c>
      <c r="J25" s="76">
        <f>分析係数表!G28</f>
        <v>0.12484608017512655</v>
      </c>
      <c r="K25" s="78">
        <f t="shared" si="3"/>
        <v>2.5077740589882383E-3</v>
      </c>
      <c r="L25" s="79"/>
      <c r="M25" s="80"/>
      <c r="N25" s="81">
        <f>分析係数表!H28</f>
        <v>2.0813485858901727E-2</v>
      </c>
      <c r="O25" s="82">
        <f t="shared" si="4"/>
        <v>0.31697424350703834</v>
      </c>
      <c r="P25" s="76">
        <f>分析係数表!C28</f>
        <v>0.15853112404836545</v>
      </c>
      <c r="Q25" s="82">
        <f t="shared" si="5"/>
        <v>5.0250283117551094E-2</v>
      </c>
      <c r="R25" s="83">
        <v>5.7079622786527139E-2</v>
      </c>
      <c r="S25" s="84">
        <f t="shared" si="6"/>
        <v>7.7166549468329917E-2</v>
      </c>
      <c r="T25" s="85">
        <f>分析係数表!F28</f>
        <v>0.21350389930223013</v>
      </c>
      <c r="U25" s="86">
        <f t="shared" si="7"/>
        <v>1.647535920718687E-2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投入係数表!R26</f>
        <v>3.8631346578366448E-3</v>
      </c>
      <c r="E26" s="77">
        <f t="shared" si="0"/>
        <v>0.38631346578366449</v>
      </c>
      <c r="F26" s="76">
        <f>分析係数表!C29</f>
        <v>0.64680851063829792</v>
      </c>
      <c r="G26" s="77">
        <f t="shared" si="1"/>
        <v>0.24987083744305108</v>
      </c>
      <c r="H26" s="77">
        <v>0.3505296782625833</v>
      </c>
      <c r="I26" s="77">
        <f t="shared" si="2"/>
        <v>0.3505296782625833</v>
      </c>
      <c r="J26" s="76">
        <f>分析係数表!G29</f>
        <v>0.2586455783593799</v>
      </c>
      <c r="K26" s="78">
        <f t="shared" si="3"/>
        <v>9.0662951366353217E-2</v>
      </c>
      <c r="L26" s="79"/>
      <c r="M26" s="80"/>
      <c r="N26" s="81">
        <f>分析係数表!H29</f>
        <v>9.8394990800468336E-3</v>
      </c>
      <c r="O26" s="82">
        <f t="shared" si="4"/>
        <v>0.1498484107145433</v>
      </c>
      <c r="P26" s="76">
        <f>分析係数表!C29</f>
        <v>0.64680851063829792</v>
      </c>
      <c r="Q26" s="82">
        <f t="shared" si="5"/>
        <v>9.6923227355789718E-2</v>
      </c>
      <c r="R26" s="83">
        <v>0.14697779689801196</v>
      </c>
      <c r="S26" s="84">
        <f t="shared" si="6"/>
        <v>0.49750747516059524</v>
      </c>
      <c r="T26" s="85">
        <f>分析係数表!F29</f>
        <v>0.37783217222117615</v>
      </c>
      <c r="U26" s="86">
        <f t="shared" si="7"/>
        <v>0.18797433003620054</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投入係数表!R27</f>
        <v>1.6556291390728477E-3</v>
      </c>
      <c r="E27" s="77">
        <f t="shared" si="0"/>
        <v>0.16556291390728478</v>
      </c>
      <c r="F27" s="76">
        <f>分析係数表!C30</f>
        <v>1</v>
      </c>
      <c r="G27" s="77">
        <f t="shared" si="1"/>
        <v>0.16556291390728478</v>
      </c>
      <c r="H27" s="77">
        <v>0.19788607265232599</v>
      </c>
      <c r="I27" s="77">
        <f t="shared" si="2"/>
        <v>0.19788607265232599</v>
      </c>
      <c r="J27" s="76">
        <f>分析係数表!G30</f>
        <v>0.34450721322190581</v>
      </c>
      <c r="K27" s="78">
        <f t="shared" si="3"/>
        <v>6.8173179424880409E-2</v>
      </c>
      <c r="L27" s="79"/>
      <c r="M27" s="80"/>
      <c r="N27" s="81">
        <f>分析係数表!H30</f>
        <v>0</v>
      </c>
      <c r="O27" s="82">
        <f t="shared" si="4"/>
        <v>0</v>
      </c>
      <c r="P27" s="76">
        <f>分析係数表!C30</f>
        <v>1</v>
      </c>
      <c r="Q27" s="82">
        <f t="shared" si="5"/>
        <v>0</v>
      </c>
      <c r="R27" s="83">
        <v>3.8297227283877494E-2</v>
      </c>
      <c r="S27" s="84">
        <f t="shared" si="6"/>
        <v>0.23618329993620349</v>
      </c>
      <c r="T27" s="85">
        <f>分析係数表!F30</f>
        <v>0.4405434427377562</v>
      </c>
      <c r="U27" s="86">
        <f t="shared" si="7"/>
        <v>0.10404900407105916</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投入係数表!R28</f>
        <v>1.1037527593818985E-2</v>
      </c>
      <c r="E28" s="77">
        <f t="shared" si="0"/>
        <v>1.1037527593818985</v>
      </c>
      <c r="F28" s="76">
        <f>分析係数表!C31</f>
        <v>0.1179326099371788</v>
      </c>
      <c r="G28" s="77">
        <f t="shared" si="1"/>
        <v>0.13016844363927021</v>
      </c>
      <c r="H28" s="77">
        <v>0.15573082158603224</v>
      </c>
      <c r="I28" s="77">
        <f t="shared" si="2"/>
        <v>0.15573082158603224</v>
      </c>
      <c r="J28" s="76">
        <f>分析係数表!G31</f>
        <v>7.0682730923694773E-2</v>
      </c>
      <c r="K28" s="78">
        <f t="shared" si="3"/>
        <v>1.1007479758691435E-2</v>
      </c>
      <c r="L28" s="79"/>
      <c r="M28" s="80"/>
      <c r="N28" s="81">
        <f>分析係数表!H31</f>
        <v>2.2689753976161214E-2</v>
      </c>
      <c r="O28" s="82">
        <f t="shared" si="4"/>
        <v>0.34554844155903558</v>
      </c>
      <c r="P28" s="76">
        <f>分析係数表!C31</f>
        <v>0.1179326099371788</v>
      </c>
      <c r="Q28" s="82">
        <f t="shared" si="5"/>
        <v>4.0751429572781765E-2</v>
      </c>
      <c r="R28" s="83">
        <v>5.3073968070049583E-2</v>
      </c>
      <c r="S28" s="84">
        <f t="shared" si="6"/>
        <v>0.20880478965608182</v>
      </c>
      <c r="T28" s="85">
        <f>分析係数表!F31</f>
        <v>0.34457831325301203</v>
      </c>
      <c r="U28" s="86">
        <f t="shared" si="7"/>
        <v>7.194960221884264E-2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投入係数表!R29</f>
        <v>5.5187637969094923E-4</v>
      </c>
      <c r="E29" s="77">
        <f t="shared" si="0"/>
        <v>5.518763796909492E-2</v>
      </c>
      <c r="F29" s="76">
        <f>分析係数表!C32</f>
        <v>0.90289699570815452</v>
      </c>
      <c r="G29" s="77">
        <f t="shared" si="1"/>
        <v>4.9828752522525083E-2</v>
      </c>
      <c r="H29" s="77">
        <v>6.6825482344060022E-2</v>
      </c>
      <c r="I29" s="77">
        <f t="shared" si="2"/>
        <v>6.6825482344060022E-2</v>
      </c>
      <c r="J29" s="76">
        <f>分析係数表!G32</f>
        <v>0.14049586776859505</v>
      </c>
      <c r="K29" s="78">
        <f t="shared" si="3"/>
        <v>9.3887041309836401E-3</v>
      </c>
      <c r="L29" s="79"/>
      <c r="M29" s="80"/>
      <c r="N29" s="81">
        <f>分析係数表!H32</f>
        <v>6.5160319111027074E-3</v>
      </c>
      <c r="O29" s="82">
        <f t="shared" si="4"/>
        <v>9.9234424242594821E-2</v>
      </c>
      <c r="P29" s="76">
        <f>分析係数表!C32</f>
        <v>0.90289699570815452</v>
      </c>
      <c r="Q29" s="82">
        <f t="shared" si="5"/>
        <v>8.959846351946732E-2</v>
      </c>
      <c r="R29" s="83">
        <v>0.11668215420790513</v>
      </c>
      <c r="S29" s="84">
        <f t="shared" si="6"/>
        <v>0.18350763655196517</v>
      </c>
      <c r="T29" s="85">
        <f>分析係数表!F32</f>
        <v>0.48288075560802834</v>
      </c>
      <c r="U29" s="86">
        <f t="shared" si="7"/>
        <v>8.8612306198056379E-2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投入係数表!R30</f>
        <v>0</v>
      </c>
      <c r="E30" s="77">
        <f t="shared" si="0"/>
        <v>0</v>
      </c>
      <c r="F30" s="76">
        <f>分析係数表!C33</f>
        <v>0.9642857142857143</v>
      </c>
      <c r="G30" s="77">
        <f t="shared" si="1"/>
        <v>0</v>
      </c>
      <c r="H30" s="77">
        <v>2.0622260711118223E-2</v>
      </c>
      <c r="I30" s="77">
        <f t="shared" si="2"/>
        <v>2.0622260711118223E-2</v>
      </c>
      <c r="J30" s="76">
        <f>分析係数表!G33</f>
        <v>0.50770178681454092</v>
      </c>
      <c r="K30" s="78">
        <f t="shared" si="3"/>
        <v>1.0469958611190027E-2</v>
      </c>
      <c r="L30" s="79"/>
      <c r="M30" s="80"/>
      <c r="N30" s="81">
        <f>分析係数表!H33</f>
        <v>9.5995112976066674E-4</v>
      </c>
      <c r="O30" s="82">
        <f t="shared" si="4"/>
        <v>1.4619357142882273E-2</v>
      </c>
      <c r="P30" s="76">
        <f>分析係数表!C33</f>
        <v>0.9642857142857143</v>
      </c>
      <c r="Q30" s="82">
        <f t="shared" si="5"/>
        <v>1.4097237244922192E-2</v>
      </c>
      <c r="R30" s="83">
        <v>4.8066808614669665E-2</v>
      </c>
      <c r="S30" s="84">
        <f t="shared" si="6"/>
        <v>6.8689069325787888E-2</v>
      </c>
      <c r="T30" s="85">
        <f>分析係数表!F33</f>
        <v>0.64571780653111521</v>
      </c>
      <c r="U30" s="86">
        <f t="shared" si="7"/>
        <v>4.4353755177711465E-2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投入係数表!R31</f>
        <v>4.1390728476821195E-2</v>
      </c>
      <c r="E31" s="77">
        <f t="shared" si="0"/>
        <v>4.1390728476821197</v>
      </c>
      <c r="F31" s="76">
        <f>分析係数表!C34</f>
        <v>0.30203352059055666</v>
      </c>
      <c r="G31" s="77">
        <f t="shared" si="1"/>
        <v>1.2501387441662115</v>
      </c>
      <c r="H31" s="77">
        <v>1.3837293510621094</v>
      </c>
      <c r="I31" s="77">
        <f t="shared" si="2"/>
        <v>1.3837293510621094</v>
      </c>
      <c r="J31" s="76">
        <f>分析係数表!G34</f>
        <v>0.42483507228746548</v>
      </c>
      <c r="K31" s="78">
        <f t="shared" si="3"/>
        <v>0.58785675888475897</v>
      </c>
      <c r="L31" s="79"/>
      <c r="M31" s="80"/>
      <c r="N31" s="81">
        <f>分析係数表!H34</f>
        <v>0.16119179387231194</v>
      </c>
      <c r="O31" s="82">
        <f t="shared" si="4"/>
        <v>2.4548337202423149</v>
      </c>
      <c r="P31" s="76">
        <f>分析係数表!C34</f>
        <v>0.30203352059055666</v>
      </c>
      <c r="Q31" s="82">
        <f t="shared" si="5"/>
        <v>0.74144207098920001</v>
      </c>
      <c r="R31" s="83">
        <v>0.81706442410394575</v>
      </c>
      <c r="S31" s="84">
        <f t="shared" si="6"/>
        <v>2.2007937751660549</v>
      </c>
      <c r="T31" s="85">
        <f>分析係数表!F34</f>
        <v>0.69971459317830909</v>
      </c>
      <c r="U31" s="86">
        <f t="shared" si="7"/>
        <v>1.5399275210596712</v>
      </c>
      <c r="V31" s="87">
        <f>分析係数表!D34</f>
        <v>0.22921442942029663</v>
      </c>
      <c r="W31" s="167">
        <f t="shared" si="8"/>
        <v>1</v>
      </c>
      <c r="X31" s="76">
        <f>分析係数表!E34</f>
        <v>0.15341786365975763</v>
      </c>
      <c r="Y31" s="166">
        <f t="shared" si="9"/>
        <v>0</v>
      </c>
    </row>
    <row r="32" spans="1:25" x14ac:dyDescent="0.2">
      <c r="A32" s="6" t="s">
        <v>20</v>
      </c>
      <c r="B32" s="5" t="s">
        <v>37</v>
      </c>
      <c r="C32" s="90"/>
      <c r="D32" s="76">
        <f>投入係数表!R32</f>
        <v>6.6225165562913907E-3</v>
      </c>
      <c r="E32" s="77">
        <f t="shared" si="0"/>
        <v>0.66225165562913912</v>
      </c>
      <c r="F32" s="76">
        <f>分析係数表!C35</f>
        <v>0.24187752657583472</v>
      </c>
      <c r="G32" s="77">
        <f t="shared" si="1"/>
        <v>0.16018379243432765</v>
      </c>
      <c r="H32" s="77">
        <v>0.1907917486335198</v>
      </c>
      <c r="I32" s="77">
        <f t="shared" si="2"/>
        <v>0.1907917486335198</v>
      </c>
      <c r="J32" s="76">
        <f>分析係数表!G35</f>
        <v>0.31447635625181319</v>
      </c>
      <c r="K32" s="78">
        <f t="shared" si="3"/>
        <v>5.9999493913181164E-2</v>
      </c>
      <c r="L32" s="79"/>
      <c r="M32" s="80"/>
      <c r="N32" s="81">
        <f>分析係数表!H35</f>
        <v>6.1051437381369679E-2</v>
      </c>
      <c r="O32" s="82">
        <f t="shared" si="4"/>
        <v>0.929768963746187</v>
      </c>
      <c r="P32" s="76">
        <f>分析係数表!C35</f>
        <v>0.24187752657583472</v>
      </c>
      <c r="Q32" s="82">
        <f t="shared" si="5"/>
        <v>0.22489021723790467</v>
      </c>
      <c r="R32" s="83">
        <v>0.28010792903037302</v>
      </c>
      <c r="S32" s="84">
        <f t="shared" si="6"/>
        <v>0.47089967766389285</v>
      </c>
      <c r="T32" s="85">
        <f>分析係数表!F35</f>
        <v>0.64519872352770524</v>
      </c>
      <c r="U32" s="86">
        <f t="shared" si="7"/>
        <v>0.3038238709383515</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投入係数表!R33</f>
        <v>1.6556291390728477E-3</v>
      </c>
      <c r="E33" s="77">
        <f t="shared" si="0"/>
        <v>0.16556291390728478</v>
      </c>
      <c r="F33" s="76">
        <f>分析係数表!C36</f>
        <v>0.77936171821825606</v>
      </c>
      <c r="G33" s="77">
        <f t="shared" si="1"/>
        <v>0.12903339705600267</v>
      </c>
      <c r="H33" s="77">
        <v>0.20471409845838312</v>
      </c>
      <c r="I33" s="77">
        <f t="shared" si="2"/>
        <v>0.20471409845838312</v>
      </c>
      <c r="J33" s="76">
        <f>分析係数表!G36</f>
        <v>1.8652197083474639E-2</v>
      </c>
      <c r="K33" s="78">
        <f t="shared" si="3"/>
        <v>3.818367710211594E-3</v>
      </c>
      <c r="L33" s="79"/>
      <c r="M33" s="80"/>
      <c r="N33" s="81">
        <f>分析係数表!H36</f>
        <v>0.16962772804293599</v>
      </c>
      <c r="O33" s="82">
        <f t="shared" si="4"/>
        <v>2.5833068587706745</v>
      </c>
      <c r="P33" s="76">
        <f>分析係数表!C36</f>
        <v>0.77936171821825606</v>
      </c>
      <c r="Q33" s="82">
        <f t="shared" si="5"/>
        <v>2.0133304721365186</v>
      </c>
      <c r="R33" s="83">
        <v>2.1019163552682221</v>
      </c>
      <c r="S33" s="84">
        <f t="shared" si="6"/>
        <v>2.3066304537266054</v>
      </c>
      <c r="T33" s="85">
        <f>分析係数表!F36</f>
        <v>0.88299985465820452</v>
      </c>
      <c r="U33" s="86">
        <f t="shared" si="7"/>
        <v>2.036754355390781</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投入係数表!R34</f>
        <v>1.379690949227373E-2</v>
      </c>
      <c r="E34" s="77">
        <f t="shared" si="0"/>
        <v>1.379690949227373</v>
      </c>
      <c r="F34" s="76">
        <f>分析係数表!C37</f>
        <v>0.39264934616049307</v>
      </c>
      <c r="G34" s="77">
        <f t="shared" si="1"/>
        <v>0.54173474911767805</v>
      </c>
      <c r="H34" s="77">
        <v>0.6724021140483436</v>
      </c>
      <c r="I34" s="77">
        <f t="shared" si="2"/>
        <v>0.6724021140483436</v>
      </c>
      <c r="J34" s="76">
        <f>分析係数表!G37</f>
        <v>0.48015873015873017</v>
      </c>
      <c r="K34" s="78">
        <f t="shared" si="3"/>
        <v>0.32285974523749833</v>
      </c>
      <c r="L34" s="79"/>
      <c r="M34" s="80"/>
      <c r="N34" s="81">
        <f>分析係数表!H37</f>
        <v>4.8128458914818879E-2</v>
      </c>
      <c r="O34" s="82">
        <f t="shared" si="4"/>
        <v>0.7329614058454158</v>
      </c>
      <c r="P34" s="76">
        <f>分析係数表!C37</f>
        <v>0.39264934616049307</v>
      </c>
      <c r="Q34" s="82">
        <f t="shared" si="5"/>
        <v>0.28779681676607832</v>
      </c>
      <c r="R34" s="83">
        <v>0.35998829140102634</v>
      </c>
      <c r="S34" s="84">
        <f t="shared" si="6"/>
        <v>1.03239040544937</v>
      </c>
      <c r="T34" s="85">
        <f>分析係数表!F37</f>
        <v>0.71504884004884006</v>
      </c>
      <c r="U34" s="86">
        <f t="shared" si="7"/>
        <v>0.73820956189412368</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投入係数表!R35</f>
        <v>1.0485651214128035E-2</v>
      </c>
      <c r="E35" s="77">
        <f t="shared" si="0"/>
        <v>1.0485651214128036</v>
      </c>
      <c r="F35" s="76">
        <f>分析係数表!C38</f>
        <v>0.1050867904295959</v>
      </c>
      <c r="G35" s="77">
        <f t="shared" si="1"/>
        <v>0.11019034316569107</v>
      </c>
      <c r="H35" s="77">
        <v>0.13256829892837968</v>
      </c>
      <c r="I35" s="77">
        <f t="shared" si="2"/>
        <v>0.13256829892837968</v>
      </c>
      <c r="J35" s="76">
        <f>分析係数表!G38</f>
        <v>0.35480984340044741</v>
      </c>
      <c r="K35" s="78">
        <f t="shared" si="3"/>
        <v>4.7036537382642095E-2</v>
      </c>
      <c r="L35" s="79"/>
      <c r="M35" s="80"/>
      <c r="N35" s="81">
        <f>分析係数表!H38</f>
        <v>4.2637829346869612E-2</v>
      </c>
      <c r="O35" s="82">
        <f t="shared" si="4"/>
        <v>0.64934311309635429</v>
      </c>
      <c r="P35" s="76">
        <f>分析係数表!C38</f>
        <v>0.1050867904295959</v>
      </c>
      <c r="Q35" s="82">
        <f t="shared" si="5"/>
        <v>6.8237383642857974E-2</v>
      </c>
      <c r="R35" s="83">
        <v>8.5554889126471495E-2</v>
      </c>
      <c r="S35" s="84">
        <f t="shared" si="6"/>
        <v>0.21812318805485117</v>
      </c>
      <c r="T35" s="85">
        <f>分析係数表!F38</f>
        <v>0.56778523489932886</v>
      </c>
      <c r="U35" s="86">
        <f t="shared" si="7"/>
        <v>0.12384712556671416</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投入係数表!R36</f>
        <v>0</v>
      </c>
      <c r="E36" s="77">
        <f t="shared" si="0"/>
        <v>0</v>
      </c>
      <c r="F36" s="76">
        <f>分析係数表!C39</f>
        <v>1</v>
      </c>
      <c r="G36" s="77">
        <f t="shared" si="1"/>
        <v>0</v>
      </c>
      <c r="H36" s="77">
        <v>0.14717507793631085</v>
      </c>
      <c r="I36" s="77">
        <f t="shared" si="2"/>
        <v>0.14717507793631085</v>
      </c>
      <c r="J36" s="76">
        <f>分析係数表!G39</f>
        <v>0.33710212609069684</v>
      </c>
      <c r="K36" s="78">
        <f t="shared" si="3"/>
        <v>4.9613031679894393E-2</v>
      </c>
      <c r="L36" s="79"/>
      <c r="M36" s="80"/>
      <c r="N36" s="81">
        <f>分析係数表!H39</f>
        <v>3.8325321619990253E-3</v>
      </c>
      <c r="O36" s="82">
        <f t="shared" si="4"/>
        <v>5.8366675865901198E-2</v>
      </c>
      <c r="P36" s="76">
        <f>分析係数表!C39</f>
        <v>1</v>
      </c>
      <c r="Q36" s="82">
        <f t="shared" si="5"/>
        <v>5.8366675865901198E-2</v>
      </c>
      <c r="R36" s="83">
        <v>0.17478252350696655</v>
      </c>
      <c r="S36" s="84">
        <f t="shared" si="6"/>
        <v>0.3219576014432774</v>
      </c>
      <c r="T36" s="85">
        <f>分析係数表!F39</f>
        <v>0.68778419564950233</v>
      </c>
      <c r="U36" s="86">
        <f t="shared" si="7"/>
        <v>0.22143734994190759</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投入係数表!R37</f>
        <v>0</v>
      </c>
      <c r="E37" s="77">
        <f t="shared" si="0"/>
        <v>0</v>
      </c>
      <c r="F37" s="76">
        <f>分析係数表!C40</f>
        <v>0.68553257686676428</v>
      </c>
      <c r="G37" s="77">
        <f t="shared" si="1"/>
        <v>0</v>
      </c>
      <c r="H37" s="77">
        <v>2.073651137261589E-3</v>
      </c>
      <c r="I37" s="77">
        <f t="shared" si="2"/>
        <v>2.073651137261589E-3</v>
      </c>
      <c r="J37" s="76">
        <f>分析係数表!G40</f>
        <v>0.52354072328019352</v>
      </c>
      <c r="K37" s="78">
        <f t="shared" si="3"/>
        <v>1.0856408162327282E-3</v>
      </c>
      <c r="L37" s="79"/>
      <c r="M37" s="80"/>
      <c r="N37" s="81">
        <f>分析係数表!H40</f>
        <v>2.9983928090933552E-2</v>
      </c>
      <c r="O37" s="82">
        <f t="shared" si="4"/>
        <v>0.45663340530381524</v>
      </c>
      <c r="P37" s="76">
        <f>分析係数表!C40</f>
        <v>0.68553257686676428</v>
      </c>
      <c r="Q37" s="82">
        <f t="shared" si="5"/>
        <v>0.31303707502137007</v>
      </c>
      <c r="R37" s="83">
        <v>0.31366306937699162</v>
      </c>
      <c r="S37" s="84">
        <f t="shared" si="6"/>
        <v>0.31573672051425322</v>
      </c>
      <c r="T37" s="85">
        <f>分析係数表!F40</f>
        <v>0.72017864896718564</v>
      </c>
      <c r="U37" s="86">
        <f t="shared" si="7"/>
        <v>0.22738684480928478</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投入係数表!R38</f>
        <v>0</v>
      </c>
      <c r="E38" s="77">
        <f t="shared" si="0"/>
        <v>0</v>
      </c>
      <c r="F38" s="76">
        <f>分析係数表!C41</f>
        <v>0.79754162795683559</v>
      </c>
      <c r="G38" s="77">
        <f t="shared" si="1"/>
        <v>0</v>
      </c>
      <c r="H38" s="77">
        <v>1.5834579813490508E-3</v>
      </c>
      <c r="I38" s="77">
        <f t="shared" si="2"/>
        <v>1.5834579813490508E-3</v>
      </c>
      <c r="J38" s="76">
        <f>分析係数表!G41</f>
        <v>0.45300318922749822</v>
      </c>
      <c r="K38" s="78">
        <f t="shared" si="3"/>
        <v>7.1731151555885634E-4</v>
      </c>
      <c r="L38" s="79"/>
      <c r="M38" s="80"/>
      <c r="N38" s="81">
        <f>分析係数表!H41</f>
        <v>5.1357385442195667E-2</v>
      </c>
      <c r="O38" s="82">
        <f t="shared" si="4"/>
        <v>0.78213560714420161</v>
      </c>
      <c r="P38" s="76">
        <f>分析係数表!C41</f>
        <v>0.79754162795683559</v>
      </c>
      <c r="Q38" s="82">
        <f t="shared" si="5"/>
        <v>0.6237857054047945</v>
      </c>
      <c r="R38" s="83">
        <v>0.63560764831852623</v>
      </c>
      <c r="S38" s="84">
        <f t="shared" si="6"/>
        <v>0.6371911062998753</v>
      </c>
      <c r="T38" s="85">
        <f>分析係数表!F41</f>
        <v>0.55652019844082212</v>
      </c>
      <c r="U38" s="86">
        <f t="shared" si="7"/>
        <v>0.35460972092273357</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投入係数表!R39</f>
        <v>1.6556291390728477E-3</v>
      </c>
      <c r="E39" s="77">
        <f>$C$20*D39</f>
        <v>0.16556291390728478</v>
      </c>
      <c r="F39" s="76">
        <f>分析係数表!C42</f>
        <v>0.98696461824953441</v>
      </c>
      <c r="G39" s="77">
        <f>E39*F39</f>
        <v>0.16340473812078385</v>
      </c>
      <c r="H39" s="77">
        <v>0.1746661679308443</v>
      </c>
      <c r="I39" s="77">
        <f>C39+H39</f>
        <v>0.1746661679308443</v>
      </c>
      <c r="J39" s="76">
        <f>分析係数表!G42</f>
        <v>0.48689138576779029</v>
      </c>
      <c r="K39" s="78">
        <f>I39*J39</f>
        <v>8.504345255059835E-2</v>
      </c>
      <c r="L39" s="79"/>
      <c r="M39" s="80"/>
      <c r="N39" s="81">
        <f>分析係数表!H42</f>
        <v>1.3250234533514657E-2</v>
      </c>
      <c r="O39" s="82">
        <f t="shared" si="4"/>
        <v>0.20179142965402652</v>
      </c>
      <c r="P39" s="76">
        <f>分析係数表!C42</f>
        <v>0.98696461824953441</v>
      </c>
      <c r="Q39" s="82">
        <f>O39*P39</f>
        <v>0.19916100133451406</v>
      </c>
      <c r="R39" s="83">
        <v>0.20880886953209693</v>
      </c>
      <c r="S39" s="84">
        <f>I39+R39</f>
        <v>0.3834750374629412</v>
      </c>
      <c r="T39" s="85">
        <f>分析係数表!F42</f>
        <v>0.55852059925093633</v>
      </c>
      <c r="U39" s="86">
        <f>S39*T39</f>
        <v>0.21417870772157718</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投入係数表!R40</f>
        <v>3.0905077262693158E-2</v>
      </c>
      <c r="E40" s="77">
        <f>$C$20*D40</f>
        <v>3.0905077262693159</v>
      </c>
      <c r="F40" s="76">
        <f>分析係数表!C43</f>
        <v>0.29367142552738124</v>
      </c>
      <c r="G40" s="77">
        <f>E40*F40</f>
        <v>0.90759380957689573</v>
      </c>
      <c r="H40" s="77">
        <v>1.0874815183801867</v>
      </c>
      <c r="I40" s="77">
        <f>C40+H40</f>
        <v>1.0874815183801867</v>
      </c>
      <c r="J40" s="76">
        <f>分析係数表!G43</f>
        <v>0.35405848592511613</v>
      </c>
      <c r="K40" s="78">
        <f>I40*J40</f>
        <v>0.38503205986923522</v>
      </c>
      <c r="L40" s="79"/>
      <c r="M40" s="80"/>
      <c r="N40" s="81">
        <f>分析係数表!H43</f>
        <v>3.6063618579417776E-2</v>
      </c>
      <c r="O40" s="82">
        <f t="shared" si="4"/>
        <v>0.54922266720873636</v>
      </c>
      <c r="P40" s="76">
        <f>分析係数表!C43</f>
        <v>0.29367142552738124</v>
      </c>
      <c r="Q40" s="82">
        <f>O40*P40</f>
        <v>0.1612910036111401</v>
      </c>
      <c r="R40" s="83">
        <v>0.27230588959544677</v>
      </c>
      <c r="S40" s="84">
        <f>I40+R40</f>
        <v>1.3597874079756336</v>
      </c>
      <c r="T40" s="85">
        <f>分析係数表!F43</f>
        <v>0.58526919923476362</v>
      </c>
      <c r="U40" s="86">
        <f>S40*T40</f>
        <v>0.79584168739541383</v>
      </c>
      <c r="V40" s="87">
        <f>分析係数表!D43</f>
        <v>0.25485105220005466</v>
      </c>
      <c r="W40" s="167">
        <f>ROUND(S40*V40,0)</f>
        <v>0</v>
      </c>
      <c r="X40" s="76">
        <f>分析係数表!E43</f>
        <v>0.20470073790653184</v>
      </c>
      <c r="Y40" s="166">
        <f>ROUND(S40*X40,0)</f>
        <v>0</v>
      </c>
    </row>
    <row r="41" spans="1:25" x14ac:dyDescent="0.2">
      <c r="A41" s="6" t="s">
        <v>340</v>
      </c>
      <c r="B41" s="5" t="s">
        <v>42</v>
      </c>
      <c r="C41" s="90"/>
      <c r="D41" s="76">
        <f>投入係数表!R41</f>
        <v>0</v>
      </c>
      <c r="E41" s="77">
        <f>$C$20*D41</f>
        <v>0</v>
      </c>
      <c r="F41" s="76">
        <f>分析係数表!C44</f>
        <v>0.46678607983623333</v>
      </c>
      <c r="G41" s="77">
        <f>E41*F41</f>
        <v>0</v>
      </c>
      <c r="H41" s="77">
        <v>2.3801374081711016E-3</v>
      </c>
      <c r="I41" s="77">
        <f>C41+H41</f>
        <v>2.3801374081711016E-3</v>
      </c>
      <c r="J41" s="76">
        <f>分析係数表!G44</f>
        <v>0.26617412140575081</v>
      </c>
      <c r="K41" s="78">
        <f>I41*J41</f>
        <v>6.3353098344490384E-4</v>
      </c>
      <c r="L41" s="79"/>
      <c r="M41" s="80"/>
      <c r="N41" s="81">
        <f>分析係数表!H44</f>
        <v>0.11125251805362636</v>
      </c>
      <c r="O41" s="82">
        <f t="shared" si="4"/>
        <v>1.6942948906955531</v>
      </c>
      <c r="P41" s="76">
        <f>分析係数表!C44</f>
        <v>0.46678607983623333</v>
      </c>
      <c r="Q41" s="82">
        <f>O41*P41</f>
        <v>0.79087327011433661</v>
      </c>
      <c r="R41" s="83">
        <v>0.80331796458238347</v>
      </c>
      <c r="S41" s="84">
        <f>I41+R41</f>
        <v>0.80569810199055458</v>
      </c>
      <c r="T41" s="85">
        <f>分析係数表!F44</f>
        <v>0.50772097976570818</v>
      </c>
      <c r="U41" s="86">
        <f>S41*T41</f>
        <v>0.40906982973801587</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投入係数表!R42</f>
        <v>6.6225165562913907E-3</v>
      </c>
      <c r="E42" s="77">
        <f>$C$20*D42</f>
        <v>0.66225165562913912</v>
      </c>
      <c r="F42" s="76">
        <f>分析係数表!C45</f>
        <v>1</v>
      </c>
      <c r="G42" s="77">
        <f>E42*F42</f>
        <v>0.66225165562913912</v>
      </c>
      <c r="H42" s="77">
        <v>0.73845115885926194</v>
      </c>
      <c r="I42" s="77">
        <f>C42+H42</f>
        <v>0.73845115885926194</v>
      </c>
      <c r="J42" s="76">
        <f>分析係数表!G45</f>
        <v>0</v>
      </c>
      <c r="K42" s="78">
        <f>I42*J42</f>
        <v>0</v>
      </c>
      <c r="L42" s="79"/>
      <c r="M42" s="80"/>
      <c r="N42" s="81">
        <f>分析係数表!H45</f>
        <v>0</v>
      </c>
      <c r="O42" s="82">
        <f t="shared" si="4"/>
        <v>0</v>
      </c>
      <c r="P42" s="76">
        <f>分析係数表!C45</f>
        <v>1</v>
      </c>
      <c r="Q42" s="82">
        <f>O42*P42</f>
        <v>0</v>
      </c>
      <c r="R42" s="83">
        <v>6.8473364574074796E-2</v>
      </c>
      <c r="S42" s="84">
        <f>I42+R42</f>
        <v>0.80692452343333676</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7.1743929359823402E-3</v>
      </c>
      <c r="E43" s="77">
        <f>$C$20*D43</f>
        <v>0.717439293598234</v>
      </c>
      <c r="F43" s="76">
        <f>分析係数表!C46</f>
        <v>1</v>
      </c>
      <c r="G43" s="77">
        <f>E43*F43</f>
        <v>0.717439293598234</v>
      </c>
      <c r="H43" s="77">
        <v>0.77550768868914888</v>
      </c>
      <c r="I43" s="77">
        <f>C43+H43</f>
        <v>0.77550768868914888</v>
      </c>
      <c r="J43" s="76">
        <f>分析係数表!G46</f>
        <v>9.254143646408839E-3</v>
      </c>
      <c r="K43" s="78">
        <f>I43*J43</f>
        <v>7.1766595500238912E-3</v>
      </c>
      <c r="L43" s="79"/>
      <c r="M43" s="80"/>
      <c r="N43" s="81">
        <f>分析係数表!H46</f>
        <v>3.7808984269891717E-2</v>
      </c>
      <c r="O43" s="82">
        <f t="shared" si="4"/>
        <v>0.5758033165594314</v>
      </c>
      <c r="P43" s="76">
        <f>分析係数表!C46</f>
        <v>1</v>
      </c>
      <c r="Q43" s="82">
        <f>O43*P43</f>
        <v>0.5758033165594314</v>
      </c>
      <c r="R43" s="83">
        <v>0.61342848393108673</v>
      </c>
      <c r="S43" s="84">
        <f>I43+R43</f>
        <v>1.3889361726202356</v>
      </c>
      <c r="T43" s="85">
        <f>分析係数表!F46</f>
        <v>0.31353591160220995</v>
      </c>
      <c r="U43" s="86">
        <f>S43*T43</f>
        <v>0.43548136903977003</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投入係数表!R44</f>
        <v>0.55353200883002207</v>
      </c>
      <c r="E44" s="91">
        <f>SUM(E5:E43)</f>
        <v>55.353200883002231</v>
      </c>
      <c r="F44" s="92">
        <f>分析係数表!C47</f>
        <v>0.4319039427318887</v>
      </c>
      <c r="G44" s="91">
        <f>SUM(G5:G43)</f>
        <v>9.8522962476593268</v>
      </c>
      <c r="H44" s="91">
        <f>SUM(H5:H43)</f>
        <v>11.731195794498511</v>
      </c>
      <c r="I44" s="91">
        <f>SUM(I6:I43)</f>
        <v>111.72567906333715</v>
      </c>
      <c r="J44" s="92">
        <f>分析係数表!G47</f>
        <v>0.25029486054038919</v>
      </c>
      <c r="K44" s="93">
        <f>SUM(K5:K43)</f>
        <v>24.289110514792817</v>
      </c>
      <c r="L44" s="94">
        <f>最終需要_まとめ!$L$33</f>
        <v>0.627</v>
      </c>
      <c r="M44" s="91">
        <f>K44*L44</f>
        <v>15.229272292775097</v>
      </c>
      <c r="N44" s="95">
        <f>分析係数表!H47</f>
        <v>1</v>
      </c>
      <c r="O44" s="96">
        <f>SUM(O5:O43)</f>
        <v>15.229272292775095</v>
      </c>
      <c r="P44" s="92">
        <f>分析係数表!C47</f>
        <v>0.4319039427318887</v>
      </c>
      <c r="Q44" s="96">
        <f>SUM(Q5:Q43)</f>
        <v>6.7985430983651218</v>
      </c>
      <c r="R44" s="91">
        <f>SUM(R5:R43)</f>
        <v>7.8437854368370168</v>
      </c>
      <c r="S44" s="97">
        <f>SUM(S5:S43)</f>
        <v>119.57498123133551</v>
      </c>
      <c r="T44" s="98">
        <f>分析係数表!F47</f>
        <v>0.46751956312169796</v>
      </c>
      <c r="U44" s="99">
        <f>SUM(U5:U43)</f>
        <v>53.953667107282811</v>
      </c>
      <c r="V44" s="100">
        <f>分析係数表!D47</f>
        <v>9.4632730327820297E-2</v>
      </c>
      <c r="W44" s="164">
        <f>SUM(W5:W43)</f>
        <v>13</v>
      </c>
      <c r="X44" s="92">
        <f>分析係数表!E47</f>
        <v>7.3297752597196272E-2</v>
      </c>
      <c r="Y44" s="165">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0.68488372093023253</v>
      </c>
      <c r="G5" s="77">
        <f t="shared" ref="G5:G38" si="1">E5*F5</f>
        <v>0</v>
      </c>
      <c r="H5" s="77">
        <f t="array" ref="H5:H43">MMULT(逆行列係数!C5:AO43,'17'!G5:G43)</f>
        <v>9.5171161636777926E-3</v>
      </c>
      <c r="I5" s="77">
        <f t="shared" ref="I5:I38" si="2">C5+H5</f>
        <v>9.5171161636777926E-3</v>
      </c>
      <c r="J5" s="76">
        <f>分析係数表!G8</f>
        <v>0.11968520032706459</v>
      </c>
      <c r="K5" s="78">
        <f t="shared" ref="K5:K38" si="3">I5*J5</f>
        <v>1.139057954585721E-3</v>
      </c>
      <c r="L5" s="79" t="s">
        <v>183</v>
      </c>
      <c r="M5" s="80" t="s">
        <v>183</v>
      </c>
      <c r="N5" s="81">
        <f>分析係数表!H8</f>
        <v>1.1759401339568168E-2</v>
      </c>
      <c r="O5" s="82">
        <f t="shared" ref="O5:O43" si="4">$M$44*N5</f>
        <v>0.17825947318999164</v>
      </c>
      <c r="P5" s="76">
        <f>分析係数表!C8</f>
        <v>0.68488372093023253</v>
      </c>
      <c r="Q5" s="82">
        <f t="shared" ref="Q5:Q38" si="5">O5*P5</f>
        <v>0.12208701128942449</v>
      </c>
      <c r="R5" s="83">
        <f t="array" ref="R5:R43">MMULT(逆行列係数!C5:AO43,'17'!Q5:Q43)</f>
        <v>0.17604326772427453</v>
      </c>
      <c r="S5" s="84">
        <f t="shared" ref="S5:S38" si="6">I5+R5</f>
        <v>0.18556038388795232</v>
      </c>
      <c r="T5" s="85">
        <f>分析係数表!F8</f>
        <v>0.45145134914145546</v>
      </c>
      <c r="U5" s="86">
        <f t="shared" ref="U5:U38" si="7">S5*T5</f>
        <v>8.3771485653422462E-2</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投入係数表!S6</f>
        <v>0</v>
      </c>
      <c r="E6" s="77">
        <f t="shared" si="0"/>
        <v>0</v>
      </c>
      <c r="F6" s="76">
        <f>分析係数表!C9</f>
        <v>0.9299655568312285</v>
      </c>
      <c r="G6" s="77">
        <f t="shared" si="1"/>
        <v>0</v>
      </c>
      <c r="H6" s="77">
        <v>4.1158251191651665E-3</v>
      </c>
      <c r="I6" s="77">
        <f t="shared" si="2"/>
        <v>4.1158251191651665E-3</v>
      </c>
      <c r="J6" s="76">
        <f>分析係数表!G9</f>
        <v>0.24742268041237114</v>
      </c>
      <c r="K6" s="78">
        <f t="shared" si="3"/>
        <v>1.0183484830924123E-3</v>
      </c>
      <c r="L6" s="79"/>
      <c r="M6" s="80"/>
      <c r="N6" s="81">
        <f>分析係数表!H9</f>
        <v>6.1815034870952028E-4</v>
      </c>
      <c r="O6" s="82">
        <f t="shared" si="4"/>
        <v>9.370473235095416E-3</v>
      </c>
      <c r="P6" s="76">
        <f>分析係数表!C9</f>
        <v>0.9299655568312285</v>
      </c>
      <c r="Q6" s="82">
        <f t="shared" si="5"/>
        <v>8.7142173598476324E-3</v>
      </c>
      <c r="R6" s="83">
        <v>1.2003438880886631E-2</v>
      </c>
      <c r="S6" s="84">
        <f t="shared" si="6"/>
        <v>1.6119264000051797E-2</v>
      </c>
      <c r="T6" s="85">
        <f>分析係数表!F9</f>
        <v>0.67468499427262318</v>
      </c>
      <c r="U6" s="86">
        <f t="shared" si="7"/>
        <v>1.0875425539553847E-2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投入係数表!S7</f>
        <v>0</v>
      </c>
      <c r="E7" s="77">
        <f t="shared" si="0"/>
        <v>0</v>
      </c>
      <c r="F7" s="76">
        <f>分析係数表!C10</f>
        <v>1.2922465208747513E-2</v>
      </c>
      <c r="G7" s="77">
        <f t="shared" si="1"/>
        <v>0</v>
      </c>
      <c r="H7" s="77">
        <v>9.1132938760390666E-5</v>
      </c>
      <c r="I7" s="77">
        <f t="shared" si="2"/>
        <v>9.1132938760390666E-5</v>
      </c>
      <c r="J7" s="76">
        <f>分析係数表!G10</f>
        <v>0.17647058823529413</v>
      </c>
      <c r="K7" s="78">
        <f t="shared" si="3"/>
        <v>1.6082283310657177E-5</v>
      </c>
      <c r="L7" s="79"/>
      <c r="M7" s="80"/>
      <c r="N7" s="81">
        <f>分析係数表!H10</f>
        <v>1.1926665551571919E-3</v>
      </c>
      <c r="O7" s="82">
        <f t="shared" si="4"/>
        <v>1.8079501300654683E-2</v>
      </c>
      <c r="P7" s="76">
        <f>分析係数表!C10</f>
        <v>1.2922465208747513E-2</v>
      </c>
      <c r="Q7" s="82">
        <f t="shared" si="5"/>
        <v>2.3363172654921555E-4</v>
      </c>
      <c r="R7" s="83">
        <v>3.855744475805042E-4</v>
      </c>
      <c r="S7" s="84">
        <f t="shared" si="6"/>
        <v>4.7670738634089486E-4</v>
      </c>
      <c r="T7" s="85">
        <f>分析係数表!F10</f>
        <v>0.58823529411764708</v>
      </c>
      <c r="U7" s="86">
        <f t="shared" si="7"/>
        <v>2.8041610961229111E-4</v>
      </c>
      <c r="V7" s="87">
        <f>分析係数表!D10</f>
        <v>5.8823529411764705E-2</v>
      </c>
      <c r="W7" s="88">
        <f t="shared" si="8"/>
        <v>0</v>
      </c>
      <c r="X7" s="76">
        <f>分析係数表!E10</f>
        <v>0</v>
      </c>
      <c r="Y7" s="89">
        <f t="shared" si="9"/>
        <v>0</v>
      </c>
    </row>
    <row r="8" spans="1:25" x14ac:dyDescent="0.2">
      <c r="A8" s="6" t="s">
        <v>221</v>
      </c>
      <c r="B8" s="5" t="s">
        <v>27</v>
      </c>
      <c r="C8" s="90"/>
      <c r="D8" s="76">
        <f>投入係数表!S8</f>
        <v>0</v>
      </c>
      <c r="E8" s="77">
        <f t="shared" si="0"/>
        <v>0</v>
      </c>
      <c r="F8" s="76">
        <f>分析係数表!C11</f>
        <v>8.1708834508502748E-2</v>
      </c>
      <c r="G8" s="77">
        <f t="shared" si="1"/>
        <v>0</v>
      </c>
      <c r="H8" s="77">
        <v>1.6353661216240614E-2</v>
      </c>
      <c r="I8" s="77">
        <f t="shared" si="2"/>
        <v>1.6353661216240614E-2</v>
      </c>
      <c r="J8" s="76">
        <f>分析係数表!G11</f>
        <v>0.34375</v>
      </c>
      <c r="K8" s="78">
        <f t="shared" si="3"/>
        <v>5.6215710430827116E-3</v>
      </c>
      <c r="L8" s="79"/>
      <c r="M8" s="80"/>
      <c r="N8" s="81">
        <f>分析係数表!H11</f>
        <v>-2.1817071130924245E-5</v>
      </c>
      <c r="O8" s="82">
        <f t="shared" si="4"/>
        <v>-3.3072258476807352E-4</v>
      </c>
      <c r="P8" s="76">
        <f>分析係数表!C11</f>
        <v>8.1708834508502748E-2</v>
      </c>
      <c r="Q8" s="82">
        <f t="shared" si="5"/>
        <v>-2.7022956947038792E-5</v>
      </c>
      <c r="R8" s="83">
        <v>2.1416444453749572E-3</v>
      </c>
      <c r="S8" s="84">
        <f t="shared" si="6"/>
        <v>1.8495305661615571E-2</v>
      </c>
      <c r="T8" s="85">
        <f>分析係数表!F11</f>
        <v>0.56944444444444442</v>
      </c>
      <c r="U8" s="86">
        <f t="shared" si="7"/>
        <v>1.0532049057308866E-2</v>
      </c>
      <c r="V8" s="87">
        <f>分析係数表!D11</f>
        <v>3.8194444444444448E-2</v>
      </c>
      <c r="W8" s="88">
        <f t="shared" si="8"/>
        <v>0</v>
      </c>
      <c r="X8" s="76">
        <f>分析係数表!E11</f>
        <v>3.125E-2</v>
      </c>
      <c r="Y8" s="89">
        <f t="shared" si="9"/>
        <v>0</v>
      </c>
    </row>
    <row r="9" spans="1:25" x14ac:dyDescent="0.2">
      <c r="A9" s="6" t="s">
        <v>222</v>
      </c>
      <c r="B9" s="5" t="s">
        <v>190</v>
      </c>
      <c r="C9" s="90"/>
      <c r="D9" s="76">
        <f>投入係数表!S9</f>
        <v>0</v>
      </c>
      <c r="E9" s="77">
        <f t="shared" si="0"/>
        <v>0</v>
      </c>
      <c r="F9" s="76">
        <f>分析係数表!C12</f>
        <v>0.11314574959059098</v>
      </c>
      <c r="G9" s="77">
        <f t="shared" si="1"/>
        <v>0</v>
      </c>
      <c r="H9" s="77">
        <v>6.8851070948501081E-4</v>
      </c>
      <c r="I9" s="77">
        <f t="shared" si="2"/>
        <v>6.8851070948501081E-4</v>
      </c>
      <c r="J9" s="76">
        <f>分析係数表!G12</f>
        <v>0.14250333396837492</v>
      </c>
      <c r="K9" s="78">
        <f t="shared" si="3"/>
        <v>9.8115071574545259E-5</v>
      </c>
      <c r="L9" s="79"/>
      <c r="M9" s="80"/>
      <c r="N9" s="81">
        <f>分析係数表!H12</f>
        <v>9.1697149963274591E-2</v>
      </c>
      <c r="O9" s="82">
        <f t="shared" si="4"/>
        <v>1.3900270237802128</v>
      </c>
      <c r="P9" s="76">
        <f>分析係数表!C12</f>
        <v>0.11314574959059098</v>
      </c>
      <c r="Q9" s="82">
        <f t="shared" si="5"/>
        <v>0.15727564955679041</v>
      </c>
      <c r="R9" s="83">
        <v>0.17770214083566835</v>
      </c>
      <c r="S9" s="84">
        <f t="shared" si="6"/>
        <v>0.17839065154515335</v>
      </c>
      <c r="T9" s="85">
        <f>分析係数表!F12</f>
        <v>0.2998031371054804</v>
      </c>
      <c r="U9" s="86">
        <f t="shared" si="7"/>
        <v>5.3482076963527587E-2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投入係数表!S10</f>
        <v>0</v>
      </c>
      <c r="E10" s="77">
        <f t="shared" si="0"/>
        <v>0</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0.21320582631381807</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投入係数表!S11</f>
        <v>5.9701492537313433E-3</v>
      </c>
      <c r="E11" s="77">
        <f t="shared" si="0"/>
        <v>0.59701492537313439</v>
      </c>
      <c r="F11" s="76">
        <f>分析係数表!C14</f>
        <v>0.3356233343204027</v>
      </c>
      <c r="G11" s="77">
        <f t="shared" si="1"/>
        <v>0.20037213989277775</v>
      </c>
      <c r="H11" s="77">
        <v>0.30651519174670644</v>
      </c>
      <c r="I11" s="77">
        <f t="shared" si="2"/>
        <v>0.30651519174670644</v>
      </c>
      <c r="J11" s="76">
        <f>分析係数表!G14</f>
        <v>0.16310052482842147</v>
      </c>
      <c r="K11" s="78">
        <f t="shared" si="3"/>
        <v>4.9992788641772062E-2</v>
      </c>
      <c r="L11" s="79"/>
      <c r="M11" s="80"/>
      <c r="N11" s="81">
        <f>分析係数表!H14</f>
        <v>1.1635771269826263E-3</v>
      </c>
      <c r="O11" s="82">
        <f t="shared" si="4"/>
        <v>1.7638537854297254E-2</v>
      </c>
      <c r="P11" s="76">
        <f>分析係数表!C14</f>
        <v>0.3356233343204027</v>
      </c>
      <c r="Q11" s="82">
        <f t="shared" si="5"/>
        <v>5.9199048871958855E-3</v>
      </c>
      <c r="R11" s="83">
        <v>6.9279422430464171E-2</v>
      </c>
      <c r="S11" s="84">
        <f t="shared" si="6"/>
        <v>0.37579461417717064</v>
      </c>
      <c r="T11" s="85">
        <f>分析係数表!F14</f>
        <v>0.30244919930022879</v>
      </c>
      <c r="U11" s="86">
        <f t="shared" si="7"/>
        <v>0.11365878015922366</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投入係数表!S12</f>
        <v>1.7910447761194031E-2</v>
      </c>
      <c r="E12" s="77">
        <f t="shared" si="0"/>
        <v>1.791044776119403</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0.12832036289001253</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投入係数表!S13</f>
        <v>0</v>
      </c>
      <c r="E13" s="77">
        <f t="shared" si="0"/>
        <v>0</v>
      </c>
      <c r="F13" s="76">
        <f>分析係数表!C16</f>
        <v>4.9444829979181093E-2</v>
      </c>
      <c r="G13" s="77">
        <f t="shared" si="1"/>
        <v>0</v>
      </c>
      <c r="H13" s="77">
        <v>4.004156380882801E-3</v>
      </c>
      <c r="I13" s="77">
        <f t="shared" si="2"/>
        <v>4.004156380882801E-3</v>
      </c>
      <c r="J13" s="76">
        <f>分析係数表!G16</f>
        <v>3.3546325878594248E-2</v>
      </c>
      <c r="K13" s="78">
        <f t="shared" si="3"/>
        <v>1.3432473482194698E-4</v>
      </c>
      <c r="L13" s="79"/>
      <c r="M13" s="80"/>
      <c r="N13" s="81">
        <f>分析係数表!H16</f>
        <v>1.6697331772200688E-2</v>
      </c>
      <c r="O13" s="82">
        <f t="shared" si="4"/>
        <v>0.2531130182091656</v>
      </c>
      <c r="P13" s="76">
        <f>分析係数表!C16</f>
        <v>4.9444829979181093E-2</v>
      </c>
      <c r="Q13" s="82">
        <f t="shared" si="5"/>
        <v>1.2515130150869561E-2</v>
      </c>
      <c r="R13" s="83">
        <v>1.490851354896325E-2</v>
      </c>
      <c r="S13" s="84">
        <f t="shared" si="6"/>
        <v>1.8912669929846051E-2</v>
      </c>
      <c r="T13" s="85">
        <f>分析係数表!F16</f>
        <v>0.28753993610223644</v>
      </c>
      <c r="U13" s="86">
        <f t="shared" si="7"/>
        <v>5.4381479031506219E-3</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投入係数表!S14</f>
        <v>4.1791044776119404E-2</v>
      </c>
      <c r="E14" s="77">
        <f t="shared" si="0"/>
        <v>4.1791044776119408</v>
      </c>
      <c r="F14" s="76">
        <f>分析係数表!C17</f>
        <v>0.25757290686735657</v>
      </c>
      <c r="G14" s="77">
        <f t="shared" si="1"/>
        <v>1.0764240884008933</v>
      </c>
      <c r="H14" s="77">
        <v>1.2071927897402985</v>
      </c>
      <c r="I14" s="77">
        <f t="shared" si="2"/>
        <v>1.2071927897402985</v>
      </c>
      <c r="J14" s="76">
        <f>分析係数表!G17</f>
        <v>0.2176385387050051</v>
      </c>
      <c r="K14" s="78">
        <f t="shared" si="3"/>
        <v>0.26273167469429703</v>
      </c>
      <c r="L14" s="79"/>
      <c r="M14" s="80"/>
      <c r="N14" s="81">
        <f>分析係数表!H17</f>
        <v>2.8507639611074346E-3</v>
      </c>
      <c r="O14" s="82">
        <f t="shared" si="4"/>
        <v>4.3214417743028276E-2</v>
      </c>
      <c r="P14" s="76">
        <f>分析係数表!C17</f>
        <v>0.25757290686735657</v>
      </c>
      <c r="Q14" s="82">
        <f t="shared" si="5"/>
        <v>1.1130863196652064E-2</v>
      </c>
      <c r="R14" s="83">
        <v>2.8612853006045214E-2</v>
      </c>
      <c r="S14" s="84">
        <f t="shared" si="6"/>
        <v>1.2358056427463437</v>
      </c>
      <c r="T14" s="85">
        <f>分析係数表!F17</f>
        <v>0.33994957352073385</v>
      </c>
      <c r="U14" s="86">
        <f t="shared" si="7"/>
        <v>0.42011160120613594</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投入係数表!S15</f>
        <v>2.0895522388059702E-2</v>
      </c>
      <c r="E15" s="77">
        <f t="shared" si="0"/>
        <v>2.0895522388059704</v>
      </c>
      <c r="F15" s="76">
        <f>分析係数表!C18</f>
        <v>0.16953824948311513</v>
      </c>
      <c r="G15" s="77">
        <f t="shared" si="1"/>
        <v>0.35425902877068838</v>
      </c>
      <c r="H15" s="77">
        <v>0.37719616928804101</v>
      </c>
      <c r="I15" s="77">
        <f t="shared" si="2"/>
        <v>0.37719616928804101</v>
      </c>
      <c r="J15" s="76">
        <f>分析係数表!G18</f>
        <v>0.21537419573315272</v>
      </c>
      <c r="K15" s="78">
        <f t="shared" si="3"/>
        <v>8.123832159403796E-2</v>
      </c>
      <c r="L15" s="79"/>
      <c r="M15" s="80"/>
      <c r="N15" s="81">
        <f>分析係数表!H18</f>
        <v>4.4361377966212629E-4</v>
      </c>
      <c r="O15" s="82">
        <f t="shared" si="4"/>
        <v>6.7246925569508283E-3</v>
      </c>
      <c r="P15" s="76">
        <f>分析係数表!C18</f>
        <v>0.16953824948311513</v>
      </c>
      <c r="Q15" s="82">
        <f t="shared" si="5"/>
        <v>1.1400926044175769E-3</v>
      </c>
      <c r="R15" s="83">
        <v>3.4182970897986865E-3</v>
      </c>
      <c r="S15" s="84">
        <f t="shared" si="6"/>
        <v>0.38061446637783969</v>
      </c>
      <c r="T15" s="85">
        <f>分析係数表!F18</f>
        <v>0.45885540128682695</v>
      </c>
      <c r="U15" s="86">
        <f t="shared" si="7"/>
        <v>0.17464700370537514</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投入係数表!S16</f>
        <v>2.3880597014925373E-2</v>
      </c>
      <c r="E16" s="77">
        <f t="shared" si="0"/>
        <v>2.3880597014925375</v>
      </c>
      <c r="F16" s="76">
        <f>分析係数表!C19</f>
        <v>7.0188221007893126E-2</v>
      </c>
      <c r="G16" s="77">
        <f t="shared" si="1"/>
        <v>0.16761366210840151</v>
      </c>
      <c r="H16" s="77">
        <v>0.20463528378809898</v>
      </c>
      <c r="I16" s="77">
        <f t="shared" si="2"/>
        <v>0.20463528378809898</v>
      </c>
      <c r="J16" s="76">
        <f>分析係数表!G19</f>
        <v>5.7542768273716953E-2</v>
      </c>
      <c r="K16" s="78">
        <f t="shared" si="3"/>
        <v>1.1775280715644886E-2</v>
      </c>
      <c r="L16" s="79"/>
      <c r="M16" s="80"/>
      <c r="N16" s="81">
        <f>分析係数表!H19</f>
        <v>-1.1635771269826264E-4</v>
      </c>
      <c r="O16" s="82">
        <f t="shared" si="4"/>
        <v>-1.7638537854297255E-3</v>
      </c>
      <c r="P16" s="76">
        <f>分析係数表!C19</f>
        <v>7.0188221007893126E-2</v>
      </c>
      <c r="Q16" s="82">
        <f t="shared" si="5"/>
        <v>-1.2380175931735047E-4</v>
      </c>
      <c r="R16" s="83">
        <v>1.1033267303918164E-3</v>
      </c>
      <c r="S16" s="84">
        <f t="shared" si="6"/>
        <v>0.20573861051849079</v>
      </c>
      <c r="T16" s="85">
        <f>分析係数表!F19</f>
        <v>0.24027993779160187</v>
      </c>
      <c r="U16" s="86">
        <f t="shared" si="7"/>
        <v>4.9434860536713573E-2</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投入係数表!S17</f>
        <v>3.5820895522388062E-2</v>
      </c>
      <c r="E17" s="77">
        <f t="shared" si="0"/>
        <v>3.5820895522388061</v>
      </c>
      <c r="F17" s="76">
        <f>分析係数表!C20</f>
        <v>0.17015847434864362</v>
      </c>
      <c r="G17" s="77">
        <f t="shared" si="1"/>
        <v>0.60952289318917119</v>
      </c>
      <c r="H17" s="77">
        <v>0.7120143773522718</v>
      </c>
      <c r="I17" s="77">
        <f t="shared" si="2"/>
        <v>0.7120143773522718</v>
      </c>
      <c r="J17" s="76">
        <f>分析係数表!G20</f>
        <v>0.1001139508383526</v>
      </c>
      <c r="K17" s="78">
        <f t="shared" si="3"/>
        <v>7.1282572370445579E-2</v>
      </c>
      <c r="L17" s="79"/>
      <c r="M17" s="80"/>
      <c r="N17" s="81">
        <f>分析係数表!H20</f>
        <v>5.5269913531674753E-4</v>
      </c>
      <c r="O17" s="82">
        <f t="shared" si="4"/>
        <v>8.3783054807911959E-3</v>
      </c>
      <c r="P17" s="76">
        <f>分析係数表!C20</f>
        <v>0.17015847434864362</v>
      </c>
      <c r="Q17" s="82">
        <f t="shared" si="5"/>
        <v>1.4256396782383089E-3</v>
      </c>
      <c r="R17" s="83">
        <v>5.1063958137083192E-3</v>
      </c>
      <c r="S17" s="84">
        <f t="shared" si="6"/>
        <v>0.71712077316598011</v>
      </c>
      <c r="T17" s="85">
        <f>分析係数表!F20</f>
        <v>0.22285528243529221</v>
      </c>
      <c r="U17" s="86">
        <f t="shared" si="7"/>
        <v>0.15981415244411962</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投入係数表!S18</f>
        <v>3.880597014925373E-2</v>
      </c>
      <c r="E18" s="77">
        <f t="shared" si="0"/>
        <v>3.8805970149253728</v>
      </c>
      <c r="F18" s="76">
        <f>分析係数表!C21</f>
        <v>0.30753935376967689</v>
      </c>
      <c r="G18" s="77">
        <f t="shared" si="1"/>
        <v>1.1934362982106863</v>
      </c>
      <c r="H18" s="77">
        <v>1.2656622318672046</v>
      </c>
      <c r="I18" s="77">
        <f t="shared" si="2"/>
        <v>1.2656622318672046</v>
      </c>
      <c r="J18" s="76">
        <f>分析係数表!G21</f>
        <v>0.28506721215663355</v>
      </c>
      <c r="K18" s="78">
        <f t="shared" si="3"/>
        <v>0.36079880397032676</v>
      </c>
      <c r="L18" s="79"/>
      <c r="M18" s="80"/>
      <c r="N18" s="81">
        <f>分析係数表!H21</f>
        <v>9.2358934454245961E-4</v>
      </c>
      <c r="O18" s="82">
        <f t="shared" si="4"/>
        <v>1.4000589421848444E-2</v>
      </c>
      <c r="P18" s="76">
        <f>分析係数表!C21</f>
        <v>0.30753935376967689</v>
      </c>
      <c r="Q18" s="82">
        <f t="shared" si="5"/>
        <v>4.3057322231898447E-3</v>
      </c>
      <c r="R18" s="83">
        <v>1.2088876988122072E-2</v>
      </c>
      <c r="S18" s="84">
        <f t="shared" si="6"/>
        <v>1.2777511088553266</v>
      </c>
      <c r="T18" s="85">
        <f>分析係数表!F21</f>
        <v>0.42562828755113968</v>
      </c>
      <c r="U18" s="86">
        <f t="shared" si="7"/>
        <v>0.54384701637866251</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投入係数表!S19</f>
        <v>1.4925373134328358E-2</v>
      </c>
      <c r="E19" s="77">
        <f t="shared" si="0"/>
        <v>1.4925373134328357</v>
      </c>
      <c r="F19" s="76">
        <f>分析係数表!C22</f>
        <v>4.2074718897352148E-2</v>
      </c>
      <c r="G19" s="77">
        <f t="shared" si="1"/>
        <v>6.2798087906495742E-2</v>
      </c>
      <c r="H19" s="77">
        <v>6.5558970512991727E-2</v>
      </c>
      <c r="I19" s="77">
        <f t="shared" si="2"/>
        <v>6.5558970512991727E-2</v>
      </c>
      <c r="J19" s="76">
        <f>分析係数表!G22</f>
        <v>0.19450101832993891</v>
      </c>
      <c r="K19" s="78">
        <f t="shared" si="3"/>
        <v>1.2751286525439328E-2</v>
      </c>
      <c r="L19" s="79"/>
      <c r="M19" s="80"/>
      <c r="N19" s="81">
        <f>分析係数表!H22</f>
        <v>4.363414226184849E-5</v>
      </c>
      <c r="O19" s="82">
        <f t="shared" si="4"/>
        <v>6.6144516953614704E-4</v>
      </c>
      <c r="P19" s="76">
        <f>分析係数表!C22</f>
        <v>4.2074718897352148E-2</v>
      </c>
      <c r="Q19" s="82">
        <f t="shared" si="5"/>
        <v>2.7830119574244819E-5</v>
      </c>
      <c r="R19" s="83">
        <v>3.7802209367534991E-4</v>
      </c>
      <c r="S19" s="84">
        <f t="shared" si="6"/>
        <v>6.5936992606667078E-2</v>
      </c>
      <c r="T19" s="85">
        <f>分析係数表!F22</f>
        <v>0.41276306856754924</v>
      </c>
      <c r="U19" s="86">
        <f t="shared" si="7"/>
        <v>2.7216355400443711E-2</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投入係数表!S20</f>
        <v>2.9850746268656717E-3</v>
      </c>
      <c r="E20" s="77">
        <f t="shared" si="0"/>
        <v>0.29850746268656719</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4.4096344635743138E-4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75">
        <f>最終需要_まとめ!C22</f>
        <v>100</v>
      </c>
      <c r="D21" s="76">
        <f>投入係数表!S21</f>
        <v>8.9552238805970144E-2</v>
      </c>
      <c r="E21" s="77">
        <f t="shared" si="0"/>
        <v>8.9552238805970141</v>
      </c>
      <c r="F21" s="76">
        <f>分析係数表!C24</f>
        <v>7.1732954545454586E-2</v>
      </c>
      <c r="G21" s="77">
        <f t="shared" si="1"/>
        <v>0.64238466757123502</v>
      </c>
      <c r="H21" s="77">
        <v>0.64760483074396658</v>
      </c>
      <c r="I21" s="77">
        <f t="shared" si="2"/>
        <v>100.64760483074397</v>
      </c>
      <c r="J21" s="76">
        <f>分析係数表!G24</f>
        <v>0.20895522388059701</v>
      </c>
      <c r="K21" s="78">
        <f t="shared" si="3"/>
        <v>21.030842800453964</v>
      </c>
      <c r="L21" s="79"/>
      <c r="M21" s="80"/>
      <c r="N21" s="81">
        <f>分析係数表!H24</f>
        <v>3.4907313809478792E-4</v>
      </c>
      <c r="O21" s="82">
        <f t="shared" si="4"/>
        <v>5.2915613562891763E-3</v>
      </c>
      <c r="P21" s="76">
        <f>分析係数表!C24</f>
        <v>7.1732954545454586E-2</v>
      </c>
      <c r="Q21" s="82">
        <f t="shared" si="5"/>
        <v>3.795793302451755E-4</v>
      </c>
      <c r="R21" s="83">
        <v>1.587743944097034E-3</v>
      </c>
      <c r="S21" s="84">
        <f t="shared" si="6"/>
        <v>100.64919257468807</v>
      </c>
      <c r="T21" s="85">
        <f>分析係数表!F24</f>
        <v>0.39402985074626867</v>
      </c>
      <c r="U21" s="86">
        <f t="shared" si="7"/>
        <v>39.658786327936795</v>
      </c>
      <c r="V21" s="87">
        <f>分析係数表!D24</f>
        <v>2.9850746268656716E-2</v>
      </c>
      <c r="W21" s="88">
        <f t="shared" si="8"/>
        <v>3</v>
      </c>
      <c r="X21" s="76">
        <f>分析係数表!E24</f>
        <v>2.3880597014925373E-2</v>
      </c>
      <c r="Y21" s="89">
        <f t="shared" si="9"/>
        <v>2</v>
      </c>
    </row>
    <row r="22" spans="1:25" x14ac:dyDescent="0.2">
      <c r="A22" s="6" t="s">
        <v>10</v>
      </c>
      <c r="B22" s="5" t="s">
        <v>271</v>
      </c>
      <c r="C22" s="90"/>
      <c r="D22" s="76">
        <f>投入係数表!S22</f>
        <v>0.14029850746268657</v>
      </c>
      <c r="E22" s="77">
        <f t="shared" si="0"/>
        <v>14.029850746268657</v>
      </c>
      <c r="F22" s="76">
        <f>分析係数表!C25</f>
        <v>8.282778259254675E-2</v>
      </c>
      <c r="G22" s="77">
        <f t="shared" si="1"/>
        <v>1.16206142741782</v>
      </c>
      <c r="H22" s="77">
        <v>1.2221582105152928</v>
      </c>
      <c r="I22" s="77">
        <f t="shared" si="2"/>
        <v>1.2221582105152928</v>
      </c>
      <c r="J22" s="76">
        <f>分析係数表!G25</f>
        <v>0.19696794352505498</v>
      </c>
      <c r="K22" s="78">
        <f t="shared" si="3"/>
        <v>0.24072598938745846</v>
      </c>
      <c r="L22" s="79"/>
      <c r="M22" s="80"/>
      <c r="N22" s="81">
        <f>分析係数表!H25</f>
        <v>5.163373500985404E-4</v>
      </c>
      <c r="O22" s="82">
        <f t="shared" si="4"/>
        <v>7.8271011728444067E-3</v>
      </c>
      <c r="P22" s="76">
        <f>分析係数表!C25</f>
        <v>8.282778259254675E-2</v>
      </c>
      <c r="Q22" s="82">
        <f t="shared" si="5"/>
        <v>6.4830143427422422E-4</v>
      </c>
      <c r="R22" s="83">
        <v>3.9917983880532601E-3</v>
      </c>
      <c r="S22" s="84">
        <f t="shared" si="6"/>
        <v>1.2261500089033461</v>
      </c>
      <c r="T22" s="85">
        <f>分析係数表!F25</f>
        <v>0.35065385950700151</v>
      </c>
      <c r="U22" s="86">
        <f t="shared" si="7"/>
        <v>0.42995423295650259</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投入係数表!S23</f>
        <v>2.0895522388059702E-2</v>
      </c>
      <c r="E23" s="77">
        <f t="shared" si="0"/>
        <v>2.0895522388059704</v>
      </c>
      <c r="F23" s="76">
        <f>分析係数表!C26</f>
        <v>0.67408011178388449</v>
      </c>
      <c r="G23" s="77">
        <f t="shared" si="1"/>
        <v>1.4085256067125946</v>
      </c>
      <c r="H23" s="77">
        <v>1.5751629615213272</v>
      </c>
      <c r="I23" s="77">
        <f t="shared" si="2"/>
        <v>1.5751629615213272</v>
      </c>
      <c r="J23" s="76">
        <f>分析係数表!G26</f>
        <v>0.19641156410335187</v>
      </c>
      <c r="K23" s="78">
        <f t="shared" si="3"/>
        <v>0.30938022099007173</v>
      </c>
      <c r="L23" s="79"/>
      <c r="M23" s="80"/>
      <c r="N23" s="81">
        <f>分析係数表!H26</f>
        <v>1.0886718494331198E-2</v>
      </c>
      <c r="O23" s="82">
        <f t="shared" si="4"/>
        <v>0.16503056979926869</v>
      </c>
      <c r="P23" s="76">
        <f>分析係数表!C26</f>
        <v>0.67408011178388449</v>
      </c>
      <c r="Q23" s="82">
        <f t="shared" si="5"/>
        <v>0.1112438249380492</v>
      </c>
      <c r="R23" s="83">
        <v>0.12678257243400076</v>
      </c>
      <c r="S23" s="84">
        <f t="shared" si="6"/>
        <v>1.701945533955328</v>
      </c>
      <c r="T23" s="85">
        <f>分析係数表!F26</f>
        <v>0.33487971980706011</v>
      </c>
      <c r="U23" s="86">
        <f t="shared" si="7"/>
        <v>0.56994704353783754</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投入係数表!S24</f>
        <v>0</v>
      </c>
      <c r="E24" s="77">
        <f t="shared" si="0"/>
        <v>0</v>
      </c>
      <c r="F24" s="76">
        <f>分析係数表!C27</f>
        <v>6.0248713550600352E-2</v>
      </c>
      <c r="G24" s="77">
        <f t="shared" si="1"/>
        <v>0</v>
      </c>
      <c r="H24" s="77">
        <v>1.779631971999837E-4</v>
      </c>
      <c r="I24" s="77">
        <f t="shared" si="2"/>
        <v>1.779631971999837E-4</v>
      </c>
      <c r="J24" s="76">
        <f>分析係数表!G27</f>
        <v>0.16803278688524589</v>
      </c>
      <c r="K24" s="78">
        <f t="shared" si="3"/>
        <v>2.9903651988521848E-5</v>
      </c>
      <c r="L24" s="79"/>
      <c r="M24" s="80"/>
      <c r="N24" s="81">
        <f>分析係数表!H27</f>
        <v>1.0879446137287556E-2</v>
      </c>
      <c r="O24" s="82">
        <f t="shared" si="4"/>
        <v>0.16492032893767933</v>
      </c>
      <c r="P24" s="76">
        <f>分析係数表!C27</f>
        <v>6.0248713550600352E-2</v>
      </c>
      <c r="Q24" s="82">
        <f t="shared" si="5"/>
        <v>9.936237656837028E-3</v>
      </c>
      <c r="R24" s="83">
        <v>1.0056815263418272E-2</v>
      </c>
      <c r="S24" s="84">
        <f t="shared" si="6"/>
        <v>1.0234778460618255E-2</v>
      </c>
      <c r="T24" s="85">
        <f>分析係数表!F27</f>
        <v>0.31967213114754101</v>
      </c>
      <c r="U24" s="86">
        <f t="shared" si="7"/>
        <v>3.2717734423287868E-3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投入係数表!S25</f>
        <v>0</v>
      </c>
      <c r="E25" s="77">
        <f t="shared" si="0"/>
        <v>0</v>
      </c>
      <c r="F25" s="76">
        <f>分析係数表!C28</f>
        <v>0.15853112404836545</v>
      </c>
      <c r="G25" s="77">
        <f t="shared" si="1"/>
        <v>0</v>
      </c>
      <c r="H25" s="77">
        <v>1.0457870664041328E-2</v>
      </c>
      <c r="I25" s="77">
        <f t="shared" si="2"/>
        <v>1.0457870664041328E-2</v>
      </c>
      <c r="J25" s="76">
        <f>分析係数表!G28</f>
        <v>0.12484608017512655</v>
      </c>
      <c r="K25" s="78">
        <f t="shared" si="3"/>
        <v>1.3056241593840075E-3</v>
      </c>
      <c r="L25" s="79"/>
      <c r="M25" s="80"/>
      <c r="N25" s="81">
        <f>分析係数表!H28</f>
        <v>2.0813485858901727E-2</v>
      </c>
      <c r="O25" s="82">
        <f t="shared" si="4"/>
        <v>0.31550934586874213</v>
      </c>
      <c r="P25" s="76">
        <f>分析係数表!C28</f>
        <v>0.15853112404836545</v>
      </c>
      <c r="Q25" s="82">
        <f t="shared" si="5"/>
        <v>5.00180512483362E-2</v>
      </c>
      <c r="R25" s="83">
        <v>5.6815829098782404E-2</v>
      </c>
      <c r="S25" s="84">
        <f t="shared" si="6"/>
        <v>6.7273699762823727E-2</v>
      </c>
      <c r="T25" s="85">
        <f>分析係数表!F28</f>
        <v>0.21350389930223013</v>
      </c>
      <c r="U25" s="86">
        <f t="shared" si="7"/>
        <v>1.436319721985038E-2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投入係数表!S26</f>
        <v>8.9552238805970154E-3</v>
      </c>
      <c r="E26" s="77">
        <f t="shared" si="0"/>
        <v>0.89552238805970152</v>
      </c>
      <c r="F26" s="76">
        <f>分析係数表!C29</f>
        <v>0.64680851063829792</v>
      </c>
      <c r="G26" s="77">
        <f t="shared" si="1"/>
        <v>0.57923150206414742</v>
      </c>
      <c r="H26" s="77">
        <v>0.668957877873537</v>
      </c>
      <c r="I26" s="77">
        <f t="shared" si="2"/>
        <v>0.668957877873537</v>
      </c>
      <c r="J26" s="76">
        <f>分析係数表!G29</f>
        <v>0.2586455783593799</v>
      </c>
      <c r="K26" s="78">
        <f t="shared" si="3"/>
        <v>0.17302299722066442</v>
      </c>
      <c r="L26" s="79"/>
      <c r="M26" s="80"/>
      <c r="N26" s="81">
        <f>分析係数表!H29</f>
        <v>9.8394990800468336E-3</v>
      </c>
      <c r="O26" s="82">
        <f t="shared" si="4"/>
        <v>0.14915588573040114</v>
      </c>
      <c r="P26" s="76">
        <f>分析係数表!C29</f>
        <v>0.64680851063829792</v>
      </c>
      <c r="Q26" s="82">
        <f t="shared" si="5"/>
        <v>9.647529630221692E-2</v>
      </c>
      <c r="R26" s="83">
        <v>0.14629853846623619</v>
      </c>
      <c r="S26" s="84">
        <f t="shared" si="6"/>
        <v>0.81525641633977319</v>
      </c>
      <c r="T26" s="85">
        <f>分析係数表!F29</f>
        <v>0.37783217222117615</v>
      </c>
      <c r="U26" s="86">
        <f t="shared" si="7"/>
        <v>0.30803010270290809</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投入係数表!S27</f>
        <v>0</v>
      </c>
      <c r="E27" s="77">
        <f t="shared" si="0"/>
        <v>0</v>
      </c>
      <c r="F27" s="76">
        <f>分析係数表!C30</f>
        <v>1</v>
      </c>
      <c r="G27" s="77">
        <f t="shared" si="1"/>
        <v>0</v>
      </c>
      <c r="H27" s="77">
        <v>3.8374793259642742E-2</v>
      </c>
      <c r="I27" s="77">
        <f t="shared" si="2"/>
        <v>3.8374793259642742E-2</v>
      </c>
      <c r="J27" s="76">
        <f>分析係数表!G30</f>
        <v>0.34450721322190581</v>
      </c>
      <c r="K27" s="78">
        <f t="shared" si="3"/>
        <v>1.3220393083846297E-2</v>
      </c>
      <c r="L27" s="79"/>
      <c r="M27" s="80"/>
      <c r="N27" s="81">
        <f>分析係数表!H30</f>
        <v>0</v>
      </c>
      <c r="O27" s="82">
        <f t="shared" si="4"/>
        <v>0</v>
      </c>
      <c r="P27" s="76">
        <f>分析係数表!C30</f>
        <v>1</v>
      </c>
      <c r="Q27" s="82">
        <f t="shared" si="5"/>
        <v>0</v>
      </c>
      <c r="R27" s="83">
        <v>3.8120236506391181E-2</v>
      </c>
      <c r="S27" s="84">
        <f t="shared" si="6"/>
        <v>7.6495029766033923E-2</v>
      </c>
      <c r="T27" s="85">
        <f>分析係数表!F30</f>
        <v>0.4405434427377562</v>
      </c>
      <c r="U27" s="86">
        <f t="shared" si="7"/>
        <v>3.3699383765455719E-2</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投入係数表!S28</f>
        <v>1.1940298507462687E-2</v>
      </c>
      <c r="E28" s="77">
        <f t="shared" si="0"/>
        <v>1.1940298507462688</v>
      </c>
      <c r="F28" s="76">
        <f>分析係数表!C31</f>
        <v>0.1179326099371788</v>
      </c>
      <c r="G28" s="77">
        <f t="shared" si="1"/>
        <v>0.14081505664140753</v>
      </c>
      <c r="H28" s="77">
        <v>0.17448255255986692</v>
      </c>
      <c r="I28" s="77">
        <f t="shared" si="2"/>
        <v>0.17448255255986692</v>
      </c>
      <c r="J28" s="76">
        <f>分析係数表!G31</f>
        <v>7.0682730923694773E-2</v>
      </c>
      <c r="K28" s="78">
        <f t="shared" si="3"/>
        <v>1.2332903313468504E-2</v>
      </c>
      <c r="L28" s="79"/>
      <c r="M28" s="80"/>
      <c r="N28" s="81">
        <f>分析係数表!H31</f>
        <v>2.2689753976161214E-2</v>
      </c>
      <c r="O28" s="82">
        <f t="shared" si="4"/>
        <v>0.34395148815879645</v>
      </c>
      <c r="P28" s="76">
        <f>分析係数表!C31</f>
        <v>0.1179326099371788</v>
      </c>
      <c r="Q28" s="82">
        <f t="shared" si="5"/>
        <v>4.0563096690343511E-2</v>
      </c>
      <c r="R28" s="83">
        <v>5.2828686530386873E-2</v>
      </c>
      <c r="S28" s="84">
        <f t="shared" si="6"/>
        <v>0.2273112390902538</v>
      </c>
      <c r="T28" s="85">
        <f>分析係数表!F31</f>
        <v>0.34457831325301203</v>
      </c>
      <c r="U28" s="86">
        <f t="shared" si="7"/>
        <v>7.8326523349171784E-2</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投入係数表!S29</f>
        <v>0</v>
      </c>
      <c r="E29" s="77">
        <f t="shared" si="0"/>
        <v>0</v>
      </c>
      <c r="F29" s="76">
        <f>分析係数表!C32</f>
        <v>0.90289699570815452</v>
      </c>
      <c r="G29" s="77">
        <f t="shared" si="1"/>
        <v>0</v>
      </c>
      <c r="H29" s="77">
        <v>1.4572066053054245E-2</v>
      </c>
      <c r="I29" s="77">
        <f t="shared" si="2"/>
        <v>1.4572066053054245E-2</v>
      </c>
      <c r="J29" s="76">
        <f>分析係数表!G32</f>
        <v>0.14049586776859505</v>
      </c>
      <c r="K29" s="78">
        <f t="shared" si="3"/>
        <v>2.047315065305142E-3</v>
      </c>
      <c r="L29" s="79"/>
      <c r="M29" s="80"/>
      <c r="N29" s="81">
        <f>分析係数表!H32</f>
        <v>6.5160319111027074E-3</v>
      </c>
      <c r="O29" s="82">
        <f t="shared" si="4"/>
        <v>9.8775811984064626E-2</v>
      </c>
      <c r="P29" s="76">
        <f>分析係数表!C32</f>
        <v>0.90289699570815452</v>
      </c>
      <c r="Q29" s="82">
        <f t="shared" si="5"/>
        <v>8.9184383889045482E-2</v>
      </c>
      <c r="R29" s="83">
        <v>0.11614290720083188</v>
      </c>
      <c r="S29" s="84">
        <f t="shared" si="6"/>
        <v>0.13071497325388612</v>
      </c>
      <c r="T29" s="85">
        <f>分析係数表!F32</f>
        <v>0.48288075560802834</v>
      </c>
      <c r="U29" s="86">
        <f t="shared" si="7"/>
        <v>6.3119745054119741E-2</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投入係数表!S30</f>
        <v>0</v>
      </c>
      <c r="E30" s="77">
        <f t="shared" si="0"/>
        <v>0</v>
      </c>
      <c r="F30" s="76">
        <f>分析係数表!C33</f>
        <v>0.9642857142857143</v>
      </c>
      <c r="G30" s="77">
        <f t="shared" si="1"/>
        <v>0</v>
      </c>
      <c r="H30" s="77">
        <v>1.5854638900231852E-2</v>
      </c>
      <c r="I30" s="77">
        <f t="shared" si="2"/>
        <v>1.5854638900231852E-2</v>
      </c>
      <c r="J30" s="76">
        <f>分析係数表!G33</f>
        <v>0.50770178681454092</v>
      </c>
      <c r="K30" s="78">
        <f t="shared" si="3"/>
        <v>8.049428498947039E-3</v>
      </c>
      <c r="L30" s="79"/>
      <c r="M30" s="80"/>
      <c r="N30" s="81">
        <f>分析係数表!H33</f>
        <v>9.5995112976066674E-4</v>
      </c>
      <c r="O30" s="82">
        <f t="shared" si="4"/>
        <v>1.4551793729795235E-2</v>
      </c>
      <c r="P30" s="76">
        <f>分析係数表!C33</f>
        <v>0.9642857142857143</v>
      </c>
      <c r="Q30" s="82">
        <f t="shared" si="5"/>
        <v>1.4032086810873977E-2</v>
      </c>
      <c r="R30" s="83">
        <v>4.784466768094265E-2</v>
      </c>
      <c r="S30" s="84">
        <f t="shared" si="6"/>
        <v>6.3699306581174509E-2</v>
      </c>
      <c r="T30" s="85">
        <f>分析係数表!F33</f>
        <v>0.64571780653111521</v>
      </c>
      <c r="U30" s="86">
        <f t="shared" si="7"/>
        <v>4.1131776523149033E-2</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投入係数表!S31</f>
        <v>4.7761194029850747E-2</v>
      </c>
      <c r="E31" s="77">
        <f t="shared" si="0"/>
        <v>4.7761194029850751</v>
      </c>
      <c r="F31" s="76">
        <f>分析係数表!C34</f>
        <v>0.30203352059055666</v>
      </c>
      <c r="G31" s="77">
        <f t="shared" si="1"/>
        <v>1.4425481580444499</v>
      </c>
      <c r="H31" s="77">
        <v>1.5988809825881574</v>
      </c>
      <c r="I31" s="77">
        <f t="shared" si="2"/>
        <v>1.5988809825881574</v>
      </c>
      <c r="J31" s="76">
        <f>分析係数表!G34</f>
        <v>0.42483507228746548</v>
      </c>
      <c r="K31" s="78">
        <f t="shared" si="3"/>
        <v>0.67926071781689368</v>
      </c>
      <c r="L31" s="79"/>
      <c r="M31" s="80"/>
      <c r="N31" s="81">
        <f>分析係数表!H34</f>
        <v>0.16119179387231194</v>
      </c>
      <c r="O31" s="82">
        <f t="shared" si="4"/>
        <v>2.4434886971281164</v>
      </c>
      <c r="P31" s="76">
        <f>分析係数表!C34</f>
        <v>0.30203352059055666</v>
      </c>
      <c r="Q31" s="82">
        <f t="shared" si="5"/>
        <v>0.73801549371683739</v>
      </c>
      <c r="R31" s="83">
        <v>0.81328835784706943</v>
      </c>
      <c r="S31" s="84">
        <f t="shared" si="6"/>
        <v>2.4121693404352267</v>
      </c>
      <c r="T31" s="85">
        <f>分析係数表!F34</f>
        <v>0.69971459317830909</v>
      </c>
      <c r="U31" s="86">
        <f t="shared" si="7"/>
        <v>1.6878300887198248</v>
      </c>
      <c r="V31" s="87">
        <f>分析係数表!D34</f>
        <v>0.22921442942029663</v>
      </c>
      <c r="W31" s="88">
        <f t="shared" si="8"/>
        <v>1</v>
      </c>
      <c r="X31" s="76">
        <f>分析係数表!E34</f>
        <v>0.15341786365975763</v>
      </c>
      <c r="Y31" s="89">
        <f t="shared" si="9"/>
        <v>0</v>
      </c>
    </row>
    <row r="32" spans="1:25" x14ac:dyDescent="0.2">
      <c r="A32" s="6" t="s">
        <v>20</v>
      </c>
      <c r="B32" s="5" t="s">
        <v>37</v>
      </c>
      <c r="C32" s="90"/>
      <c r="D32" s="76">
        <f>投入係数表!S32</f>
        <v>1.1940298507462687E-2</v>
      </c>
      <c r="E32" s="77">
        <f t="shared" si="0"/>
        <v>1.1940298507462688</v>
      </c>
      <c r="F32" s="76">
        <f>分析係数表!C35</f>
        <v>0.24187752657583472</v>
      </c>
      <c r="G32" s="77">
        <f t="shared" si="1"/>
        <v>0.28880898695622059</v>
      </c>
      <c r="H32" s="77">
        <v>0.32725392057498659</v>
      </c>
      <c r="I32" s="77">
        <f t="shared" si="2"/>
        <v>0.32725392057498659</v>
      </c>
      <c r="J32" s="76">
        <f>分析係数表!G35</f>
        <v>0.31447635625181319</v>
      </c>
      <c r="K32" s="78">
        <f t="shared" si="3"/>
        <v>0.10291362051154206</v>
      </c>
      <c r="L32" s="79"/>
      <c r="M32" s="80"/>
      <c r="N32" s="81">
        <f>分析係数表!H35</f>
        <v>6.1051437381369679E-2</v>
      </c>
      <c r="O32" s="82">
        <f t="shared" si="4"/>
        <v>0.92547203304265913</v>
      </c>
      <c r="P32" s="76">
        <f>分析係数表!C35</f>
        <v>0.24187752657583472</v>
      </c>
      <c r="Q32" s="82">
        <f t="shared" si="5"/>
        <v>0.22385088626746757</v>
      </c>
      <c r="R32" s="83">
        <v>0.27881340920073416</v>
      </c>
      <c r="S32" s="84">
        <f t="shared" si="6"/>
        <v>0.60606732977572075</v>
      </c>
      <c r="T32" s="85">
        <f>分析係数表!F35</f>
        <v>0.64519872352770524</v>
      </c>
      <c r="U32" s="86">
        <f t="shared" si="7"/>
        <v>0.39103386754313979</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投入係数表!S33</f>
        <v>2.9850746268656717E-3</v>
      </c>
      <c r="E33" s="77">
        <f t="shared" si="0"/>
        <v>0.29850746268656719</v>
      </c>
      <c r="F33" s="76">
        <f>分析係数表!C36</f>
        <v>0.77936171821825606</v>
      </c>
      <c r="G33" s="77">
        <f t="shared" si="1"/>
        <v>0.23264528902037496</v>
      </c>
      <c r="H33" s="77">
        <v>0.30589403723124753</v>
      </c>
      <c r="I33" s="77">
        <f t="shared" si="2"/>
        <v>0.30589403723124753</v>
      </c>
      <c r="J33" s="76">
        <f>分析係数表!G36</f>
        <v>1.8652197083474639E-2</v>
      </c>
      <c r="K33" s="78">
        <f t="shared" si="3"/>
        <v>5.7055958690969575E-3</v>
      </c>
      <c r="L33" s="79"/>
      <c r="M33" s="80"/>
      <c r="N33" s="81">
        <f>分析係数表!H36</f>
        <v>0.16962772804293599</v>
      </c>
      <c r="O33" s="82">
        <f t="shared" si="4"/>
        <v>2.5713680965717716</v>
      </c>
      <c r="P33" s="76">
        <f>分析係数表!C36</f>
        <v>0.77936171821825606</v>
      </c>
      <c r="Q33" s="82">
        <f t="shared" si="5"/>
        <v>2.0040258579157824</v>
      </c>
      <c r="R33" s="83">
        <v>2.0922023410610691</v>
      </c>
      <c r="S33" s="84">
        <f t="shared" si="6"/>
        <v>2.3980963782923164</v>
      </c>
      <c r="T33" s="85">
        <f>分析係数表!F36</f>
        <v>0.88299985465820452</v>
      </c>
      <c r="U33" s="86">
        <f t="shared" si="7"/>
        <v>2.1175187534884818</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投入係数表!S34</f>
        <v>1.1940298507462687E-2</v>
      </c>
      <c r="E34" s="77">
        <f t="shared" si="0"/>
        <v>1.1940298507462688</v>
      </c>
      <c r="F34" s="76">
        <f>分析係数表!C37</f>
        <v>0.39264934616049307</v>
      </c>
      <c r="G34" s="77">
        <f t="shared" si="1"/>
        <v>0.46883504019163358</v>
      </c>
      <c r="H34" s="77">
        <v>0.61395388695553188</v>
      </c>
      <c r="I34" s="77">
        <f t="shared" si="2"/>
        <v>0.61395388695553188</v>
      </c>
      <c r="J34" s="76">
        <f>分析係数表!G37</f>
        <v>0.48015873015873017</v>
      </c>
      <c r="K34" s="78">
        <f t="shared" si="3"/>
        <v>0.29479531873658477</v>
      </c>
      <c r="L34" s="79"/>
      <c r="M34" s="80"/>
      <c r="N34" s="81">
        <f>分析係数表!H37</f>
        <v>4.8128458914818879E-2</v>
      </c>
      <c r="O34" s="82">
        <f t="shared" si="4"/>
        <v>0.72957402199837018</v>
      </c>
      <c r="P34" s="76">
        <f>分析係数表!C37</f>
        <v>0.39264934616049307</v>
      </c>
      <c r="Q34" s="82">
        <f t="shared" si="5"/>
        <v>0.28646676271334126</v>
      </c>
      <c r="R34" s="83">
        <v>0.35832460418135503</v>
      </c>
      <c r="S34" s="84">
        <f t="shared" si="6"/>
        <v>0.97227849113688691</v>
      </c>
      <c r="T34" s="85">
        <f>分析係数表!F37</f>
        <v>0.71504884004884006</v>
      </c>
      <c r="U34" s="86">
        <f t="shared" si="7"/>
        <v>0.69522660729186736</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投入係数表!S35</f>
        <v>5.9701492537313433E-3</v>
      </c>
      <c r="E35" s="77">
        <f t="shared" si="0"/>
        <v>0.59701492537313439</v>
      </c>
      <c r="F35" s="76">
        <f>分析係数表!C38</f>
        <v>0.1050867904295959</v>
      </c>
      <c r="G35" s="77">
        <f t="shared" si="1"/>
        <v>6.273838234602741E-2</v>
      </c>
      <c r="H35" s="77">
        <v>8.3479746554300086E-2</v>
      </c>
      <c r="I35" s="77">
        <f t="shared" si="2"/>
        <v>8.3479746554300086E-2</v>
      </c>
      <c r="J35" s="76">
        <f>分析係数表!G38</f>
        <v>0.35480984340044741</v>
      </c>
      <c r="K35" s="78">
        <f t="shared" si="3"/>
        <v>2.9619435802040253E-2</v>
      </c>
      <c r="L35" s="79"/>
      <c r="M35" s="80"/>
      <c r="N35" s="81">
        <f>分析係数表!H38</f>
        <v>4.2637829346869612E-2</v>
      </c>
      <c r="O35" s="82">
        <f t="shared" si="4"/>
        <v>0.646342171498405</v>
      </c>
      <c r="P35" s="76">
        <f>分析係数表!C38</f>
        <v>0.1050867904295959</v>
      </c>
      <c r="Q35" s="82">
        <f t="shared" si="5"/>
        <v>6.7922024322062818E-2</v>
      </c>
      <c r="R35" s="83">
        <v>8.5159496890056946E-2</v>
      </c>
      <c r="S35" s="84">
        <f t="shared" si="6"/>
        <v>0.16863924344435705</v>
      </c>
      <c r="T35" s="85">
        <f>分析係数表!F38</f>
        <v>0.56778523489932886</v>
      </c>
      <c r="U35" s="86">
        <f t="shared" si="7"/>
        <v>9.5750872452299365E-2</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投入係数表!S36</f>
        <v>0</v>
      </c>
      <c r="E36" s="77">
        <f t="shared" si="0"/>
        <v>0</v>
      </c>
      <c r="F36" s="76">
        <f>分析係数表!C39</f>
        <v>1</v>
      </c>
      <c r="G36" s="77">
        <f t="shared" si="1"/>
        <v>0</v>
      </c>
      <c r="H36" s="77">
        <v>6.8467720190301035E-2</v>
      </c>
      <c r="I36" s="77">
        <f t="shared" si="2"/>
        <v>6.8467720190301035E-2</v>
      </c>
      <c r="J36" s="76">
        <f>分析係数表!G39</f>
        <v>0.33710212609069684</v>
      </c>
      <c r="K36" s="78">
        <f t="shared" si="3"/>
        <v>2.3080614044733411E-2</v>
      </c>
      <c r="L36" s="79"/>
      <c r="M36" s="80"/>
      <c r="N36" s="81">
        <f>分析係数表!H39</f>
        <v>3.8325321619990253E-3</v>
      </c>
      <c r="O36" s="82">
        <f t="shared" si="4"/>
        <v>5.809693405759158E-2</v>
      </c>
      <c r="P36" s="76">
        <f>分析係数表!C39</f>
        <v>1</v>
      </c>
      <c r="Q36" s="82">
        <f t="shared" si="5"/>
        <v>5.809693405759158E-2</v>
      </c>
      <c r="R36" s="83">
        <v>0.17397476542836693</v>
      </c>
      <c r="S36" s="84">
        <f t="shared" si="6"/>
        <v>0.24244248561866796</v>
      </c>
      <c r="T36" s="85">
        <f>分析係数表!F39</f>
        <v>0.68778419564950233</v>
      </c>
      <c r="U36" s="86">
        <f t="shared" si="7"/>
        <v>0.16674810996250158</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投入係数表!S37</f>
        <v>0</v>
      </c>
      <c r="E37" s="77">
        <f t="shared" si="0"/>
        <v>0</v>
      </c>
      <c r="F37" s="76">
        <f>分析係数表!C40</f>
        <v>0.68553257686676428</v>
      </c>
      <c r="G37" s="77">
        <f t="shared" si="1"/>
        <v>0</v>
      </c>
      <c r="H37" s="77">
        <v>2.6751722216853428E-3</v>
      </c>
      <c r="I37" s="77">
        <f t="shared" si="2"/>
        <v>2.6751722216853428E-3</v>
      </c>
      <c r="J37" s="76">
        <f>分析係数表!G40</f>
        <v>0.52354072328019352</v>
      </c>
      <c r="K37" s="78">
        <f t="shared" si="3"/>
        <v>1.4005615998402266E-3</v>
      </c>
      <c r="L37" s="79"/>
      <c r="M37" s="80"/>
      <c r="N37" s="81">
        <f>分析係数表!H40</f>
        <v>2.9983928090933552E-2</v>
      </c>
      <c r="O37" s="82">
        <f t="shared" si="4"/>
        <v>0.45452307233292238</v>
      </c>
      <c r="P37" s="76">
        <f>分析係数表!C40</f>
        <v>0.68553257686676428</v>
      </c>
      <c r="Q37" s="82">
        <f t="shared" si="5"/>
        <v>0.31159037302178699</v>
      </c>
      <c r="R37" s="83">
        <v>0.31221347434217966</v>
      </c>
      <c r="S37" s="84">
        <f t="shared" si="6"/>
        <v>0.314888646563865</v>
      </c>
      <c r="T37" s="85">
        <f>分析係数表!F40</f>
        <v>0.72017864896718564</v>
      </c>
      <c r="U37" s="86">
        <f t="shared" si="7"/>
        <v>0.22677608005746991</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投入係数表!S38</f>
        <v>0</v>
      </c>
      <c r="E38" s="77">
        <f t="shared" si="0"/>
        <v>0</v>
      </c>
      <c r="F38" s="76">
        <f>分析係数表!C41</f>
        <v>0.79754162795683559</v>
      </c>
      <c r="G38" s="77">
        <f t="shared" si="1"/>
        <v>0</v>
      </c>
      <c r="H38" s="77">
        <v>8.8077358427332314E-4</v>
      </c>
      <c r="I38" s="77">
        <f t="shared" si="2"/>
        <v>8.8077358427332314E-4</v>
      </c>
      <c r="J38" s="76">
        <f>分析係数表!G41</f>
        <v>0.45300318922749822</v>
      </c>
      <c r="K38" s="78">
        <f t="shared" si="3"/>
        <v>3.9899324266315004E-4</v>
      </c>
      <c r="L38" s="79"/>
      <c r="M38" s="80"/>
      <c r="N38" s="81">
        <f>分析係数表!H41</f>
        <v>5.1357385442195667E-2</v>
      </c>
      <c r="O38" s="82">
        <f t="shared" si="4"/>
        <v>0.77852096454404507</v>
      </c>
      <c r="P38" s="76">
        <f>分析係数表!C41</f>
        <v>0.79754162795683559</v>
      </c>
      <c r="Q38" s="82">
        <f t="shared" si="5"/>
        <v>0.6209028774609836</v>
      </c>
      <c r="R38" s="83">
        <v>0.63267018522183094</v>
      </c>
      <c r="S38" s="84">
        <f t="shared" si="6"/>
        <v>0.63355095880610424</v>
      </c>
      <c r="T38" s="85">
        <f>分析係数表!F41</f>
        <v>0.55652019844082212</v>
      </c>
      <c r="U38" s="86">
        <f t="shared" si="7"/>
        <v>0.35258390531714623</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投入係数表!S39</f>
        <v>0</v>
      </c>
      <c r="E39" s="77">
        <f>$C$21*D39</f>
        <v>0</v>
      </c>
      <c r="F39" s="76">
        <f>分析係数表!C42</f>
        <v>0.98696461824953441</v>
      </c>
      <c r="G39" s="77">
        <f>E39*F39</f>
        <v>0</v>
      </c>
      <c r="H39" s="77">
        <v>1.0260251135205029E-2</v>
      </c>
      <c r="I39" s="77">
        <f>C39+H39</f>
        <v>1.0260251135205029E-2</v>
      </c>
      <c r="J39" s="76">
        <f>分析係数表!G42</f>
        <v>0.48689138576779029</v>
      </c>
      <c r="K39" s="78">
        <f>I39*J39</f>
        <v>4.9956278935455204E-3</v>
      </c>
      <c r="L39" s="79"/>
      <c r="M39" s="80"/>
      <c r="N39" s="81">
        <f>分析係数表!H42</f>
        <v>1.3250234533514657E-2</v>
      </c>
      <c r="O39" s="82">
        <f t="shared" si="4"/>
        <v>0.20085884981580998</v>
      </c>
      <c r="P39" s="76">
        <f>分析係数表!C42</f>
        <v>0.98696461824953441</v>
      </c>
      <c r="Q39" s="82">
        <f>O39*P39</f>
        <v>0.19824057803050146</v>
      </c>
      <c r="R39" s="83">
        <v>0.2078438585695388</v>
      </c>
      <c r="S39" s="84">
        <f>I39+R39</f>
        <v>0.21810410970474384</v>
      </c>
      <c r="T39" s="85">
        <f>分析係数表!F42</f>
        <v>0.55852059925093633</v>
      </c>
      <c r="U39" s="86">
        <f>S39*T39</f>
        <v>0.12181563805138548</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投入係数表!S40</f>
        <v>2.9850746268656716E-2</v>
      </c>
      <c r="E40" s="77">
        <f>$C$21*D40</f>
        <v>2.9850746268656714</v>
      </c>
      <c r="F40" s="76">
        <f>分析係数表!C43</f>
        <v>0.29367142552738124</v>
      </c>
      <c r="G40" s="77">
        <f>E40*F40</f>
        <v>0.87663112097725737</v>
      </c>
      <c r="H40" s="77">
        <v>1.0766967705223884</v>
      </c>
      <c r="I40" s="77">
        <f>C40+H40</f>
        <v>1.0766967705223884</v>
      </c>
      <c r="J40" s="76">
        <f>分析係数表!G43</f>
        <v>0.35405848592511613</v>
      </c>
      <c r="K40" s="78">
        <f>I40*J40</f>
        <v>0.38121362837161904</v>
      </c>
      <c r="L40" s="79"/>
      <c r="M40" s="80"/>
      <c r="N40" s="81">
        <f>分析係数表!H43</f>
        <v>3.6063618579417776E-2</v>
      </c>
      <c r="O40" s="82">
        <f t="shared" si="4"/>
        <v>0.54668443262162558</v>
      </c>
      <c r="P40" s="76">
        <f>分析係数表!C43</f>
        <v>0.29367142552738124</v>
      </c>
      <c r="Q40" s="82">
        <f>O40*P40</f>
        <v>0.16054559664162038</v>
      </c>
      <c r="R40" s="83">
        <v>0.27104742691990247</v>
      </c>
      <c r="S40" s="84">
        <f>I40+R40</f>
        <v>1.347744197442291</v>
      </c>
      <c r="T40" s="85">
        <f>分析係数表!F43</f>
        <v>0.58526919923476362</v>
      </c>
      <c r="U40" s="86">
        <f>S40*T40</f>
        <v>0.78879316721034876</v>
      </c>
      <c r="V40" s="87">
        <f>分析係数表!D43</f>
        <v>0.25485105220005466</v>
      </c>
      <c r="W40" s="88">
        <f>ROUND(S40*V40,0)</f>
        <v>0</v>
      </c>
      <c r="X40" s="76">
        <f>分析係数表!E43</f>
        <v>0.20470073790653184</v>
      </c>
      <c r="Y40" s="89">
        <f>ROUND(S40*X40,0)</f>
        <v>0</v>
      </c>
    </row>
    <row r="41" spans="1:25" x14ac:dyDescent="0.2">
      <c r="A41" s="6" t="s">
        <v>340</v>
      </c>
      <c r="B41" s="5" t="s">
        <v>42</v>
      </c>
      <c r="C41" s="90"/>
      <c r="D41" s="76">
        <f>投入係数表!S41</f>
        <v>0</v>
      </c>
      <c r="E41" s="77">
        <f>$C$21*D41</f>
        <v>0</v>
      </c>
      <c r="F41" s="76">
        <f>分析係数表!C44</f>
        <v>0.46678607983623333</v>
      </c>
      <c r="G41" s="77">
        <f>E41*F41</f>
        <v>0</v>
      </c>
      <c r="H41" s="77">
        <v>2.1779335502446488E-3</v>
      </c>
      <c r="I41" s="77">
        <f>C41+H41</f>
        <v>2.1779335502446488E-3</v>
      </c>
      <c r="J41" s="76">
        <f>分析係数表!G44</f>
        <v>0.26617412140575081</v>
      </c>
      <c r="K41" s="78">
        <f>I41*J41</f>
        <v>5.7970954921647707E-4</v>
      </c>
      <c r="L41" s="79"/>
      <c r="M41" s="80"/>
      <c r="N41" s="81">
        <f>分析係数表!H44</f>
        <v>0.11125251805362636</v>
      </c>
      <c r="O41" s="82">
        <f t="shared" si="4"/>
        <v>1.6864647005939963</v>
      </c>
      <c r="P41" s="76">
        <f>分析係数表!C44</f>
        <v>0.46678607983623333</v>
      </c>
      <c r="Q41" s="82">
        <f>O41*P41</f>
        <v>0.78721824637245852</v>
      </c>
      <c r="R41" s="83">
        <v>0.79960542763901032</v>
      </c>
      <c r="S41" s="84">
        <f>I41+R41</f>
        <v>0.80178336118925497</v>
      </c>
      <c r="T41" s="85">
        <f>分析係数表!F44</f>
        <v>0.50772097976570818</v>
      </c>
      <c r="U41" s="86">
        <f>S41*T41</f>
        <v>0.40708223370285124</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投入係数表!S42</f>
        <v>0</v>
      </c>
      <c r="E42" s="77">
        <f>$C$21*D42</f>
        <v>0</v>
      </c>
      <c r="F42" s="76">
        <f>分析係数表!C45</f>
        <v>1</v>
      </c>
      <c r="G42" s="77">
        <f>E42*F42</f>
        <v>0</v>
      </c>
      <c r="H42" s="77">
        <v>8.6220570284398015E-2</v>
      </c>
      <c r="I42" s="77">
        <f>C42+H42</f>
        <v>8.6220570284398015E-2</v>
      </c>
      <c r="J42" s="76">
        <f>分析係数表!G45</f>
        <v>0</v>
      </c>
      <c r="K42" s="78">
        <f>I42*J42</f>
        <v>0</v>
      </c>
      <c r="L42" s="79"/>
      <c r="M42" s="80"/>
      <c r="N42" s="81">
        <f>分析係数表!H45</f>
        <v>0</v>
      </c>
      <c r="O42" s="82">
        <f t="shared" si="4"/>
        <v>0</v>
      </c>
      <c r="P42" s="76">
        <f>分析係数表!C45</f>
        <v>1</v>
      </c>
      <c r="Q42" s="82">
        <f>O42*P42</f>
        <v>0</v>
      </c>
      <c r="R42" s="83">
        <v>6.815691466653355E-2</v>
      </c>
      <c r="S42" s="84">
        <f>I42+R42</f>
        <v>0.15437748495093156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2.9850746268656717E-3</v>
      </c>
      <c r="E43" s="77">
        <f>$C$21*D43</f>
        <v>0.29850746268656719</v>
      </c>
      <c r="F43" s="76">
        <f>分析係数表!C46</f>
        <v>1</v>
      </c>
      <c r="G43" s="77">
        <f>E43*F43</f>
        <v>0.29850746268656719</v>
      </c>
      <c r="H43" s="77">
        <v>0.36077605107553085</v>
      </c>
      <c r="I43" s="77">
        <f>C43+H43</f>
        <v>0.36077605107553085</v>
      </c>
      <c r="J43" s="76">
        <f>分析係数表!G46</f>
        <v>9.254143646408839E-3</v>
      </c>
      <c r="K43" s="78">
        <f>I43*J43</f>
        <v>3.3386734008370948E-3</v>
      </c>
      <c r="L43" s="79"/>
      <c r="M43" s="80"/>
      <c r="N43" s="81">
        <f>分析係数表!H46</f>
        <v>3.7808984269891717E-2</v>
      </c>
      <c r="O43" s="82">
        <f t="shared" si="4"/>
        <v>0.57314223940307141</v>
      </c>
      <c r="P43" s="76">
        <f>分析係数表!C46</f>
        <v>1</v>
      </c>
      <c r="Q43" s="82">
        <f>O43*P43</f>
        <v>0.57314223940307141</v>
      </c>
      <c r="R43" s="83">
        <v>0.61059352192460958</v>
      </c>
      <c r="S43" s="84">
        <f>I43+R43</f>
        <v>0.97136957300014037</v>
      </c>
      <c r="T43" s="85">
        <f>分析係数表!F46</f>
        <v>0.31353591160220995</v>
      </c>
      <c r="U43" s="86">
        <f>S43*T43</f>
        <v>0.30455924457324846</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投入係数表!S44</f>
        <v>0.58805970149253728</v>
      </c>
      <c r="E44" s="91">
        <f>SUM(E5:E43)</f>
        <v>58.805970149253731</v>
      </c>
      <c r="F44" s="92">
        <f>分析係数表!C47</f>
        <v>0.4319039427318887</v>
      </c>
      <c r="G44" s="91">
        <f>SUM(G5:G43)</f>
        <v>11.268158899108853</v>
      </c>
      <c r="H44" s="91">
        <f>SUM(H5:H43)</f>
        <v>13.078966998580235</v>
      </c>
      <c r="I44" s="91">
        <f>SUM(I5:I43)</f>
        <v>113.07896699858024</v>
      </c>
      <c r="J44" s="92">
        <f>分析係数表!G47</f>
        <v>0.25029486054038919</v>
      </c>
      <c r="K44" s="93">
        <f>SUM(K5:K43)</f>
        <v>24.176858300746137</v>
      </c>
      <c r="L44" s="94">
        <f>最終需要_まとめ!$L$33</f>
        <v>0.627</v>
      </c>
      <c r="M44" s="91">
        <f>K44*L44</f>
        <v>15.158890154567828</v>
      </c>
      <c r="N44" s="95">
        <f>分析係数表!H47</f>
        <v>1</v>
      </c>
      <c r="O44" s="96">
        <f>SUM(O5:O43)</f>
        <v>15.158890154567828</v>
      </c>
      <c r="P44" s="92">
        <f>分析係数表!C47</f>
        <v>0.4319039427318887</v>
      </c>
      <c r="Q44" s="96">
        <f>SUM(Q5:Q43)</f>
        <v>6.7671236063002125</v>
      </c>
      <c r="R44" s="91">
        <f>SUM(R5:R43)</f>
        <v>7.8075353534403522</v>
      </c>
      <c r="S44" s="97">
        <f>SUM(S5:S43)</f>
        <v>120.8865023520206</v>
      </c>
      <c r="T44" s="98">
        <f>分析係数表!F47</f>
        <v>0.46751956312169796</v>
      </c>
      <c r="U44" s="99">
        <f>SUM(U5:U43)</f>
        <v>50.209458045915945</v>
      </c>
      <c r="V44" s="100">
        <f>分析係数表!D47</f>
        <v>9.4632730327820297E-2</v>
      </c>
      <c r="W44" s="101">
        <f>SUM(W5:W43)</f>
        <v>4</v>
      </c>
      <c r="X44" s="92">
        <f>分析係数表!E47</f>
        <v>7.3297752597196272E-2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0.68488372093023253</v>
      </c>
      <c r="G5" s="77">
        <f t="shared" ref="G5:G38" si="1">E5*F5</f>
        <v>0</v>
      </c>
      <c r="H5" s="77">
        <f t="array" ref="H5:H43">MMULT(逆行列係数!C5:AO43,'18'!G5:G43)</f>
        <v>6.1471872526961532E-3</v>
      </c>
      <c r="I5" s="77">
        <f t="shared" ref="I5:I38" si="2">C5+H5</f>
        <v>6.1471872526961532E-3</v>
      </c>
      <c r="J5" s="76">
        <f>分析係数表!G8</f>
        <v>0.11968520032706459</v>
      </c>
      <c r="K5" s="78">
        <f t="shared" ref="K5:K38" si="3">I5*J5</f>
        <v>7.3572733778691686E-4</v>
      </c>
      <c r="L5" s="79" t="s">
        <v>183</v>
      </c>
      <c r="M5" s="80" t="s">
        <v>183</v>
      </c>
      <c r="N5" s="81">
        <f>分析係数表!H8</f>
        <v>1.1759401339568168E-2</v>
      </c>
      <c r="O5" s="82">
        <f t="shared" ref="O5:O43" si="4">$M$44*N5</f>
        <v>0.17157221311761464</v>
      </c>
      <c r="P5" s="76">
        <f>分析係数表!C8</f>
        <v>0.68488372093023253</v>
      </c>
      <c r="Q5" s="82">
        <f t="shared" ref="Q5:Q38" si="5">O5*P5</f>
        <v>0.11750701572822676</v>
      </c>
      <c r="R5" s="83">
        <f t="array" ref="R5:R43">MMULT(逆行列係数!C5:AO43,'18'!Q5:Q43)</f>
        <v>0.16943914680886837</v>
      </c>
      <c r="S5" s="84">
        <f t="shared" ref="S5:S38" si="6">I5+R5</f>
        <v>0.17558633406156451</v>
      </c>
      <c r="T5" s="85">
        <f>分析係数表!F8</f>
        <v>0.45145134914145546</v>
      </c>
      <c r="U5" s="86">
        <f t="shared" ref="U5:U38" si="7">S5*T5</f>
        <v>7.9268687402895596E-2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投入係数表!T6</f>
        <v>0</v>
      </c>
      <c r="E6" s="77">
        <f t="shared" si="0"/>
        <v>0</v>
      </c>
      <c r="F6" s="76">
        <f>分析係数表!C9</f>
        <v>0.9299655568312285</v>
      </c>
      <c r="G6" s="77">
        <f t="shared" si="1"/>
        <v>0</v>
      </c>
      <c r="H6" s="77">
        <v>7.0513900651779527E-3</v>
      </c>
      <c r="I6" s="77">
        <f t="shared" si="2"/>
        <v>7.0513900651779527E-3</v>
      </c>
      <c r="J6" s="76">
        <f>分析係数表!G9</f>
        <v>0.24742268041237114</v>
      </c>
      <c r="K6" s="78">
        <f t="shared" si="3"/>
        <v>1.7446738305594935E-3</v>
      </c>
      <c r="L6" s="79"/>
      <c r="M6" s="80"/>
      <c r="N6" s="81">
        <f>分析係数表!H9</f>
        <v>6.1815034870952028E-4</v>
      </c>
      <c r="O6" s="82">
        <f t="shared" si="4"/>
        <v>9.0189475046365142E-3</v>
      </c>
      <c r="P6" s="76">
        <f>分析係数表!C9</f>
        <v>0.9299655568312285</v>
      </c>
      <c r="Q6" s="82">
        <f t="shared" si="5"/>
        <v>8.387310538180915E-3</v>
      </c>
      <c r="R6" s="83">
        <v>1.1553139572115434E-2</v>
      </c>
      <c r="S6" s="84">
        <f t="shared" si="6"/>
        <v>1.8604529637293386E-2</v>
      </c>
      <c r="T6" s="85">
        <f>分析係数表!F9</f>
        <v>0.67468499427262318</v>
      </c>
      <c r="U6" s="86">
        <f t="shared" si="7"/>
        <v>1.2552196971782137E-2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投入係数表!T7</f>
        <v>0</v>
      </c>
      <c r="E7" s="77">
        <f t="shared" si="0"/>
        <v>0</v>
      </c>
      <c r="F7" s="76">
        <f>分析係数表!C10</f>
        <v>1.2922465208747513E-2</v>
      </c>
      <c r="G7" s="77">
        <f t="shared" si="1"/>
        <v>0</v>
      </c>
      <c r="H7" s="77">
        <v>6.3408693190770084E-5</v>
      </c>
      <c r="I7" s="77">
        <f t="shared" si="2"/>
        <v>6.3408693190770084E-5</v>
      </c>
      <c r="J7" s="76">
        <f>分析係数表!G10</f>
        <v>0.17647058823529413</v>
      </c>
      <c r="K7" s="78">
        <f t="shared" si="3"/>
        <v>1.1189769386606485E-5</v>
      </c>
      <c r="L7" s="79"/>
      <c r="M7" s="80"/>
      <c r="N7" s="81">
        <f>分析係数表!H10</f>
        <v>1.1926665551571919E-3</v>
      </c>
      <c r="O7" s="82">
        <f t="shared" si="4"/>
        <v>1.7401263420710449E-2</v>
      </c>
      <c r="P7" s="76">
        <f>分析係数表!C10</f>
        <v>1.2922465208747513E-2</v>
      </c>
      <c r="Q7" s="82">
        <f t="shared" si="5"/>
        <v>2.2486722114238152E-4</v>
      </c>
      <c r="R7" s="83">
        <v>3.711099337900602E-4</v>
      </c>
      <c r="S7" s="84">
        <f t="shared" si="6"/>
        <v>4.3451862698083027E-4</v>
      </c>
      <c r="T7" s="85">
        <f>分析係数表!F10</f>
        <v>0.58823529411764708</v>
      </c>
      <c r="U7" s="86">
        <f t="shared" si="7"/>
        <v>2.5559919234166486E-4</v>
      </c>
      <c r="V7" s="87">
        <f>分析係数表!D10</f>
        <v>5.8823529411764705E-2</v>
      </c>
      <c r="W7" s="167">
        <f t="shared" si="8"/>
        <v>0</v>
      </c>
      <c r="X7" s="76">
        <f>分析係数表!E10</f>
        <v>0</v>
      </c>
      <c r="Y7" s="166">
        <f t="shared" si="9"/>
        <v>0</v>
      </c>
    </row>
    <row r="8" spans="1:25" x14ac:dyDescent="0.2">
      <c r="A8" s="6" t="s">
        <v>221</v>
      </c>
      <c r="B8" s="5" t="s">
        <v>27</v>
      </c>
      <c r="C8" s="90"/>
      <c r="D8" s="76">
        <f>投入係数表!T8</f>
        <v>2.3145469274389539E-4</v>
      </c>
      <c r="E8" s="77">
        <f t="shared" si="0"/>
        <v>2.3145469274389541E-2</v>
      </c>
      <c r="F8" s="76">
        <f>分析係数表!C11</f>
        <v>8.1708834508502748E-2</v>
      </c>
      <c r="G8" s="77">
        <f t="shared" si="1"/>
        <v>1.8911893185627302E-3</v>
      </c>
      <c r="H8" s="77">
        <v>2.7525617304323419E-2</v>
      </c>
      <c r="I8" s="77">
        <f t="shared" si="2"/>
        <v>2.7525617304323419E-2</v>
      </c>
      <c r="J8" s="76">
        <f>分析係数表!G11</f>
        <v>0.34375</v>
      </c>
      <c r="K8" s="78">
        <f t="shared" si="3"/>
        <v>9.4619309483611747E-3</v>
      </c>
      <c r="L8" s="79"/>
      <c r="M8" s="80"/>
      <c r="N8" s="81">
        <f>分析係数表!H11</f>
        <v>-2.1817071130924245E-5</v>
      </c>
      <c r="O8" s="82">
        <f t="shared" si="4"/>
        <v>-3.1831579428128875E-4</v>
      </c>
      <c r="P8" s="76">
        <f>分析係数表!C11</f>
        <v>8.1708834508502748E-2</v>
      </c>
      <c r="Q8" s="82">
        <f t="shared" si="5"/>
        <v>-2.6009212556372427E-5</v>
      </c>
      <c r="R8" s="83">
        <v>2.0613023848241579E-3</v>
      </c>
      <c r="S8" s="84">
        <f t="shared" si="6"/>
        <v>2.9586919689147576E-2</v>
      </c>
      <c r="T8" s="85">
        <f>分析係数表!F11</f>
        <v>0.56944444444444442</v>
      </c>
      <c r="U8" s="86">
        <f t="shared" si="7"/>
        <v>1.6848107045209035E-2</v>
      </c>
      <c r="V8" s="87">
        <f>分析係数表!D11</f>
        <v>3.8194444444444448E-2</v>
      </c>
      <c r="W8" s="167">
        <f t="shared" si="8"/>
        <v>0</v>
      </c>
      <c r="X8" s="76">
        <f>分析係数表!E11</f>
        <v>3.125E-2</v>
      </c>
      <c r="Y8" s="166">
        <f t="shared" si="9"/>
        <v>0</v>
      </c>
    </row>
    <row r="9" spans="1:25" x14ac:dyDescent="0.2">
      <c r="A9" s="6" t="s">
        <v>222</v>
      </c>
      <c r="B9" s="5" t="s">
        <v>190</v>
      </c>
      <c r="C9" s="90"/>
      <c r="D9" s="76">
        <f>投入係数表!T9</f>
        <v>0</v>
      </c>
      <c r="E9" s="77">
        <f t="shared" si="0"/>
        <v>0</v>
      </c>
      <c r="F9" s="76">
        <f>分析係数表!C12</f>
        <v>0.11314574959059098</v>
      </c>
      <c r="G9" s="77">
        <f t="shared" si="1"/>
        <v>0</v>
      </c>
      <c r="H9" s="77">
        <v>8.4828018489390019E-4</v>
      </c>
      <c r="I9" s="77">
        <f t="shared" si="2"/>
        <v>8.4828018489390019E-4</v>
      </c>
      <c r="J9" s="76">
        <f>分析係数表!G12</f>
        <v>0.14250333396837492</v>
      </c>
      <c r="K9" s="78">
        <f t="shared" si="3"/>
        <v>1.2088275448669029E-4</v>
      </c>
      <c r="L9" s="79"/>
      <c r="M9" s="80"/>
      <c r="N9" s="81">
        <f>分析係数表!H12</f>
        <v>9.1697149963274591E-2</v>
      </c>
      <c r="O9" s="82">
        <f t="shared" si="4"/>
        <v>1.3378812833642564</v>
      </c>
      <c r="P9" s="76">
        <f>分析係数表!C12</f>
        <v>0.11314574959059098</v>
      </c>
      <c r="Q9" s="82">
        <f t="shared" si="5"/>
        <v>0.15137558066947066</v>
      </c>
      <c r="R9" s="83">
        <v>0.17103578863614322</v>
      </c>
      <c r="S9" s="84">
        <f t="shared" si="6"/>
        <v>0.17188406882103713</v>
      </c>
      <c r="T9" s="85">
        <f>分析係数表!F12</f>
        <v>0.2998031371054804</v>
      </c>
      <c r="U9" s="86">
        <f t="shared" si="7"/>
        <v>5.1531383051001224E-2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投入係数表!T10</f>
        <v>3.8190024302742738E-3</v>
      </c>
      <c r="E10" s="77">
        <f t="shared" si="0"/>
        <v>0.38190024302742737</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0.20520758204667081</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投入係数表!T11</f>
        <v>6.2492767040851754E-3</v>
      </c>
      <c r="E11" s="77">
        <f t="shared" si="0"/>
        <v>0.62492767040851749</v>
      </c>
      <c r="F11" s="76">
        <f>分析係数表!C14</f>
        <v>0.3356233343204027</v>
      </c>
      <c r="G11" s="77">
        <f t="shared" si="1"/>
        <v>0.20974030845158828</v>
      </c>
      <c r="H11" s="77">
        <v>0.54868760037756903</v>
      </c>
      <c r="I11" s="77">
        <f t="shared" si="2"/>
        <v>0.54868760037756903</v>
      </c>
      <c r="J11" s="76">
        <f>分析係数表!G14</f>
        <v>0.16310052482842147</v>
      </c>
      <c r="K11" s="78">
        <f t="shared" si="3"/>
        <v>8.9491235588428697E-2</v>
      </c>
      <c r="L11" s="79"/>
      <c r="M11" s="80"/>
      <c r="N11" s="81">
        <f>分析係数表!H14</f>
        <v>1.1635771269826263E-3</v>
      </c>
      <c r="O11" s="82">
        <f t="shared" si="4"/>
        <v>1.6976842361668732E-2</v>
      </c>
      <c r="P11" s="76">
        <f>分析係数表!C14</f>
        <v>0.3356233343204027</v>
      </c>
      <c r="Q11" s="82">
        <f t="shared" si="5"/>
        <v>5.6978244396551194E-3</v>
      </c>
      <c r="R11" s="83">
        <v>6.6680460887686574E-2</v>
      </c>
      <c r="S11" s="84">
        <f t="shared" si="6"/>
        <v>0.61536806126525556</v>
      </c>
      <c r="T11" s="85">
        <f>分析係数表!F14</f>
        <v>0.30244919930022879</v>
      </c>
      <c r="U11" s="86">
        <f t="shared" si="7"/>
        <v>0.18611757740461068</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投入係数表!T12</f>
        <v>1.7937738687651892E-2</v>
      </c>
      <c r="E12" s="77">
        <f t="shared" si="0"/>
        <v>1.7937738687651892</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0.12350652818114002</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投入係数表!T13</f>
        <v>1.3887281564633723E-3</v>
      </c>
      <c r="E13" s="77">
        <f t="shared" si="0"/>
        <v>0.13887281564633724</v>
      </c>
      <c r="F13" s="76">
        <f>分析係数表!C16</f>
        <v>4.9444829979181093E-2</v>
      </c>
      <c r="G13" s="77">
        <f t="shared" si="1"/>
        <v>6.8665427583633051E-3</v>
      </c>
      <c r="H13" s="77">
        <v>1.2477886651730174E-2</v>
      </c>
      <c r="I13" s="77">
        <f t="shared" si="2"/>
        <v>1.2477886651730174E-2</v>
      </c>
      <c r="J13" s="76">
        <f>分析係数表!G16</f>
        <v>3.3546325878594248E-2</v>
      </c>
      <c r="K13" s="78">
        <f t="shared" si="3"/>
        <v>4.1858725189510167E-4</v>
      </c>
      <c r="L13" s="79"/>
      <c r="M13" s="80"/>
      <c r="N13" s="81">
        <f>分析係数表!H16</f>
        <v>1.6697331772200688E-2</v>
      </c>
      <c r="O13" s="82">
        <f t="shared" si="4"/>
        <v>0.24361768788994631</v>
      </c>
      <c r="P13" s="76">
        <f>分析係数表!C16</f>
        <v>4.9444829979181093E-2</v>
      </c>
      <c r="Q13" s="82">
        <f t="shared" si="5"/>
        <v>1.20456351576396E-2</v>
      </c>
      <c r="R13" s="83">
        <v>1.4349232711819662E-2</v>
      </c>
      <c r="S13" s="84">
        <f t="shared" si="6"/>
        <v>2.6827119363549836E-2</v>
      </c>
      <c r="T13" s="85">
        <f>分析係数表!F16</f>
        <v>0.28753993610223644</v>
      </c>
      <c r="U13" s="86">
        <f t="shared" si="7"/>
        <v>7.7138681876021895E-3</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投入係数表!T14</f>
        <v>2.0368012961462793E-2</v>
      </c>
      <c r="E14" s="77">
        <f t="shared" si="0"/>
        <v>2.0368012961462791</v>
      </c>
      <c r="F14" s="76">
        <f>分析係数表!C17</f>
        <v>0.25757290686735657</v>
      </c>
      <c r="G14" s="77">
        <f t="shared" si="1"/>
        <v>0.52462483055959674</v>
      </c>
      <c r="H14" s="77">
        <v>0.62964492690131135</v>
      </c>
      <c r="I14" s="77">
        <f t="shared" si="2"/>
        <v>0.62964492690131135</v>
      </c>
      <c r="J14" s="76">
        <f>分析係数表!G17</f>
        <v>0.2176385387050051</v>
      </c>
      <c r="K14" s="78">
        <f t="shared" si="3"/>
        <v>0.13703500179382117</v>
      </c>
      <c r="L14" s="79"/>
      <c r="M14" s="80"/>
      <c r="N14" s="81">
        <f>分析係数表!H17</f>
        <v>2.8507639611074346E-3</v>
      </c>
      <c r="O14" s="82">
        <f t="shared" si="4"/>
        <v>4.1593263786088394E-2</v>
      </c>
      <c r="P14" s="76">
        <f>分析係数表!C17</f>
        <v>0.25757290686735657</v>
      </c>
      <c r="Q14" s="82">
        <f t="shared" si="5"/>
        <v>1.071329785948354E-2</v>
      </c>
      <c r="R14" s="83">
        <v>2.7539464949634971E-2</v>
      </c>
      <c r="S14" s="84">
        <f t="shared" si="6"/>
        <v>0.65718439185094635</v>
      </c>
      <c r="T14" s="85">
        <f>分析係数表!F17</f>
        <v>0.33994957352073385</v>
      </c>
      <c r="U14" s="86">
        <f t="shared" si="7"/>
        <v>0.22340955373421204</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投入係数表!T15</f>
        <v>3.610693206804768E-2</v>
      </c>
      <c r="E15" s="77">
        <f t="shared" si="0"/>
        <v>3.6106932068047679</v>
      </c>
      <c r="F15" s="76">
        <f>分析係数表!C18</f>
        <v>0.16953824948311513</v>
      </c>
      <c r="G15" s="77">
        <f t="shared" si="1"/>
        <v>0.61215060570225577</v>
      </c>
      <c r="H15" s="77">
        <v>0.64732226828233186</v>
      </c>
      <c r="I15" s="77">
        <f t="shared" si="2"/>
        <v>0.64732226828233186</v>
      </c>
      <c r="J15" s="76">
        <f>分析係数表!G18</f>
        <v>0.21537419573315272</v>
      </c>
      <c r="K15" s="78">
        <f t="shared" si="3"/>
        <v>0.13941651291146734</v>
      </c>
      <c r="L15" s="79"/>
      <c r="M15" s="80"/>
      <c r="N15" s="81">
        <f>分析係数表!H18</f>
        <v>4.4361377966212629E-4</v>
      </c>
      <c r="O15" s="82">
        <f t="shared" si="4"/>
        <v>6.4724211503862043E-3</v>
      </c>
      <c r="P15" s="76">
        <f>分析係数表!C18</f>
        <v>0.16953824948311513</v>
      </c>
      <c r="Q15" s="82">
        <f t="shared" si="5"/>
        <v>1.0973229517539673E-3</v>
      </c>
      <c r="R15" s="83">
        <v>3.2900624370474701E-3</v>
      </c>
      <c r="S15" s="84">
        <f t="shared" si="6"/>
        <v>0.65061233071937929</v>
      </c>
      <c r="T15" s="85">
        <f>分析係数表!F18</f>
        <v>0.45885540128682695</v>
      </c>
      <c r="U15" s="86">
        <f t="shared" si="7"/>
        <v>0.29853698209439855</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投入係数表!T16</f>
        <v>5.9020946649693323E-3</v>
      </c>
      <c r="E16" s="77">
        <f t="shared" si="0"/>
        <v>0.59020946649693318</v>
      </c>
      <c r="F16" s="76">
        <f>分析係数表!C19</f>
        <v>7.0188221007893126E-2</v>
      </c>
      <c r="G16" s="77">
        <f t="shared" si="1"/>
        <v>4.1425752475437443E-2</v>
      </c>
      <c r="H16" s="77">
        <v>6.3921084139409598E-2</v>
      </c>
      <c r="I16" s="77">
        <f t="shared" si="2"/>
        <v>6.3921084139409598E-2</v>
      </c>
      <c r="J16" s="76">
        <f>分析係数表!G19</f>
        <v>5.7542768273716953E-2</v>
      </c>
      <c r="K16" s="78">
        <f t="shared" si="3"/>
        <v>3.6781961324388107E-3</v>
      </c>
      <c r="L16" s="79"/>
      <c r="M16" s="80"/>
      <c r="N16" s="81">
        <f>分析係数表!H19</f>
        <v>-1.1635771269826264E-4</v>
      </c>
      <c r="O16" s="82">
        <f t="shared" si="4"/>
        <v>-1.6976842361668733E-3</v>
      </c>
      <c r="P16" s="76">
        <f>分析係数表!C19</f>
        <v>7.0188221007893126E-2</v>
      </c>
      <c r="Q16" s="82">
        <f t="shared" si="5"/>
        <v>-1.1915743636969672E-4</v>
      </c>
      <c r="R16" s="83">
        <v>1.0619363197791269E-3</v>
      </c>
      <c r="S16" s="84">
        <f t="shared" si="6"/>
        <v>6.4983020459188731E-2</v>
      </c>
      <c r="T16" s="85">
        <f>分析係数表!F19</f>
        <v>0.24027993779160187</v>
      </c>
      <c r="U16" s="86">
        <f t="shared" si="7"/>
        <v>1.561411611344426E-2</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投入係数表!T17</f>
        <v>4.767966670524245E-2</v>
      </c>
      <c r="E17" s="77">
        <f t="shared" si="0"/>
        <v>4.7679666705242454</v>
      </c>
      <c r="F17" s="76">
        <f>分析係数表!C20</f>
        <v>0.17015847434864362</v>
      </c>
      <c r="G17" s="77">
        <f t="shared" si="1"/>
        <v>0.8113099344015875</v>
      </c>
      <c r="H17" s="77">
        <v>0.92911214250178542</v>
      </c>
      <c r="I17" s="77">
        <f t="shared" si="2"/>
        <v>0.92911214250178542</v>
      </c>
      <c r="J17" s="76">
        <f>分析係数表!G20</f>
        <v>0.1001139508383526</v>
      </c>
      <c r="K17" s="78">
        <f t="shared" si="3"/>
        <v>9.3017087357740197E-2</v>
      </c>
      <c r="L17" s="79"/>
      <c r="M17" s="80"/>
      <c r="N17" s="81">
        <f>分析係数表!H20</f>
        <v>5.5269913531674753E-4</v>
      </c>
      <c r="O17" s="82">
        <f t="shared" si="4"/>
        <v>8.0640001217926489E-3</v>
      </c>
      <c r="P17" s="76">
        <f>分析係数表!C20</f>
        <v>0.17015847434864362</v>
      </c>
      <c r="Q17" s="82">
        <f t="shared" si="5"/>
        <v>1.3721579578715134E-3</v>
      </c>
      <c r="R17" s="83">
        <v>4.9148335016040417E-3</v>
      </c>
      <c r="S17" s="84">
        <f t="shared" si="6"/>
        <v>0.93402697600338946</v>
      </c>
      <c r="T17" s="85">
        <f>分析係数表!F20</f>
        <v>0.22285528243529221</v>
      </c>
      <c r="U17" s="86">
        <f t="shared" si="7"/>
        <v>0.20815284553941726</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投入係数表!T18</f>
        <v>2.1293831732438376E-2</v>
      </c>
      <c r="E18" s="77">
        <f t="shared" si="0"/>
        <v>2.1293831732438377</v>
      </c>
      <c r="F18" s="76">
        <f>分析係数表!C21</f>
        <v>0.30753935376967689</v>
      </c>
      <c r="G18" s="77">
        <f t="shared" si="1"/>
        <v>0.65486912502743377</v>
      </c>
      <c r="H18" s="77">
        <v>0.72474239491847625</v>
      </c>
      <c r="I18" s="77">
        <f t="shared" si="2"/>
        <v>0.72474239491847625</v>
      </c>
      <c r="J18" s="76">
        <f>分析係数表!G21</f>
        <v>0.28506721215663355</v>
      </c>
      <c r="K18" s="78">
        <f t="shared" si="3"/>
        <v>0.20660029405113198</v>
      </c>
      <c r="L18" s="79"/>
      <c r="M18" s="80"/>
      <c r="N18" s="81">
        <f>分析係数表!H21</f>
        <v>9.2358934454245961E-4</v>
      </c>
      <c r="O18" s="82">
        <f t="shared" si="4"/>
        <v>1.3475368624574555E-2</v>
      </c>
      <c r="P18" s="76">
        <f>分析係数表!C21</f>
        <v>0.30753935376967689</v>
      </c>
      <c r="Q18" s="82">
        <f t="shared" si="5"/>
        <v>4.144206158609838E-3</v>
      </c>
      <c r="R18" s="83">
        <v>1.1635372537806636E-2</v>
      </c>
      <c r="S18" s="84">
        <f t="shared" si="6"/>
        <v>0.73637776745628292</v>
      </c>
      <c r="T18" s="85">
        <f>分析係数表!F21</f>
        <v>0.42562828755113968</v>
      </c>
      <c r="U18" s="86">
        <f t="shared" si="7"/>
        <v>0.31342320815314906</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投入係数表!T19</f>
        <v>2.314546927438954E-3</v>
      </c>
      <c r="E19" s="77">
        <f t="shared" si="0"/>
        <v>0.23145469274389541</v>
      </c>
      <c r="F19" s="76">
        <f>分析係数表!C22</f>
        <v>4.2074718897352148E-2</v>
      </c>
      <c r="G19" s="77">
        <f t="shared" si="1"/>
        <v>9.7383911346724111E-3</v>
      </c>
      <c r="H19" s="77">
        <v>1.2327465125963211E-2</v>
      </c>
      <c r="I19" s="77">
        <f t="shared" si="2"/>
        <v>1.2327465125963211E-2</v>
      </c>
      <c r="J19" s="76">
        <f>分析係数表!G22</f>
        <v>0.19450101832993891</v>
      </c>
      <c r="K19" s="78">
        <f t="shared" si="3"/>
        <v>2.3977045204266532E-3</v>
      </c>
      <c r="L19" s="79"/>
      <c r="M19" s="80"/>
      <c r="N19" s="81">
        <f>分析係数表!H22</f>
        <v>4.363414226184849E-5</v>
      </c>
      <c r="O19" s="82">
        <f t="shared" si="4"/>
        <v>6.366315885625775E-4</v>
      </c>
      <c r="P19" s="76">
        <f>分析係数表!C22</f>
        <v>4.2074718897352148E-2</v>
      </c>
      <c r="Q19" s="82">
        <f t="shared" si="5"/>
        <v>2.6786095129945199E-5</v>
      </c>
      <c r="R19" s="83">
        <v>3.6384090033805545E-4</v>
      </c>
      <c r="S19" s="84">
        <f t="shared" si="6"/>
        <v>1.2691306026301266E-2</v>
      </c>
      <c r="T19" s="85">
        <f>分析係数表!F22</f>
        <v>0.41276306856754924</v>
      </c>
      <c r="U19" s="86">
        <f t="shared" si="7"/>
        <v>5.2385024195459404E-3</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投入係数表!T20</f>
        <v>3.1246383520425877E-3</v>
      </c>
      <c r="E20" s="77">
        <f t="shared" si="0"/>
        <v>0.31246383520425874</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4.2442105904171831E-4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投入係数表!T21</f>
        <v>1.157273463719477E-4</v>
      </c>
      <c r="E21" s="77">
        <f t="shared" si="0"/>
        <v>1.157273463719477E-2</v>
      </c>
      <c r="F21" s="76">
        <f>分析係数表!C24</f>
        <v>7.1732954545454586E-2</v>
      </c>
      <c r="G21" s="77">
        <f t="shared" si="1"/>
        <v>8.3014644769650035E-4</v>
      </c>
      <c r="H21" s="77">
        <v>2.1137267217323668E-3</v>
      </c>
      <c r="I21" s="77">
        <f t="shared" si="2"/>
        <v>2.1137267217323668E-3</v>
      </c>
      <c r="J21" s="76">
        <f>分析係数表!G24</f>
        <v>0.20895522388059701</v>
      </c>
      <c r="K21" s="78">
        <f t="shared" si="3"/>
        <v>4.4167424036198707E-4</v>
      </c>
      <c r="L21" s="79"/>
      <c r="M21" s="80"/>
      <c r="N21" s="81">
        <f>分析係数表!H24</f>
        <v>3.4907313809478792E-4</v>
      </c>
      <c r="O21" s="82">
        <f t="shared" si="4"/>
        <v>5.09305270850062E-3</v>
      </c>
      <c r="P21" s="76">
        <f>分析係数表!C24</f>
        <v>7.1732954545454586E-2</v>
      </c>
      <c r="Q21" s="82">
        <f t="shared" si="5"/>
        <v>3.6533971843647931E-4</v>
      </c>
      <c r="R21" s="83">
        <v>1.5281810132047053E-3</v>
      </c>
      <c r="S21" s="84">
        <f t="shared" si="6"/>
        <v>3.6419077349370719E-3</v>
      </c>
      <c r="T21" s="85">
        <f>分析係数表!F24</f>
        <v>0.39402985074626867</v>
      </c>
      <c r="U21" s="86">
        <f t="shared" si="7"/>
        <v>1.4350203612289358E-3</v>
      </c>
      <c r="V21" s="87">
        <f>分析係数表!D24</f>
        <v>2.9850746268656716E-2</v>
      </c>
      <c r="W21" s="167">
        <f t="shared" si="8"/>
        <v>0</v>
      </c>
      <c r="X21" s="76">
        <f>分析係数表!E24</f>
        <v>2.3880597014925373E-2</v>
      </c>
      <c r="Y21" s="166">
        <f t="shared" si="9"/>
        <v>0</v>
      </c>
    </row>
    <row r="22" spans="1:25" x14ac:dyDescent="0.2">
      <c r="A22" s="6" t="s">
        <v>10</v>
      </c>
      <c r="B22" s="5" t="s">
        <v>271</v>
      </c>
      <c r="C22" s="75">
        <f>最終需要_まとめ!C23</f>
        <v>100</v>
      </c>
      <c r="D22" s="76">
        <f>投入係数表!T22</f>
        <v>0.28978127531535702</v>
      </c>
      <c r="E22" s="77">
        <f t="shared" si="0"/>
        <v>28.978127531535701</v>
      </c>
      <c r="F22" s="76">
        <f>分析係数表!C25</f>
        <v>8.282778259254675E-2</v>
      </c>
      <c r="G22" s="77">
        <f t="shared" si="1"/>
        <v>2.4001940471211327</v>
      </c>
      <c r="H22" s="77">
        <v>2.4851574803425454</v>
      </c>
      <c r="I22" s="77">
        <f t="shared" si="2"/>
        <v>102.48515748034255</v>
      </c>
      <c r="J22" s="76">
        <f>分析係数表!G25</f>
        <v>0.19696794352505498</v>
      </c>
      <c r="K22" s="78">
        <f t="shared" si="3"/>
        <v>20.186290710744476</v>
      </c>
      <c r="L22" s="79"/>
      <c r="M22" s="80"/>
      <c r="N22" s="81">
        <f>分析係数表!H25</f>
        <v>5.163373500985404E-4</v>
      </c>
      <c r="O22" s="82">
        <f t="shared" si="4"/>
        <v>7.5334737979904989E-3</v>
      </c>
      <c r="P22" s="76">
        <f>分析係数表!C25</f>
        <v>8.282778259254675E-2</v>
      </c>
      <c r="Q22" s="82">
        <f t="shared" si="5"/>
        <v>6.2398092990660452E-4</v>
      </c>
      <c r="R22" s="83">
        <v>3.8420492975858134E-3</v>
      </c>
      <c r="S22" s="84">
        <f t="shared" si="6"/>
        <v>102.48899952964014</v>
      </c>
      <c r="T22" s="85">
        <f>分析係数表!F25</f>
        <v>0.35065385950700151</v>
      </c>
      <c r="U22" s="86">
        <f t="shared" si="7"/>
        <v>35.938163242079575</v>
      </c>
      <c r="V22" s="87">
        <f>分析係数表!D25</f>
        <v>4.351348223585233E-2</v>
      </c>
      <c r="W22" s="167">
        <f t="shared" si="8"/>
        <v>4</v>
      </c>
      <c r="X22" s="76">
        <f>分析係数表!E25</f>
        <v>4.1546117347529221E-2</v>
      </c>
      <c r="Y22" s="166">
        <f t="shared" si="9"/>
        <v>4</v>
      </c>
    </row>
    <row r="23" spans="1:25" x14ac:dyDescent="0.2">
      <c r="A23" s="6" t="s">
        <v>11</v>
      </c>
      <c r="B23" s="5" t="s">
        <v>35</v>
      </c>
      <c r="C23" s="90"/>
      <c r="D23" s="76">
        <f>投入係数表!T23</f>
        <v>2.1178104386066429E-2</v>
      </c>
      <c r="E23" s="77">
        <f t="shared" si="0"/>
        <v>2.117810438606643</v>
      </c>
      <c r="F23" s="76">
        <f>分析係数表!C26</f>
        <v>0.67408011178388449</v>
      </c>
      <c r="G23" s="77">
        <f t="shared" si="1"/>
        <v>1.4275738971930434</v>
      </c>
      <c r="H23" s="77">
        <v>1.6102622979689238</v>
      </c>
      <c r="I23" s="77">
        <f t="shared" si="2"/>
        <v>1.6102622979689238</v>
      </c>
      <c r="J23" s="76">
        <f>分析係数表!G26</f>
        <v>0.19641156410335187</v>
      </c>
      <c r="K23" s="78">
        <f t="shared" si="3"/>
        <v>0.31627413656073394</v>
      </c>
      <c r="L23" s="79"/>
      <c r="M23" s="80"/>
      <c r="N23" s="81">
        <f>分析係数表!H26</f>
        <v>1.0886718494331198E-2</v>
      </c>
      <c r="O23" s="82">
        <f t="shared" si="4"/>
        <v>0.15883958134636308</v>
      </c>
      <c r="P23" s="76">
        <f>分析係数表!C26</f>
        <v>0.67408011178388449</v>
      </c>
      <c r="Q23" s="82">
        <f t="shared" si="5"/>
        <v>0.10707060274966185</v>
      </c>
      <c r="R23" s="83">
        <v>0.12202642669128612</v>
      </c>
      <c r="S23" s="84">
        <f t="shared" si="6"/>
        <v>1.7322887246602099</v>
      </c>
      <c r="T23" s="85">
        <f>分析係数表!F26</f>
        <v>0.33487971980706011</v>
      </c>
      <c r="U23" s="86">
        <f t="shared" si="7"/>
        <v>0.58010836273914057</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投入係数表!T24</f>
        <v>0</v>
      </c>
      <c r="E24" s="77">
        <f t="shared" si="0"/>
        <v>0</v>
      </c>
      <c r="F24" s="76">
        <f>分析係数表!C27</f>
        <v>6.0248713550600352E-2</v>
      </c>
      <c r="G24" s="77">
        <f t="shared" si="1"/>
        <v>0</v>
      </c>
      <c r="H24" s="77">
        <v>2.5212408608716165E-4</v>
      </c>
      <c r="I24" s="77">
        <f t="shared" si="2"/>
        <v>2.5212408608716165E-4</v>
      </c>
      <c r="J24" s="76">
        <f>分析係数表!G27</f>
        <v>0.16803278688524589</v>
      </c>
      <c r="K24" s="78">
        <f t="shared" si="3"/>
        <v>4.2365112826121423E-5</v>
      </c>
      <c r="L24" s="79"/>
      <c r="M24" s="80"/>
      <c r="N24" s="81">
        <f>分析係数表!H27</f>
        <v>1.0879446137287556E-2</v>
      </c>
      <c r="O24" s="82">
        <f t="shared" si="4"/>
        <v>0.15873347608160263</v>
      </c>
      <c r="P24" s="76">
        <f>分析係数表!C27</f>
        <v>6.0248713550600352E-2</v>
      </c>
      <c r="Q24" s="82">
        <f t="shared" si="5"/>
        <v>9.5634877313315499E-3</v>
      </c>
      <c r="R24" s="83">
        <v>9.6795419664493527E-3</v>
      </c>
      <c r="S24" s="84">
        <f t="shared" si="6"/>
        <v>9.9316660525365138E-3</v>
      </c>
      <c r="T24" s="85">
        <f>分析係数表!F27</f>
        <v>0.31967213114754101</v>
      </c>
      <c r="U24" s="86">
        <f t="shared" si="7"/>
        <v>3.1748768528600331E-3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投入係数表!T25</f>
        <v>0</v>
      </c>
      <c r="E25" s="77">
        <f t="shared" si="0"/>
        <v>0</v>
      </c>
      <c r="F25" s="76">
        <f>分析係数表!C28</f>
        <v>0.15853112404836545</v>
      </c>
      <c r="G25" s="77">
        <f t="shared" si="1"/>
        <v>0</v>
      </c>
      <c r="H25" s="77">
        <v>1.4685070811978942E-2</v>
      </c>
      <c r="I25" s="77">
        <f t="shared" si="2"/>
        <v>1.4685070811978942E-2</v>
      </c>
      <c r="J25" s="76">
        <f>分析係数表!G28</f>
        <v>0.12484608017512655</v>
      </c>
      <c r="K25" s="78">
        <f t="shared" si="3"/>
        <v>1.8333735279697338E-3</v>
      </c>
      <c r="L25" s="79"/>
      <c r="M25" s="80"/>
      <c r="N25" s="81">
        <f>分析係数表!H28</f>
        <v>2.0813485858901727E-2</v>
      </c>
      <c r="O25" s="82">
        <f t="shared" si="4"/>
        <v>0.30367326774434944</v>
      </c>
      <c r="P25" s="76">
        <f>分析係数表!C28</f>
        <v>0.15853112404836545</v>
      </c>
      <c r="Q25" s="82">
        <f t="shared" si="5"/>
        <v>4.8141664478951955E-2</v>
      </c>
      <c r="R25" s="83">
        <v>5.4684429187113526E-2</v>
      </c>
      <c r="S25" s="84">
        <f t="shared" si="6"/>
        <v>6.9369499999092463E-2</v>
      </c>
      <c r="T25" s="85">
        <f>分析係数表!F28</f>
        <v>0.21350389930223013</v>
      </c>
      <c r="U25" s="86">
        <f t="shared" si="7"/>
        <v>1.481065874245229E-2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投入係数表!T26</f>
        <v>5.3234579331095941E-3</v>
      </c>
      <c r="E26" s="77">
        <f t="shared" si="0"/>
        <v>0.53234579331095944</v>
      </c>
      <c r="F26" s="76">
        <f>分析係数表!C29</f>
        <v>0.64680851063829792</v>
      </c>
      <c r="G26" s="77">
        <f t="shared" si="1"/>
        <v>0.34432578971602484</v>
      </c>
      <c r="H26" s="77">
        <v>0.45921539921994642</v>
      </c>
      <c r="I26" s="77">
        <f t="shared" si="2"/>
        <v>0.45921539921994642</v>
      </c>
      <c r="J26" s="76">
        <f>分析係数表!G29</f>
        <v>0.2586455783593799</v>
      </c>
      <c r="K26" s="78">
        <f t="shared" si="3"/>
        <v>0.11877403252277657</v>
      </c>
      <c r="L26" s="79"/>
      <c r="M26" s="80"/>
      <c r="N26" s="81">
        <f>分析係数表!H29</f>
        <v>9.8394990800468336E-3</v>
      </c>
      <c r="O26" s="82">
        <f t="shared" si="4"/>
        <v>0.14356042322086121</v>
      </c>
      <c r="P26" s="76">
        <f>分析係数表!C29</f>
        <v>0.64680851063829792</v>
      </c>
      <c r="Q26" s="82">
        <f t="shared" si="5"/>
        <v>9.2856103530088954E-2</v>
      </c>
      <c r="R26" s="83">
        <v>0.14081026703008287</v>
      </c>
      <c r="S26" s="84">
        <f t="shared" si="6"/>
        <v>0.60002566625002929</v>
      </c>
      <c r="T26" s="85">
        <f>分析係数表!F29</f>
        <v>0.37783217222117615</v>
      </c>
      <c r="U26" s="86">
        <f t="shared" si="7"/>
        <v>0.22670900086770704</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投入係数表!T27</f>
        <v>3.2403656984145352E-3</v>
      </c>
      <c r="E27" s="77">
        <f t="shared" si="0"/>
        <v>0.32403656984145351</v>
      </c>
      <c r="F27" s="76">
        <f>分析係数表!C30</f>
        <v>1</v>
      </c>
      <c r="G27" s="77">
        <f t="shared" si="1"/>
        <v>0.32403656984145351</v>
      </c>
      <c r="H27" s="77">
        <v>0.37236845510279942</v>
      </c>
      <c r="I27" s="77">
        <f t="shared" si="2"/>
        <v>0.37236845510279942</v>
      </c>
      <c r="J27" s="76">
        <f>分析係数表!G30</f>
        <v>0.34450721322190581</v>
      </c>
      <c r="K27" s="78">
        <f t="shared" si="3"/>
        <v>0.12828361875921179</v>
      </c>
      <c r="L27" s="79"/>
      <c r="M27" s="80"/>
      <c r="N27" s="81">
        <f>分析係数表!H30</f>
        <v>0</v>
      </c>
      <c r="O27" s="82">
        <f t="shared" si="4"/>
        <v>0</v>
      </c>
      <c r="P27" s="76">
        <f>分析係数表!C30</f>
        <v>1</v>
      </c>
      <c r="Q27" s="82">
        <f t="shared" si="5"/>
        <v>0</v>
      </c>
      <c r="R27" s="83">
        <v>3.6690186641568222E-2</v>
      </c>
      <c r="S27" s="84">
        <f t="shared" si="6"/>
        <v>0.40905864174436762</v>
      </c>
      <c r="T27" s="85">
        <f>分析係数表!F30</f>
        <v>0.4405434427377562</v>
      </c>
      <c r="U27" s="86">
        <f t="shared" si="7"/>
        <v>0.18020810231569415</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投入係数表!T28</f>
        <v>2.8816109246614974E-2</v>
      </c>
      <c r="E28" s="77">
        <f t="shared" si="0"/>
        <v>2.8816109246614974</v>
      </c>
      <c r="F28" s="76">
        <f>分析係数表!C31</f>
        <v>0.1179326099371788</v>
      </c>
      <c r="G28" s="77">
        <f t="shared" si="1"/>
        <v>0.33983589716881751</v>
      </c>
      <c r="H28" s="77">
        <v>0.38063552389469119</v>
      </c>
      <c r="I28" s="77">
        <f t="shared" si="2"/>
        <v>0.38063552389469119</v>
      </c>
      <c r="J28" s="76">
        <f>分析係数表!G31</f>
        <v>7.0682730923694773E-2</v>
      </c>
      <c r="K28" s="78">
        <f t="shared" si="3"/>
        <v>2.6904358315448049E-2</v>
      </c>
      <c r="L28" s="79"/>
      <c r="M28" s="80"/>
      <c r="N28" s="81">
        <f>分析係数表!H31</f>
        <v>2.2689753976161214E-2</v>
      </c>
      <c r="O28" s="82">
        <f t="shared" si="4"/>
        <v>0.33104842605254031</v>
      </c>
      <c r="P28" s="76">
        <f>分析係数表!C31</f>
        <v>0.1179326099371788</v>
      </c>
      <c r="Q28" s="82">
        <f t="shared" si="5"/>
        <v>3.9041404899971217E-2</v>
      </c>
      <c r="R28" s="83">
        <v>5.0846861049873737E-2</v>
      </c>
      <c r="S28" s="84">
        <f t="shared" si="6"/>
        <v>0.43148238494456492</v>
      </c>
      <c r="T28" s="85">
        <f>分析係数表!F31</f>
        <v>0.34457831325301203</v>
      </c>
      <c r="U28" s="86">
        <f t="shared" si="7"/>
        <v>0.148679472402585</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投入係数表!T29</f>
        <v>1.8516375419511631E-3</v>
      </c>
      <c r="E29" s="77">
        <f t="shared" si="0"/>
        <v>0.18516375419511633</v>
      </c>
      <c r="F29" s="76">
        <f>分析係数表!C32</f>
        <v>0.90289699570815452</v>
      </c>
      <c r="G29" s="77">
        <f t="shared" si="1"/>
        <v>0.16718379737681371</v>
      </c>
      <c r="H29" s="77">
        <v>0.20090402369889687</v>
      </c>
      <c r="I29" s="77">
        <f t="shared" si="2"/>
        <v>0.20090402369889687</v>
      </c>
      <c r="J29" s="76">
        <f>分析係数表!G32</f>
        <v>0.14049586776859505</v>
      </c>
      <c r="K29" s="78">
        <f t="shared" si="3"/>
        <v>2.8226185147778901E-2</v>
      </c>
      <c r="L29" s="79"/>
      <c r="M29" s="80"/>
      <c r="N29" s="81">
        <f>分析係数表!H32</f>
        <v>6.5160319111027074E-3</v>
      </c>
      <c r="O29" s="82">
        <f t="shared" si="4"/>
        <v>9.5070317225344897E-2</v>
      </c>
      <c r="P29" s="76">
        <f>分析係数表!C32</f>
        <v>0.90289699570815452</v>
      </c>
      <c r="Q29" s="82">
        <f t="shared" si="5"/>
        <v>8.5838703803785124E-2</v>
      </c>
      <c r="R29" s="83">
        <v>0.11178589990065818</v>
      </c>
      <c r="S29" s="84">
        <f t="shared" si="6"/>
        <v>0.31268992359955505</v>
      </c>
      <c r="T29" s="85">
        <f>分析係数表!F32</f>
        <v>0.48288075560802834</v>
      </c>
      <c r="U29" s="86">
        <f t="shared" si="7"/>
        <v>0.1509919465787698</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投入係数表!T30</f>
        <v>6.9436407823168615E-4</v>
      </c>
      <c r="E30" s="77">
        <f t="shared" si="0"/>
        <v>6.9436407823168622E-2</v>
      </c>
      <c r="F30" s="76">
        <f>分析係数表!C33</f>
        <v>0.9642857142857143</v>
      </c>
      <c r="G30" s="77">
        <f t="shared" si="1"/>
        <v>6.695653611519832E-2</v>
      </c>
      <c r="H30" s="77">
        <v>8.6417152950610782E-2</v>
      </c>
      <c r="I30" s="77">
        <f t="shared" si="2"/>
        <v>8.6417152950610782E-2</v>
      </c>
      <c r="J30" s="76">
        <f>分析係数表!G33</f>
        <v>0.50770178681454092</v>
      </c>
      <c r="K30" s="78">
        <f t="shared" si="3"/>
        <v>4.3874142964450573E-2</v>
      </c>
      <c r="L30" s="79"/>
      <c r="M30" s="80"/>
      <c r="N30" s="81">
        <f>分析係数表!H33</f>
        <v>9.5995112976066674E-4</v>
      </c>
      <c r="O30" s="82">
        <f t="shared" si="4"/>
        <v>1.4005894948376705E-2</v>
      </c>
      <c r="P30" s="76">
        <f>分析係数表!C33</f>
        <v>0.9642857142857143</v>
      </c>
      <c r="Q30" s="82">
        <f t="shared" si="5"/>
        <v>1.3505684414506109E-2</v>
      </c>
      <c r="R30" s="83">
        <v>4.6049813639621059E-2</v>
      </c>
      <c r="S30" s="84">
        <f t="shared" si="6"/>
        <v>0.13246696659023183</v>
      </c>
      <c r="T30" s="85">
        <f>分析係数表!F33</f>
        <v>0.64571780653111521</v>
      </c>
      <c r="U30" s="86">
        <f t="shared" si="7"/>
        <v>8.5536279104475019E-2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投入係数表!T31</f>
        <v>4.3050572850364538E-2</v>
      </c>
      <c r="E31" s="77">
        <f t="shared" si="0"/>
        <v>4.3050572850364537</v>
      </c>
      <c r="F31" s="76">
        <f>分析係数表!C34</f>
        <v>0.30203352059055666</v>
      </c>
      <c r="G31" s="77">
        <f t="shared" si="1"/>
        <v>1.3002716081435837</v>
      </c>
      <c r="H31" s="77">
        <v>1.469801722032541</v>
      </c>
      <c r="I31" s="77">
        <f t="shared" si="2"/>
        <v>1.469801722032541</v>
      </c>
      <c r="J31" s="76">
        <f>分析係数表!G34</f>
        <v>0.42483507228746548</v>
      </c>
      <c r="K31" s="78">
        <f t="shared" si="3"/>
        <v>0.62442332082793583</v>
      </c>
      <c r="L31" s="79"/>
      <c r="M31" s="80"/>
      <c r="N31" s="81">
        <f>分析係数表!H34</f>
        <v>0.16119179387231194</v>
      </c>
      <c r="O31" s="82">
        <f t="shared" si="4"/>
        <v>2.3518231934149214</v>
      </c>
      <c r="P31" s="76">
        <f>分析係数表!C34</f>
        <v>0.30203352059055666</v>
      </c>
      <c r="Q31" s="82">
        <f t="shared" si="5"/>
        <v>0.71032943891363443</v>
      </c>
      <c r="R31" s="83">
        <v>0.7827785023794549</v>
      </c>
      <c r="S31" s="84">
        <f t="shared" si="6"/>
        <v>2.2525802244119957</v>
      </c>
      <c r="T31" s="85">
        <f>分析係数表!F34</f>
        <v>0.69971459317830909</v>
      </c>
      <c r="U31" s="86">
        <f t="shared" si="7"/>
        <v>1.5761632553259437</v>
      </c>
      <c r="V31" s="87">
        <f>分析係数表!D34</f>
        <v>0.22921442942029663</v>
      </c>
      <c r="W31" s="167">
        <f t="shared" si="8"/>
        <v>1</v>
      </c>
      <c r="X31" s="76">
        <f>分析係数表!E34</f>
        <v>0.15341786365975763</v>
      </c>
      <c r="Y31" s="166">
        <f t="shared" si="9"/>
        <v>0</v>
      </c>
    </row>
    <row r="32" spans="1:25" x14ac:dyDescent="0.2">
      <c r="A32" s="6" t="s">
        <v>20</v>
      </c>
      <c r="B32" s="5" t="s">
        <v>37</v>
      </c>
      <c r="C32" s="90"/>
      <c r="D32" s="76">
        <f>投入係数表!T32</f>
        <v>5.6706399722254372E-3</v>
      </c>
      <c r="E32" s="77">
        <f t="shared" si="0"/>
        <v>0.56706399722254375</v>
      </c>
      <c r="F32" s="76">
        <f>分析係数表!C35</f>
        <v>0.24187752657583472</v>
      </c>
      <c r="G32" s="77">
        <f t="shared" si="1"/>
        <v>0.13716003705839488</v>
      </c>
      <c r="H32" s="77">
        <v>0.17306066026619274</v>
      </c>
      <c r="I32" s="77">
        <f t="shared" si="2"/>
        <v>0.17306066026619274</v>
      </c>
      <c r="J32" s="76">
        <f>分析係数表!G35</f>
        <v>0.31447635625181319</v>
      </c>
      <c r="K32" s="78">
        <f t="shared" si="3"/>
        <v>5.4423485851045242E-2</v>
      </c>
      <c r="L32" s="79"/>
      <c r="M32" s="80"/>
      <c r="N32" s="81">
        <f>分析係数表!H35</f>
        <v>6.1051437381369679E-2</v>
      </c>
      <c r="O32" s="82">
        <f t="shared" si="4"/>
        <v>0.8907536976638063</v>
      </c>
      <c r="P32" s="76">
        <f>分析係数表!C35</f>
        <v>0.24187752657583472</v>
      </c>
      <c r="Q32" s="82">
        <f t="shared" si="5"/>
        <v>0.21545330117920036</v>
      </c>
      <c r="R32" s="83">
        <v>0.26835394948380692</v>
      </c>
      <c r="S32" s="84">
        <f t="shared" si="6"/>
        <v>0.44141460974999969</v>
      </c>
      <c r="T32" s="85">
        <f>分析係数表!F35</f>
        <v>0.64519872352770524</v>
      </c>
      <c r="U32" s="86">
        <f t="shared" si="7"/>
        <v>0.28480014275717996</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投入係数表!T33</f>
        <v>3.4718203911584308E-4</v>
      </c>
      <c r="E33" s="77">
        <f t="shared" si="0"/>
        <v>3.4718203911584311E-2</v>
      </c>
      <c r="F33" s="76">
        <f>分析係数表!C36</f>
        <v>0.77936171821825606</v>
      </c>
      <c r="G33" s="77">
        <f t="shared" si="1"/>
        <v>2.7058039053984129E-2</v>
      </c>
      <c r="H33" s="77">
        <v>9.5236841053807517E-2</v>
      </c>
      <c r="I33" s="77">
        <f t="shared" si="2"/>
        <v>9.5236841053807517E-2</v>
      </c>
      <c r="J33" s="76">
        <f>分析係数表!G36</f>
        <v>1.8652197083474639E-2</v>
      </c>
      <c r="K33" s="78">
        <f t="shared" si="3"/>
        <v>1.7763763289431664E-3</v>
      </c>
      <c r="L33" s="79"/>
      <c r="M33" s="80"/>
      <c r="N33" s="81">
        <f>分析係数表!H36</f>
        <v>0.16962772804293599</v>
      </c>
      <c r="O33" s="82">
        <f t="shared" si="4"/>
        <v>2.4749053005370198</v>
      </c>
      <c r="P33" s="76">
        <f>分析係数表!C36</f>
        <v>0.77936171821825606</v>
      </c>
      <c r="Q33" s="82">
        <f t="shared" si="5"/>
        <v>1.9288464474540012</v>
      </c>
      <c r="R33" s="83">
        <v>2.0137150610958723</v>
      </c>
      <c r="S33" s="84">
        <f t="shared" si="6"/>
        <v>2.1089519021496796</v>
      </c>
      <c r="T33" s="85">
        <f>分析係数表!F36</f>
        <v>0.88299985465820452</v>
      </c>
      <c r="U33" s="86">
        <f t="shared" si="7"/>
        <v>1.862204223079311</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投入係数表!T34</f>
        <v>1.7011919916676312E-2</v>
      </c>
      <c r="E34" s="77">
        <f t="shared" si="0"/>
        <v>1.7011919916676312</v>
      </c>
      <c r="F34" s="76">
        <f>分析係数表!C37</f>
        <v>0.39264934616049307</v>
      </c>
      <c r="G34" s="77">
        <f t="shared" si="1"/>
        <v>0.66797192322176235</v>
      </c>
      <c r="H34" s="77">
        <v>0.82360629684845621</v>
      </c>
      <c r="I34" s="77">
        <f t="shared" si="2"/>
        <v>0.82360629684845621</v>
      </c>
      <c r="J34" s="76">
        <f>分析係数表!G37</f>
        <v>0.48015873015873017</v>
      </c>
      <c r="K34" s="78">
        <f t="shared" si="3"/>
        <v>0.39546175364548891</v>
      </c>
      <c r="L34" s="79"/>
      <c r="M34" s="80"/>
      <c r="N34" s="81">
        <f>分析係数表!H37</f>
        <v>4.8128458914818879E-2</v>
      </c>
      <c r="O34" s="82">
        <f t="shared" si="4"/>
        <v>0.70220464218452294</v>
      </c>
      <c r="P34" s="76">
        <f>分析係数表!C37</f>
        <v>0.39264934616049307</v>
      </c>
      <c r="Q34" s="82">
        <f t="shared" si="5"/>
        <v>0.27572019362461592</v>
      </c>
      <c r="R34" s="83">
        <v>0.34488234624346492</v>
      </c>
      <c r="S34" s="84">
        <f t="shared" si="6"/>
        <v>1.168488643091921</v>
      </c>
      <c r="T34" s="85">
        <f>分析係数表!F37</f>
        <v>0.71504884004884006</v>
      </c>
      <c r="U34" s="86">
        <f t="shared" si="7"/>
        <v>0.83552644885312122</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投入係数表!T35</f>
        <v>6.4807313968290705E-3</v>
      </c>
      <c r="E35" s="77">
        <f t="shared" si="0"/>
        <v>0.64807313968290703</v>
      </c>
      <c r="F35" s="76">
        <f>分析係数表!C38</f>
        <v>0.1050867904295959</v>
      </c>
      <c r="G35" s="77">
        <f t="shared" si="1"/>
        <v>6.8103926212907881E-2</v>
      </c>
      <c r="H35" s="77">
        <v>8.9839320304315962E-2</v>
      </c>
      <c r="I35" s="77">
        <f t="shared" si="2"/>
        <v>8.9839320304315962E-2</v>
      </c>
      <c r="J35" s="76">
        <f>分析係数表!G38</f>
        <v>0.35480984340044741</v>
      </c>
      <c r="K35" s="78">
        <f t="shared" si="3"/>
        <v>3.1875875168376984E-2</v>
      </c>
      <c r="L35" s="79"/>
      <c r="M35" s="80"/>
      <c r="N35" s="81">
        <f>分析係数表!H38</f>
        <v>4.2637829346869612E-2</v>
      </c>
      <c r="O35" s="82">
        <f t="shared" si="4"/>
        <v>0.6220951672903986</v>
      </c>
      <c r="P35" s="76">
        <f>分析係数表!C38</f>
        <v>0.1050867904295959</v>
      </c>
      <c r="Q35" s="82">
        <f t="shared" si="5"/>
        <v>6.537398447231052E-2</v>
      </c>
      <c r="R35" s="83">
        <v>8.1964807187761959E-2</v>
      </c>
      <c r="S35" s="84">
        <f t="shared" si="6"/>
        <v>0.17180412749207791</v>
      </c>
      <c r="T35" s="85">
        <f>分析係数表!F38</f>
        <v>0.56778523489932886</v>
      </c>
      <c r="U35" s="86">
        <f t="shared" si="7"/>
        <v>9.75478468847637E-2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投入係数表!T36</f>
        <v>0</v>
      </c>
      <c r="E36" s="77">
        <f t="shared" si="0"/>
        <v>0</v>
      </c>
      <c r="F36" s="76">
        <f>分析係数表!C39</f>
        <v>1</v>
      </c>
      <c r="G36" s="77">
        <f t="shared" si="1"/>
        <v>0</v>
      </c>
      <c r="H36" s="77">
        <v>4.2891085596352928E-2</v>
      </c>
      <c r="I36" s="77">
        <f t="shared" si="2"/>
        <v>4.2891085596352928E-2</v>
      </c>
      <c r="J36" s="76">
        <f>分析係数表!G39</f>
        <v>0.33710212609069684</v>
      </c>
      <c r="K36" s="78">
        <f t="shared" si="3"/>
        <v>1.4458676144868636E-2</v>
      </c>
      <c r="L36" s="79"/>
      <c r="M36" s="80"/>
      <c r="N36" s="81">
        <f>分析係数表!H39</f>
        <v>3.8325321619990253E-3</v>
      </c>
      <c r="O36" s="82">
        <f t="shared" si="4"/>
        <v>5.5917474528746382E-2</v>
      </c>
      <c r="P36" s="76">
        <f>分析係数表!C39</f>
        <v>1</v>
      </c>
      <c r="Q36" s="82">
        <f t="shared" si="5"/>
        <v>5.5917474528746382E-2</v>
      </c>
      <c r="R36" s="83">
        <v>0.1674482427048857</v>
      </c>
      <c r="S36" s="84">
        <f t="shared" si="6"/>
        <v>0.21033932830123864</v>
      </c>
      <c r="T36" s="85">
        <f>分析係数表!F39</f>
        <v>0.68778419564950233</v>
      </c>
      <c r="U36" s="86">
        <f t="shared" si="7"/>
        <v>0.14466806572912402</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投入係数表!T37</f>
        <v>9.2581877097558157E-4</v>
      </c>
      <c r="E37" s="77">
        <f t="shared" si="0"/>
        <v>9.2581877097558163E-2</v>
      </c>
      <c r="F37" s="76">
        <f>分析係数表!C40</f>
        <v>0.68553257686676428</v>
      </c>
      <c r="G37" s="77">
        <f t="shared" si="1"/>
        <v>6.3467892777851115E-2</v>
      </c>
      <c r="H37" s="77">
        <v>6.694065732328297E-2</v>
      </c>
      <c r="I37" s="77">
        <f t="shared" si="2"/>
        <v>6.694065732328297E-2</v>
      </c>
      <c r="J37" s="76">
        <f>分析係数表!G40</f>
        <v>0.52354072328019352</v>
      </c>
      <c r="K37" s="78">
        <f t="shared" si="3"/>
        <v>3.5046160151883152E-2</v>
      </c>
      <c r="L37" s="79"/>
      <c r="M37" s="80"/>
      <c r="N37" s="81">
        <f>分析係数表!H40</f>
        <v>2.9983928090933552E-2</v>
      </c>
      <c r="O37" s="82">
        <f t="shared" si="4"/>
        <v>0.43747200660725116</v>
      </c>
      <c r="P37" s="76">
        <f>分析係数表!C40</f>
        <v>0.68553257686676428</v>
      </c>
      <c r="Q37" s="82">
        <f t="shared" si="5"/>
        <v>0.29990131199654302</v>
      </c>
      <c r="R37" s="83">
        <v>0.30050103817447427</v>
      </c>
      <c r="S37" s="84">
        <f t="shared" si="6"/>
        <v>0.36744169549775724</v>
      </c>
      <c r="T37" s="85">
        <f>分析係数表!F40</f>
        <v>0.72017864896718564</v>
      </c>
      <c r="U37" s="86">
        <f t="shared" si="7"/>
        <v>0.26462366383778685</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投入係数表!T38</f>
        <v>0</v>
      </c>
      <c r="E38" s="77">
        <f t="shared" si="0"/>
        <v>0</v>
      </c>
      <c r="F38" s="76">
        <f>分析係数表!C41</f>
        <v>0.79754162795683559</v>
      </c>
      <c r="G38" s="77">
        <f t="shared" si="1"/>
        <v>0</v>
      </c>
      <c r="H38" s="77">
        <v>8.6163649884517224E-4</v>
      </c>
      <c r="I38" s="77">
        <f t="shared" si="2"/>
        <v>8.6163649884517224E-4</v>
      </c>
      <c r="J38" s="76">
        <f>分析係数表!G41</f>
        <v>0.45300318922749822</v>
      </c>
      <c r="K38" s="78">
        <f t="shared" si="3"/>
        <v>3.9032408193167862E-4</v>
      </c>
      <c r="L38" s="79"/>
      <c r="M38" s="80"/>
      <c r="N38" s="81">
        <f>分析係数表!H41</f>
        <v>5.1357385442195667E-2</v>
      </c>
      <c r="O38" s="82">
        <f t="shared" si="4"/>
        <v>0.74931537973815365</v>
      </c>
      <c r="P38" s="76">
        <f>分析係数表!C41</f>
        <v>0.79754162795683559</v>
      </c>
      <c r="Q38" s="82">
        <f t="shared" si="5"/>
        <v>0.5976102078094615</v>
      </c>
      <c r="R38" s="83">
        <v>0.60893607452967125</v>
      </c>
      <c r="S38" s="84">
        <f t="shared" si="6"/>
        <v>0.60979771102851643</v>
      </c>
      <c r="T38" s="85">
        <f>分析係数表!F41</f>
        <v>0.55652019844082212</v>
      </c>
      <c r="U38" s="86">
        <f t="shared" si="7"/>
        <v>0.33936474315034909</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投入係数表!T39</f>
        <v>5.786367318597385E-4</v>
      </c>
      <c r="E39" s="77">
        <f>$C$22*D39</f>
        <v>5.7863673185973852E-2</v>
      </c>
      <c r="F39" s="76">
        <f>分析係数表!C42</f>
        <v>0.98696461824953441</v>
      </c>
      <c r="G39" s="77">
        <f>E39*F39</f>
        <v>5.7109398116510501E-2</v>
      </c>
      <c r="H39" s="77">
        <v>6.9994566511020276E-2</v>
      </c>
      <c r="I39" s="77">
        <f>C39+H39</f>
        <v>6.9994566511020276E-2</v>
      </c>
      <c r="J39" s="76">
        <f>分析係数表!G42</f>
        <v>0.48689138576779029</v>
      </c>
      <c r="K39" s="78">
        <f>I39*J39</f>
        <v>3.4079751484766427E-2</v>
      </c>
      <c r="L39" s="79"/>
      <c r="M39" s="80"/>
      <c r="N39" s="81">
        <f>分析係数表!H42</f>
        <v>1.3250234533514657E-2</v>
      </c>
      <c r="O39" s="82">
        <f t="shared" si="4"/>
        <v>0.1933237923935027</v>
      </c>
      <c r="P39" s="76">
        <f>分析係数表!C42</f>
        <v>0.98696461824953441</v>
      </c>
      <c r="Q39" s="82">
        <f>O39*P39</f>
        <v>0.19080374295820562</v>
      </c>
      <c r="R39" s="83">
        <v>0.20004676418892506</v>
      </c>
      <c r="S39" s="84">
        <f>I39+R39</f>
        <v>0.27004133069994535</v>
      </c>
      <c r="T39" s="85">
        <f>分析係数表!F42</f>
        <v>0.55852059925093633</v>
      </c>
      <c r="U39" s="86">
        <f>S39*T39</f>
        <v>0.15082364584505376</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投入係数表!T40</f>
        <v>4.351348223585233E-2</v>
      </c>
      <c r="E40" s="77">
        <f>$C$22*D40</f>
        <v>4.3513482235852328</v>
      </c>
      <c r="F40" s="76">
        <f>分析係数表!C43</f>
        <v>0.29367142552738124</v>
      </c>
      <c r="G40" s="77">
        <f>E40*F40</f>
        <v>1.2778666357863133</v>
      </c>
      <c r="H40" s="77">
        <v>1.5173557822350356</v>
      </c>
      <c r="I40" s="77">
        <f>C40+H40</f>
        <v>1.5173557822350356</v>
      </c>
      <c r="J40" s="76">
        <f>分析係数表!G43</f>
        <v>0.35405848592511613</v>
      </c>
      <c r="K40" s="78">
        <f>I40*J40</f>
        <v>0.53723269086785697</v>
      </c>
      <c r="L40" s="79"/>
      <c r="M40" s="80"/>
      <c r="N40" s="81">
        <f>分析係数表!H43</f>
        <v>3.6063618579417776E-2</v>
      </c>
      <c r="O40" s="82">
        <f t="shared" si="4"/>
        <v>0.52617600794697028</v>
      </c>
      <c r="P40" s="76">
        <f>分析係数表!C43</f>
        <v>0.29367142552738124</v>
      </c>
      <c r="Q40" s="82">
        <f>O40*P40</f>
        <v>0.15452285833209345</v>
      </c>
      <c r="R40" s="83">
        <v>0.26087930175198981</v>
      </c>
      <c r="S40" s="84">
        <f>I40+R40</f>
        <v>1.7782350839870253</v>
      </c>
      <c r="T40" s="85">
        <f>分析係数表!F43</f>
        <v>0.58526919923476362</v>
      </c>
      <c r="U40" s="86">
        <f>S40*T40</f>
        <v>1.040746223656249</v>
      </c>
      <c r="V40" s="87">
        <f>分析係数表!D43</f>
        <v>0.25485105220005466</v>
      </c>
      <c r="W40" s="167">
        <f>ROUND(S40*V40,0)</f>
        <v>0</v>
      </c>
      <c r="X40" s="76">
        <f>分析係数表!E43</f>
        <v>0.20470073790653184</v>
      </c>
      <c r="Y40" s="166">
        <f>ROUND(S40*X40,0)</f>
        <v>0</v>
      </c>
    </row>
    <row r="41" spans="1:25" x14ac:dyDescent="0.2">
      <c r="A41" s="6" t="s">
        <v>340</v>
      </c>
      <c r="B41" s="5" t="s">
        <v>42</v>
      </c>
      <c r="C41" s="90"/>
      <c r="D41" s="76">
        <f>投入係数表!T41</f>
        <v>2.3145469274389539E-4</v>
      </c>
      <c r="E41" s="77">
        <f>$C$22*D41</f>
        <v>2.3145469274389541E-2</v>
      </c>
      <c r="F41" s="76">
        <f>分析係数表!C44</f>
        <v>0.46678607983623333</v>
      </c>
      <c r="G41" s="77">
        <f>E41*F41</f>
        <v>1.0803982868562281E-2</v>
      </c>
      <c r="H41" s="77">
        <v>1.3335170358561382E-2</v>
      </c>
      <c r="I41" s="77">
        <f>C41+H41</f>
        <v>1.3335170358561382E-2</v>
      </c>
      <c r="J41" s="76">
        <f>分析係数表!G44</f>
        <v>0.26617412140575081</v>
      </c>
      <c r="K41" s="78">
        <f>I41*J41</f>
        <v>3.549477253986087E-3</v>
      </c>
      <c r="L41" s="79"/>
      <c r="M41" s="80"/>
      <c r="N41" s="81">
        <f>分析係数表!H44</f>
        <v>0.11125251805362636</v>
      </c>
      <c r="O41" s="82">
        <f t="shared" si="4"/>
        <v>1.6231983403050516</v>
      </c>
      <c r="P41" s="76">
        <f>分析係数表!C44</f>
        <v>0.46678607983623333</v>
      </c>
      <c r="Q41" s="82">
        <f>O41*P41</f>
        <v>0.75768639006767524</v>
      </c>
      <c r="R41" s="83">
        <v>0.76960887623998753</v>
      </c>
      <c r="S41" s="84">
        <f>I41+R41</f>
        <v>0.78294404659854888</v>
      </c>
      <c r="T41" s="85">
        <f>分析係数表!F44</f>
        <v>0.50772097976570818</v>
      </c>
      <c r="U41" s="86">
        <f>S41*T41</f>
        <v>0.3975171184407435</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投入係数表!T42</f>
        <v>7.1750954750607566E-3</v>
      </c>
      <c r="E42" s="77">
        <f>$C$22*D42</f>
        <v>0.71750954750607565</v>
      </c>
      <c r="F42" s="76">
        <f>分析係数表!C45</f>
        <v>1</v>
      </c>
      <c r="G42" s="77">
        <f>E42*F42</f>
        <v>0.71750954750607565</v>
      </c>
      <c r="H42" s="77">
        <v>0.82131998400109352</v>
      </c>
      <c r="I42" s="77">
        <f>C42+H42</f>
        <v>0.82131998400109352</v>
      </c>
      <c r="J42" s="76">
        <f>分析係数表!G45</f>
        <v>0</v>
      </c>
      <c r="K42" s="78">
        <f>I42*J42</f>
        <v>0</v>
      </c>
      <c r="L42" s="79"/>
      <c r="M42" s="80"/>
      <c r="N42" s="81">
        <f>分析係数表!H45</f>
        <v>0</v>
      </c>
      <c r="O42" s="82">
        <f t="shared" si="4"/>
        <v>0</v>
      </c>
      <c r="P42" s="76">
        <f>分析係数表!C45</f>
        <v>1</v>
      </c>
      <c r="Q42" s="82">
        <f>O42*P42</f>
        <v>0</v>
      </c>
      <c r="R42" s="83">
        <v>6.5600063095340277E-2</v>
      </c>
      <c r="S42" s="84">
        <f>I42+R42</f>
        <v>0.88692004709643379</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1.5044555028353201E-3</v>
      </c>
      <c r="E43" s="77">
        <f>$C$22*D43</f>
        <v>0.15044555028353201</v>
      </c>
      <c r="F43" s="76">
        <f>分析係数表!C46</f>
        <v>1</v>
      </c>
      <c r="G43" s="77">
        <f>E43*F43</f>
        <v>0.15044555028353201</v>
      </c>
      <c r="H43" s="77">
        <v>0.22600542919766758</v>
      </c>
      <c r="I43" s="77">
        <f>C43+H43</f>
        <v>0.22600542919766758</v>
      </c>
      <c r="J43" s="76">
        <f>分析係数表!G46</f>
        <v>9.254143646408839E-3</v>
      </c>
      <c r="K43" s="78">
        <f>I43*J43</f>
        <v>2.0914867066634982E-3</v>
      </c>
      <c r="L43" s="79"/>
      <c r="M43" s="80"/>
      <c r="N43" s="81">
        <f>分析係数表!H46</f>
        <v>3.7808984269891717E-2</v>
      </c>
      <c r="O43" s="82">
        <f t="shared" si="4"/>
        <v>0.55164127148947339</v>
      </c>
      <c r="P43" s="76">
        <f>分析係数表!C46</f>
        <v>1</v>
      </c>
      <c r="Q43" s="82">
        <f>O43*P43</f>
        <v>0.55164127148947339</v>
      </c>
      <c r="R43" s="83">
        <v>0.58768759941430027</v>
      </c>
      <c r="S43" s="84">
        <f>I43+R43</f>
        <v>0.81369302861196791</v>
      </c>
      <c r="T43" s="85">
        <f>分析係数表!F46</f>
        <v>0.31353591160220995</v>
      </c>
      <c r="U43" s="86">
        <f>S43*T43</f>
        <v>0.25512198549021647</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投入係数表!T44</f>
        <v>0.64390695521351693</v>
      </c>
      <c r="E44" s="91">
        <f>SUM(E5:E43)</f>
        <v>64.390695521351688</v>
      </c>
      <c r="F44" s="92">
        <f>分析係数表!C47</f>
        <v>0.4319039427318887</v>
      </c>
      <c r="G44" s="91">
        <f>SUM(G5:G43)</f>
        <v>12.421321901839155</v>
      </c>
      <c r="H44" s="91">
        <f>SUM(H5:H43)</f>
        <v>14.632132059424244</v>
      </c>
      <c r="I44" s="91">
        <f>SUM(I5:I43)</f>
        <v>114.63213205942425</v>
      </c>
      <c r="J44" s="92">
        <f>分析係数表!G47</f>
        <v>0.25029486054038919</v>
      </c>
      <c r="K44" s="93">
        <f>SUM(K5:K43)</f>
        <v>23.269883000657718</v>
      </c>
      <c r="L44" s="94">
        <f>最終需要_まとめ!$L$33</f>
        <v>0.627</v>
      </c>
      <c r="M44" s="91">
        <f>K44*L44</f>
        <v>14.59021664141239</v>
      </c>
      <c r="N44" s="95">
        <f>分析係数表!H47</f>
        <v>1</v>
      </c>
      <c r="O44" s="96">
        <f>SUM(O5:O43)</f>
        <v>14.590216641412388</v>
      </c>
      <c r="P44" s="92">
        <f>分析係数表!C47</f>
        <v>0.4319039427318887</v>
      </c>
      <c r="Q44" s="96">
        <f>SUM(Q5:Q43)</f>
        <v>6.5132604332108404</v>
      </c>
      <c r="R44" s="91">
        <f>SUM(R5:R43)</f>
        <v>7.5146419744888373</v>
      </c>
      <c r="S44" s="97">
        <f>SUM(S5:S43)</f>
        <v>122.14677403391309</v>
      </c>
      <c r="T44" s="98">
        <f>分析係数表!F47</f>
        <v>0.46751956312169796</v>
      </c>
      <c r="U44" s="99">
        <f>SUM(U5:U43)</f>
        <v>45.997586952403935</v>
      </c>
      <c r="V44" s="100">
        <f>分析係数表!D47</f>
        <v>9.4632730327820297E-2</v>
      </c>
      <c r="W44" s="164">
        <f>SUM(W5:W43)</f>
        <v>5</v>
      </c>
      <c r="X44" s="92">
        <f>分析係数表!E47</f>
        <v>7.3297752597196272E-2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0.68488372093023253</v>
      </c>
      <c r="G5" s="77">
        <f t="shared" ref="G5:G38" si="1">E5*F5</f>
        <v>0</v>
      </c>
      <c r="H5" s="77">
        <f t="array" ref="H5:H43">MMULT(逆行列係数!C5:AO43,'19'!G5:G43)</f>
        <v>9.7182169820449436E-3</v>
      </c>
      <c r="I5" s="77">
        <f t="shared" ref="I5:I38" si="2">C5+H5</f>
        <v>9.7182169820449436E-3</v>
      </c>
      <c r="J5" s="76">
        <f>分析係数表!G8</f>
        <v>0.11968520032706459</v>
      </c>
      <c r="K5" s="78">
        <f t="shared" ref="K5:K38" si="3">I5*J5</f>
        <v>1.1631267463179302E-3</v>
      </c>
      <c r="L5" s="79" t="s">
        <v>183</v>
      </c>
      <c r="M5" s="80" t="s">
        <v>183</v>
      </c>
      <c r="N5" s="81">
        <f>分析係数表!H8</f>
        <v>1.1759401339568168E-2</v>
      </c>
      <c r="O5" s="82">
        <f t="shared" ref="O5:O43" si="4">$M$44*N5</f>
        <v>0.18204328257791461</v>
      </c>
      <c r="P5" s="76">
        <f>分析係数表!C8</f>
        <v>0.68488372093023253</v>
      </c>
      <c r="Q5" s="82">
        <f t="shared" ref="Q5:Q38" si="5">O5*P5</f>
        <v>0.12467848074231593</v>
      </c>
      <c r="R5" s="83">
        <f t="array" ref="R5:R43">MMULT(逆行列係数!C5:AO43,'19'!Q5:Q43)</f>
        <v>0.17978003501734174</v>
      </c>
      <c r="S5" s="84">
        <f t="shared" ref="S5:S38" si="6">I5+R5</f>
        <v>0.18949825199938669</v>
      </c>
      <c r="T5" s="85">
        <f>分析係数表!F8</f>
        <v>0.45145134914145546</v>
      </c>
      <c r="U5" s="86">
        <f t="shared" ref="U5:U38" si="7">S5*T5</f>
        <v>8.5549241525070638E-2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投入係数表!U6</f>
        <v>0</v>
      </c>
      <c r="E6" s="77">
        <f t="shared" si="0"/>
        <v>0</v>
      </c>
      <c r="F6" s="76">
        <f>分析係数表!C9</f>
        <v>0.9299655568312285</v>
      </c>
      <c r="G6" s="77">
        <f t="shared" si="1"/>
        <v>0</v>
      </c>
      <c r="H6" s="77">
        <v>7.6689381506275548E-3</v>
      </c>
      <c r="I6" s="77">
        <f t="shared" si="2"/>
        <v>7.6689381506275548E-3</v>
      </c>
      <c r="J6" s="76">
        <f>分析係数表!G9</f>
        <v>0.24742268041237114</v>
      </c>
      <c r="K6" s="78">
        <f t="shared" si="3"/>
        <v>1.897469233144962E-3</v>
      </c>
      <c r="L6" s="79"/>
      <c r="M6" s="80"/>
      <c r="N6" s="81">
        <f>分析係数表!H9</f>
        <v>6.1815034870952028E-4</v>
      </c>
      <c r="O6" s="82">
        <f t="shared" si="4"/>
        <v>9.5693747799151154E-3</v>
      </c>
      <c r="P6" s="76">
        <f>分析係数表!C9</f>
        <v>0.9299655568312285</v>
      </c>
      <c r="Q6" s="82">
        <f t="shared" si="5"/>
        <v>8.8991889457304754E-3</v>
      </c>
      <c r="R6" s="83">
        <v>1.22582288447078E-2</v>
      </c>
      <c r="S6" s="84">
        <f t="shared" si="6"/>
        <v>1.9927166995335355E-2</v>
      </c>
      <c r="T6" s="85">
        <f>分析係数表!F9</f>
        <v>0.67468499427262318</v>
      </c>
      <c r="U6" s="86">
        <f t="shared" si="7"/>
        <v>1.3444560550117441E-2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投入係数表!U7</f>
        <v>0</v>
      </c>
      <c r="E7" s="77">
        <f t="shared" si="0"/>
        <v>0</v>
      </c>
      <c r="F7" s="76">
        <f>分析係数表!C10</f>
        <v>1.2922465208747513E-2</v>
      </c>
      <c r="G7" s="77">
        <f t="shared" si="1"/>
        <v>0</v>
      </c>
      <c r="H7" s="77">
        <v>5.6535389426686082E-5</v>
      </c>
      <c r="I7" s="77">
        <f t="shared" si="2"/>
        <v>5.6535389426686082E-5</v>
      </c>
      <c r="J7" s="76">
        <f>分析係数表!G10</f>
        <v>0.17647058823529413</v>
      </c>
      <c r="K7" s="78">
        <f t="shared" si="3"/>
        <v>9.9768334282387206E-6</v>
      </c>
      <c r="L7" s="79"/>
      <c r="M7" s="80"/>
      <c r="N7" s="81">
        <f>分析係数表!H10</f>
        <v>1.1926665551571919E-3</v>
      </c>
      <c r="O7" s="82">
        <f t="shared" si="4"/>
        <v>1.8463264281247983E-2</v>
      </c>
      <c r="P7" s="76">
        <f>分析係数表!C10</f>
        <v>1.2922465208747513E-2</v>
      </c>
      <c r="Q7" s="82">
        <f t="shared" si="5"/>
        <v>2.3859089031433772E-4</v>
      </c>
      <c r="R7" s="83">
        <v>3.9375881045553267E-4</v>
      </c>
      <c r="S7" s="84">
        <f t="shared" si="6"/>
        <v>4.5029419988221875E-4</v>
      </c>
      <c r="T7" s="85">
        <f>分析係数表!F10</f>
        <v>0.58823529411764708</v>
      </c>
      <c r="U7" s="86">
        <f t="shared" si="7"/>
        <v>2.6487894110718754E-4</v>
      </c>
      <c r="V7" s="87">
        <f>分析係数表!D10</f>
        <v>5.8823529411764705E-2</v>
      </c>
      <c r="W7" s="167">
        <f t="shared" si="8"/>
        <v>0</v>
      </c>
      <c r="X7" s="76">
        <f>分析係数表!E10</f>
        <v>0</v>
      </c>
      <c r="Y7" s="166">
        <f t="shared" si="9"/>
        <v>0</v>
      </c>
    </row>
    <row r="8" spans="1:25" x14ac:dyDescent="0.2">
      <c r="A8" s="6" t="s">
        <v>221</v>
      </c>
      <c r="B8" s="5" t="s">
        <v>27</v>
      </c>
      <c r="C8" s="90"/>
      <c r="D8" s="76">
        <f>投入係数表!U8</f>
        <v>3.072291007404221E-5</v>
      </c>
      <c r="E8" s="77">
        <f t="shared" si="0"/>
        <v>3.0722910074042209E-3</v>
      </c>
      <c r="F8" s="76">
        <f>分析係数表!C11</f>
        <v>8.1708834508502748E-2</v>
      </c>
      <c r="G8" s="77">
        <f t="shared" si="1"/>
        <v>2.5103331748595268E-4</v>
      </c>
      <c r="H8" s="77">
        <v>2.4306720725070646E-2</v>
      </c>
      <c r="I8" s="77">
        <f t="shared" si="2"/>
        <v>2.4306720725070646E-2</v>
      </c>
      <c r="J8" s="76">
        <f>分析係数表!G11</f>
        <v>0.34375</v>
      </c>
      <c r="K8" s="78">
        <f t="shared" si="3"/>
        <v>8.3554352492430338E-3</v>
      </c>
      <c r="L8" s="79"/>
      <c r="M8" s="80"/>
      <c r="N8" s="81">
        <f>分析係数表!H11</f>
        <v>-2.1817071130924245E-5</v>
      </c>
      <c r="O8" s="82">
        <f t="shared" si="4"/>
        <v>-3.377426392911217E-4</v>
      </c>
      <c r="P8" s="76">
        <f>分析係数表!C11</f>
        <v>8.1708834508502748E-2</v>
      </c>
      <c r="Q8" s="82">
        <f t="shared" si="5"/>
        <v>-2.7596557420303202E-5</v>
      </c>
      <c r="R8" s="83">
        <v>2.1871038771402807E-3</v>
      </c>
      <c r="S8" s="84">
        <f t="shared" si="6"/>
        <v>2.6493824602210926E-2</v>
      </c>
      <c r="T8" s="85">
        <f>分析係数表!F11</f>
        <v>0.56944444444444442</v>
      </c>
      <c r="U8" s="86">
        <f t="shared" si="7"/>
        <v>1.5086761231814554E-2</v>
      </c>
      <c r="V8" s="87">
        <f>分析係数表!D11</f>
        <v>3.8194444444444448E-2</v>
      </c>
      <c r="W8" s="167">
        <f t="shared" si="8"/>
        <v>0</v>
      </c>
      <c r="X8" s="76">
        <f>分析係数表!E11</f>
        <v>3.125E-2</v>
      </c>
      <c r="Y8" s="166">
        <f t="shared" si="9"/>
        <v>0</v>
      </c>
    </row>
    <row r="9" spans="1:25" x14ac:dyDescent="0.2">
      <c r="A9" s="6" t="s">
        <v>222</v>
      </c>
      <c r="B9" s="5" t="s">
        <v>190</v>
      </c>
      <c r="C9" s="90"/>
      <c r="D9" s="76">
        <f>投入係数表!U9</f>
        <v>0</v>
      </c>
      <c r="E9" s="77">
        <f t="shared" si="0"/>
        <v>0</v>
      </c>
      <c r="F9" s="76">
        <f>分析係数表!C12</f>
        <v>0.11314574959059098</v>
      </c>
      <c r="G9" s="77">
        <f t="shared" si="1"/>
        <v>0</v>
      </c>
      <c r="H9" s="77">
        <v>8.5133373268612099E-4</v>
      </c>
      <c r="I9" s="77">
        <f t="shared" si="2"/>
        <v>8.5133373268612099E-4</v>
      </c>
      <c r="J9" s="76">
        <f>分析係数表!G12</f>
        <v>0.14250333396837492</v>
      </c>
      <c r="K9" s="78">
        <f t="shared" si="3"/>
        <v>1.2131789522751352E-4</v>
      </c>
      <c r="L9" s="79"/>
      <c r="M9" s="80"/>
      <c r="N9" s="81">
        <f>分析係数表!H12</f>
        <v>9.1697149963274591E-2</v>
      </c>
      <c r="O9" s="82">
        <f t="shared" si="4"/>
        <v>1.4195323129405844</v>
      </c>
      <c r="P9" s="76">
        <f>分析係数表!C12</f>
        <v>0.11314574959059098</v>
      </c>
      <c r="Q9" s="82">
        <f t="shared" si="5"/>
        <v>0.16061404761572778</v>
      </c>
      <c r="R9" s="83">
        <v>0.18147412005626973</v>
      </c>
      <c r="S9" s="84">
        <f t="shared" si="6"/>
        <v>0.18232545378895584</v>
      </c>
      <c r="T9" s="85">
        <f>分析係数表!F12</f>
        <v>0.2998031371054804</v>
      </c>
      <c r="U9" s="86">
        <f t="shared" si="7"/>
        <v>5.466174302010926E-2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投入係数表!U10</f>
        <v>2.5500015361455035E-3</v>
      </c>
      <c r="E10" s="77">
        <f t="shared" si="0"/>
        <v>0.25500015361455036</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0.21773142146300978</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投入係数表!U11</f>
        <v>7.4349442379182153E-3</v>
      </c>
      <c r="E11" s="77">
        <f t="shared" si="0"/>
        <v>0.74349442379182151</v>
      </c>
      <c r="F11" s="76">
        <f>分析係数表!C14</f>
        <v>0.3356233343204027</v>
      </c>
      <c r="G11" s="77">
        <f t="shared" si="1"/>
        <v>0.24953407756163767</v>
      </c>
      <c r="H11" s="77">
        <v>0.60134661771844988</v>
      </c>
      <c r="I11" s="77">
        <f t="shared" si="2"/>
        <v>0.60134661771844988</v>
      </c>
      <c r="J11" s="76">
        <f>分析係数表!G14</f>
        <v>0.16310052482842147</v>
      </c>
      <c r="K11" s="78">
        <f t="shared" si="3"/>
        <v>9.8079948953675306E-2</v>
      </c>
      <c r="L11" s="79"/>
      <c r="M11" s="80"/>
      <c r="N11" s="81">
        <f>分析係数表!H14</f>
        <v>1.1635771269826263E-3</v>
      </c>
      <c r="O11" s="82">
        <f t="shared" si="4"/>
        <v>1.8012940762193157E-2</v>
      </c>
      <c r="P11" s="76">
        <f>分析係数表!C14</f>
        <v>0.3356233343204027</v>
      </c>
      <c r="Q11" s="82">
        <f t="shared" si="5"/>
        <v>6.0455632395231638E-3</v>
      </c>
      <c r="R11" s="83">
        <v>7.0749976136762177E-2</v>
      </c>
      <c r="S11" s="84">
        <f t="shared" si="6"/>
        <v>0.67209659385521203</v>
      </c>
      <c r="T11" s="85">
        <f>分析係数表!F14</f>
        <v>0.30244919930022879</v>
      </c>
      <c r="U11" s="86">
        <f t="shared" si="7"/>
        <v>0.20327507666391995</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投入係数表!U12</f>
        <v>1.3763863713170912E-2</v>
      </c>
      <c r="E12" s="77">
        <f t="shared" si="0"/>
        <v>1.3763863713170912</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0.13104414404495521</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投入係数表!U13</f>
        <v>1.0753018525914775E-3</v>
      </c>
      <c r="E13" s="77">
        <f t="shared" si="0"/>
        <v>0.10753018525914776</v>
      </c>
      <c r="F13" s="76">
        <f>分析係数表!C16</f>
        <v>4.9444829979181093E-2</v>
      </c>
      <c r="G13" s="77">
        <f t="shared" si="1"/>
        <v>5.3168117277684057E-3</v>
      </c>
      <c r="H13" s="77">
        <v>1.0870814140965095E-2</v>
      </c>
      <c r="I13" s="77">
        <f t="shared" si="2"/>
        <v>1.0870814140965095E-2</v>
      </c>
      <c r="J13" s="76">
        <f>分析係数表!G16</f>
        <v>3.3546325878594248E-2</v>
      </c>
      <c r="K13" s="78">
        <f t="shared" si="3"/>
        <v>3.6467587373844565E-4</v>
      </c>
      <c r="L13" s="79"/>
      <c r="M13" s="80"/>
      <c r="N13" s="81">
        <f>分析係数表!H16</f>
        <v>1.6697331772200688E-2</v>
      </c>
      <c r="O13" s="82">
        <f t="shared" si="4"/>
        <v>0.25848569993747178</v>
      </c>
      <c r="P13" s="76">
        <f>分析係数表!C16</f>
        <v>4.9444829979181093E-2</v>
      </c>
      <c r="Q13" s="82">
        <f t="shared" si="5"/>
        <v>1.2780781485457913E-2</v>
      </c>
      <c r="R13" s="83">
        <v>1.5224967830562191E-2</v>
      </c>
      <c r="S13" s="84">
        <f t="shared" si="6"/>
        <v>2.6095781971527288E-2</v>
      </c>
      <c r="T13" s="85">
        <f>分析係数表!F16</f>
        <v>0.28753993610223644</v>
      </c>
      <c r="U13" s="86">
        <f t="shared" si="7"/>
        <v>7.50357948063085E-3</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投入係数表!U14</f>
        <v>4.0339180927217423E-2</v>
      </c>
      <c r="E14" s="77">
        <f t="shared" si="0"/>
        <v>4.0339180927217422</v>
      </c>
      <c r="F14" s="76">
        <f>分析係数表!C17</f>
        <v>0.25757290686735657</v>
      </c>
      <c r="G14" s="77">
        <f t="shared" si="1"/>
        <v>1.039028009207162</v>
      </c>
      <c r="H14" s="77">
        <v>1.2485053873474123</v>
      </c>
      <c r="I14" s="77">
        <f t="shared" si="2"/>
        <v>1.2485053873474123</v>
      </c>
      <c r="J14" s="76">
        <f>分析係数表!G17</f>
        <v>0.2176385387050051</v>
      </c>
      <c r="K14" s="78">
        <f t="shared" si="3"/>
        <v>0.27172288806761719</v>
      </c>
      <c r="L14" s="79"/>
      <c r="M14" s="80"/>
      <c r="N14" s="81">
        <f>分析係数表!H17</f>
        <v>2.8507639611074346E-3</v>
      </c>
      <c r="O14" s="82">
        <f t="shared" si="4"/>
        <v>4.4131704867373237E-2</v>
      </c>
      <c r="P14" s="76">
        <f>分析係数表!C17</f>
        <v>0.25757290686735657</v>
      </c>
      <c r="Q14" s="82">
        <f t="shared" si="5"/>
        <v>1.1367131507701593E-2</v>
      </c>
      <c r="R14" s="83">
        <v>2.9220201271369331E-2</v>
      </c>
      <c r="S14" s="84">
        <f t="shared" si="6"/>
        <v>1.2777255886187817</v>
      </c>
      <c r="T14" s="85">
        <f>分析係数表!F17</f>
        <v>0.33994957352073385</v>
      </c>
      <c r="U14" s="86">
        <f t="shared" si="7"/>
        <v>0.43436226892748347</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投入係数表!U15</f>
        <v>9.2168730222126644E-3</v>
      </c>
      <c r="E15" s="77">
        <f t="shared" si="0"/>
        <v>0.92168730222126649</v>
      </c>
      <c r="F15" s="76">
        <f>分析係数表!C18</f>
        <v>0.16953824948311513</v>
      </c>
      <c r="G15" s="77">
        <f t="shared" si="1"/>
        <v>0.15626125178940842</v>
      </c>
      <c r="H15" s="77">
        <v>0.18929673717377041</v>
      </c>
      <c r="I15" s="77">
        <f t="shared" si="2"/>
        <v>0.18929673717377041</v>
      </c>
      <c r="J15" s="76">
        <f>分析係数表!G18</f>
        <v>0.21537419573315272</v>
      </c>
      <c r="K15" s="78">
        <f t="shared" si="3"/>
        <v>4.0769632523710797E-2</v>
      </c>
      <c r="L15" s="79"/>
      <c r="M15" s="80"/>
      <c r="N15" s="81">
        <f>分析係数表!H18</f>
        <v>4.4361377966212629E-4</v>
      </c>
      <c r="O15" s="82">
        <f t="shared" si="4"/>
        <v>6.8674336655861409E-3</v>
      </c>
      <c r="P15" s="76">
        <f>分析係数表!C18</f>
        <v>0.16953824948311513</v>
      </c>
      <c r="Q15" s="82">
        <f t="shared" si="5"/>
        <v>1.164292682104887E-3</v>
      </c>
      <c r="R15" s="83">
        <v>3.4908552792044432E-3</v>
      </c>
      <c r="S15" s="84">
        <f t="shared" si="6"/>
        <v>0.19278759245297486</v>
      </c>
      <c r="T15" s="85">
        <f>分析係数表!F18</f>
        <v>0.45885540128682695</v>
      </c>
      <c r="U15" s="86">
        <f t="shared" si="7"/>
        <v>8.8461628098131032E-2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投入係数表!U16</f>
        <v>4.5930750560693109E-2</v>
      </c>
      <c r="E16" s="77">
        <f t="shared" si="0"/>
        <v>4.5930750560693108</v>
      </c>
      <c r="F16" s="76">
        <f>分析係数表!C19</f>
        <v>7.0188221007893126E-2</v>
      </c>
      <c r="G16" s="77">
        <f t="shared" si="1"/>
        <v>0.3223797671412339</v>
      </c>
      <c r="H16" s="77">
        <v>0.38409143349898994</v>
      </c>
      <c r="I16" s="77">
        <f t="shared" si="2"/>
        <v>0.38409143349898994</v>
      </c>
      <c r="J16" s="76">
        <f>分析係数表!G19</f>
        <v>5.7542768273716953E-2</v>
      </c>
      <c r="K16" s="78">
        <f t="shared" si="3"/>
        <v>2.2101684353752142E-2</v>
      </c>
      <c r="L16" s="79"/>
      <c r="M16" s="80"/>
      <c r="N16" s="81">
        <f>分析係数表!H19</f>
        <v>-1.1635771269826264E-4</v>
      </c>
      <c r="O16" s="82">
        <f t="shared" si="4"/>
        <v>-1.8012940762193157E-3</v>
      </c>
      <c r="P16" s="76">
        <f>分析係数表!C19</f>
        <v>7.0188221007893126E-2</v>
      </c>
      <c r="Q16" s="82">
        <f t="shared" si="5"/>
        <v>-1.2642962672189002E-4</v>
      </c>
      <c r="R16" s="83">
        <v>1.1267464004138031E-3</v>
      </c>
      <c r="S16" s="84">
        <f t="shared" si="6"/>
        <v>0.38521817989940377</v>
      </c>
      <c r="T16" s="85">
        <f>分析係数表!F19</f>
        <v>0.24027993779160187</v>
      </c>
      <c r="U16" s="86">
        <f t="shared" si="7"/>
        <v>9.2560200302422832E-2</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投入係数表!U17</f>
        <v>6.6791606500967771E-2</v>
      </c>
      <c r="E17" s="77">
        <f t="shared" si="0"/>
        <v>6.6791606500967768</v>
      </c>
      <c r="F17" s="76">
        <f>分析係数表!C20</f>
        <v>0.17015847434864362</v>
      </c>
      <c r="G17" s="77">
        <f t="shared" si="1"/>
        <v>1.1365157861499622</v>
      </c>
      <c r="H17" s="77">
        <v>1.3605501706362066</v>
      </c>
      <c r="I17" s="77">
        <f t="shared" si="2"/>
        <v>1.3605501706362066</v>
      </c>
      <c r="J17" s="76">
        <f>分析係数表!G20</f>
        <v>0.1001139508383526</v>
      </c>
      <c r="K17" s="78">
        <f t="shared" si="3"/>
        <v>0.13621005289618543</v>
      </c>
      <c r="L17" s="79"/>
      <c r="M17" s="80"/>
      <c r="N17" s="81">
        <f>分析係数表!H20</f>
        <v>5.5269913531674753E-4</v>
      </c>
      <c r="O17" s="82">
        <f t="shared" si="4"/>
        <v>8.5561468620417493E-3</v>
      </c>
      <c r="P17" s="76">
        <f>分析係数表!C20</f>
        <v>0.17015847434864362</v>
      </c>
      <c r="Q17" s="82">
        <f t="shared" si="5"/>
        <v>1.4559008963479585E-3</v>
      </c>
      <c r="R17" s="83">
        <v>5.2147862856007504E-3</v>
      </c>
      <c r="S17" s="84">
        <f t="shared" si="6"/>
        <v>1.3657649569218073</v>
      </c>
      <c r="T17" s="85">
        <f>分析係数表!F20</f>
        <v>0.22285528243529221</v>
      </c>
      <c r="U17" s="86">
        <f t="shared" si="7"/>
        <v>0.30436793521503408</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投入係数表!U18</f>
        <v>2.8142185627822669E-2</v>
      </c>
      <c r="E18" s="77">
        <f t="shared" si="0"/>
        <v>2.8142185627822669</v>
      </c>
      <c r="F18" s="76">
        <f>分析係数表!C21</f>
        <v>0.30753935376967689</v>
      </c>
      <c r="G18" s="77">
        <f t="shared" si="1"/>
        <v>0.86548295816468723</v>
      </c>
      <c r="H18" s="77">
        <v>0.99251766733393032</v>
      </c>
      <c r="I18" s="77">
        <f t="shared" si="2"/>
        <v>0.99251766733393032</v>
      </c>
      <c r="J18" s="76">
        <f>分析係数表!G21</f>
        <v>0.28506721215663355</v>
      </c>
      <c r="K18" s="78">
        <f t="shared" si="3"/>
        <v>0.28293424444308857</v>
      </c>
      <c r="L18" s="79"/>
      <c r="M18" s="80"/>
      <c r="N18" s="81">
        <f>分析係数表!H21</f>
        <v>9.2358934454245961E-4</v>
      </c>
      <c r="O18" s="82">
        <f t="shared" si="4"/>
        <v>1.4297771729990817E-2</v>
      </c>
      <c r="P18" s="76">
        <f>分析係数表!C21</f>
        <v>0.30753935376967689</v>
      </c>
      <c r="Q18" s="82">
        <f t="shared" si="5"/>
        <v>4.3971274781877314E-3</v>
      </c>
      <c r="R18" s="83">
        <v>1.234548049658386E-2</v>
      </c>
      <c r="S18" s="84">
        <f t="shared" si="6"/>
        <v>1.0048631478305141</v>
      </c>
      <c r="T18" s="85">
        <f>分析係数表!F21</f>
        <v>0.42562828755113968</v>
      </c>
      <c r="U18" s="86">
        <f t="shared" si="7"/>
        <v>0.42769818083434946</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投入係数表!U19</f>
        <v>1.3671694982948785E-2</v>
      </c>
      <c r="E19" s="77">
        <f t="shared" si="0"/>
        <v>1.3671694982948785</v>
      </c>
      <c r="F19" s="76">
        <f>分析係数表!C22</f>
        <v>4.2074718897352148E-2</v>
      </c>
      <c r="G19" s="77">
        <f t="shared" si="1"/>
        <v>5.7523272325790985E-2</v>
      </c>
      <c r="H19" s="77">
        <v>6.4272526880577094E-2</v>
      </c>
      <c r="I19" s="77">
        <f t="shared" si="2"/>
        <v>6.4272526880577094E-2</v>
      </c>
      <c r="J19" s="76">
        <f>分析係数表!G22</f>
        <v>0.19450101832993891</v>
      </c>
      <c r="K19" s="78">
        <f t="shared" si="3"/>
        <v>1.2501071928910616E-2</v>
      </c>
      <c r="L19" s="79"/>
      <c r="M19" s="80"/>
      <c r="N19" s="81">
        <f>分析係数表!H22</f>
        <v>4.363414226184849E-5</v>
      </c>
      <c r="O19" s="82">
        <f t="shared" si="4"/>
        <v>6.754852785822434E-4</v>
      </c>
      <c r="P19" s="76">
        <f>分析係数表!C22</f>
        <v>4.2074718897352148E-2</v>
      </c>
      <c r="Q19" s="82">
        <f t="shared" si="5"/>
        <v>2.8420853215647496E-5</v>
      </c>
      <c r="R19" s="83">
        <v>3.8604614715926521E-4</v>
      </c>
      <c r="S19" s="84">
        <f t="shared" si="6"/>
        <v>6.4658573027736366E-2</v>
      </c>
      <c r="T19" s="85">
        <f>分析係数表!F22</f>
        <v>0.41276306856754924</v>
      </c>
      <c r="U19" s="86">
        <f t="shared" si="7"/>
        <v>2.6688671012127435E-2</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投入係数表!U20</f>
        <v>2.427109895849335E-3</v>
      </c>
      <c r="E20" s="77">
        <f t="shared" si="0"/>
        <v>0.24271098958493351</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4.5032351905482894E-4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投入係数表!U21</f>
        <v>9.5241021229530861E-4</v>
      </c>
      <c r="E21" s="77">
        <f t="shared" si="0"/>
        <v>9.5241021229530862E-2</v>
      </c>
      <c r="F21" s="76">
        <f>分析係数表!C24</f>
        <v>7.1732954545454586E-2</v>
      </c>
      <c r="G21" s="77">
        <f t="shared" si="1"/>
        <v>6.8319198467206126E-3</v>
      </c>
      <c r="H21" s="77">
        <v>8.6916165163759621E-3</v>
      </c>
      <c r="I21" s="77">
        <f t="shared" si="2"/>
        <v>8.6916165163759621E-3</v>
      </c>
      <c r="J21" s="76">
        <f>分析係数表!G24</f>
        <v>0.20895522388059701</v>
      </c>
      <c r="K21" s="78">
        <f t="shared" si="3"/>
        <v>1.8161586750636337E-3</v>
      </c>
      <c r="L21" s="79"/>
      <c r="M21" s="80"/>
      <c r="N21" s="81">
        <f>分析係数表!H24</f>
        <v>3.4907313809478792E-4</v>
      </c>
      <c r="O21" s="82">
        <f t="shared" si="4"/>
        <v>5.4038822286579472E-3</v>
      </c>
      <c r="P21" s="76">
        <f>分析係数表!C24</f>
        <v>7.1732954545454586E-2</v>
      </c>
      <c r="Q21" s="82">
        <f t="shared" si="5"/>
        <v>3.8763643827731035E-4</v>
      </c>
      <c r="R21" s="83">
        <v>1.6214460544745795E-3</v>
      </c>
      <c r="S21" s="84">
        <f t="shared" si="6"/>
        <v>1.0313062570850542E-2</v>
      </c>
      <c r="T21" s="85">
        <f>分析係数表!F24</f>
        <v>0.39402985074626867</v>
      </c>
      <c r="U21" s="86">
        <f t="shared" si="7"/>
        <v>4.0636545055291688E-3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投入係数表!U22</f>
        <v>0.15023503026206642</v>
      </c>
      <c r="E22" s="77">
        <f t="shared" si="0"/>
        <v>15.023503026206642</v>
      </c>
      <c r="F22" s="76">
        <f>分析係数表!C25</f>
        <v>8.282778259254675E-2</v>
      </c>
      <c r="G22" s="77">
        <f t="shared" si="1"/>
        <v>1.244363442433112</v>
      </c>
      <c r="H22" s="77">
        <v>1.3920373841117044</v>
      </c>
      <c r="I22" s="77">
        <f t="shared" si="2"/>
        <v>1.3920373841117044</v>
      </c>
      <c r="J22" s="76">
        <f>分析係数表!G25</f>
        <v>0.19696794352505498</v>
      </c>
      <c r="K22" s="78">
        <f t="shared" si="3"/>
        <v>0.27418674085847944</v>
      </c>
      <c r="L22" s="79"/>
      <c r="M22" s="80"/>
      <c r="N22" s="81">
        <f>分析係数表!H25</f>
        <v>5.163373500985404E-4</v>
      </c>
      <c r="O22" s="82">
        <f t="shared" si="4"/>
        <v>7.9932424632232126E-3</v>
      </c>
      <c r="P22" s="76">
        <f>分析係数表!C25</f>
        <v>8.282778259254675E-2</v>
      </c>
      <c r="Q22" s="82">
        <f t="shared" si="5"/>
        <v>6.6206254895336512E-4</v>
      </c>
      <c r="R22" s="83">
        <v>4.0765299534793135E-3</v>
      </c>
      <c r="S22" s="84">
        <f t="shared" si="6"/>
        <v>1.3961139140651837</v>
      </c>
      <c r="T22" s="85">
        <f>分析係数表!F25</f>
        <v>0.35065385950700151</v>
      </c>
      <c r="U22" s="86">
        <f t="shared" si="7"/>
        <v>0.48955273227838292</v>
      </c>
      <c r="V22" s="87">
        <f>分析係数表!D25</f>
        <v>4.351348223585233E-2</v>
      </c>
      <c r="W22" s="167">
        <f t="shared" si="8"/>
        <v>0</v>
      </c>
      <c r="X22" s="76">
        <f>分析係数表!E25</f>
        <v>4.1546117347529221E-2</v>
      </c>
      <c r="Y22" s="166">
        <f t="shared" si="9"/>
        <v>0</v>
      </c>
    </row>
    <row r="23" spans="1:25" x14ac:dyDescent="0.2">
      <c r="A23" s="6" t="s">
        <v>11</v>
      </c>
      <c r="B23" s="5" t="s">
        <v>35</v>
      </c>
      <c r="C23" s="75">
        <f>最終需要_まとめ!C24</f>
        <v>100</v>
      </c>
      <c r="D23" s="76">
        <f>投入係数表!U23</f>
        <v>0.11902055362683954</v>
      </c>
      <c r="E23" s="77">
        <f t="shared" si="0"/>
        <v>11.902055362683955</v>
      </c>
      <c r="F23" s="76">
        <f>分析係数表!C26</f>
        <v>0.67408011178388449</v>
      </c>
      <c r="G23" s="77">
        <f t="shared" si="1"/>
        <v>8.0229388093359812</v>
      </c>
      <c r="H23" s="77">
        <v>8.7630560344058441</v>
      </c>
      <c r="I23" s="77">
        <f t="shared" si="2"/>
        <v>108.76305603440585</v>
      </c>
      <c r="J23" s="76">
        <f>分析係数表!G26</f>
        <v>0.19641156410335187</v>
      </c>
      <c r="K23" s="78">
        <f t="shared" si="3"/>
        <v>21.362321952378156</v>
      </c>
      <c r="L23" s="79"/>
      <c r="M23" s="80"/>
      <c r="N23" s="81">
        <f>分析係数表!H26</f>
        <v>1.0886718494331198E-2</v>
      </c>
      <c r="O23" s="82">
        <f t="shared" si="4"/>
        <v>0.16853357700626972</v>
      </c>
      <c r="P23" s="76">
        <f>分析係数表!C26</f>
        <v>0.67408011178388449</v>
      </c>
      <c r="Q23" s="82">
        <f t="shared" si="5"/>
        <v>0.1136051324277242</v>
      </c>
      <c r="R23" s="83">
        <v>0.12947371181198777</v>
      </c>
      <c r="S23" s="84">
        <f t="shared" si="6"/>
        <v>108.89252974621783</v>
      </c>
      <c r="T23" s="85">
        <f>分析係数表!F26</f>
        <v>0.33487971980706011</v>
      </c>
      <c r="U23" s="86">
        <f t="shared" si="7"/>
        <v>36.465899850495383</v>
      </c>
      <c r="V23" s="87">
        <f>分析係数表!D26</f>
        <v>4.2244001351808044E-2</v>
      </c>
      <c r="W23" s="167">
        <f t="shared" si="8"/>
        <v>5</v>
      </c>
      <c r="X23" s="76">
        <f>分析係数表!E26</f>
        <v>4.5807858920396939E-2</v>
      </c>
      <c r="Y23" s="166">
        <f t="shared" si="9"/>
        <v>5</v>
      </c>
    </row>
    <row r="24" spans="1:25" x14ac:dyDescent="0.2">
      <c r="A24" s="6" t="s">
        <v>12</v>
      </c>
      <c r="B24" s="5" t="s">
        <v>365</v>
      </c>
      <c r="C24" s="90"/>
      <c r="D24" s="76">
        <f>投入係数表!U24</f>
        <v>3.072291007404221E-5</v>
      </c>
      <c r="E24" s="77">
        <f t="shared" si="0"/>
        <v>3.0722910074042209E-3</v>
      </c>
      <c r="F24" s="76">
        <f>分析係数表!C27</f>
        <v>6.0248713550600352E-2</v>
      </c>
      <c r="G24" s="77">
        <f t="shared" si="1"/>
        <v>1.851015808491823E-4</v>
      </c>
      <c r="H24" s="77">
        <v>4.3945137020893267E-4</v>
      </c>
      <c r="I24" s="77">
        <f t="shared" si="2"/>
        <v>4.3945137020893267E-4</v>
      </c>
      <c r="J24" s="76">
        <f>分析係数表!G27</f>
        <v>0.16803278688524589</v>
      </c>
      <c r="K24" s="78">
        <f t="shared" si="3"/>
        <v>7.3842238436746884E-5</v>
      </c>
      <c r="L24" s="79"/>
      <c r="M24" s="80"/>
      <c r="N24" s="81">
        <f>分析係数表!H27</f>
        <v>1.0879446137287556E-2</v>
      </c>
      <c r="O24" s="82">
        <f t="shared" si="4"/>
        <v>0.16842099612650599</v>
      </c>
      <c r="P24" s="76">
        <f>分析係数表!C27</f>
        <v>6.0248713550600352E-2</v>
      </c>
      <c r="Q24" s="82">
        <f t="shared" si="5"/>
        <v>1.0147148351532631E-2</v>
      </c>
      <c r="R24" s="83">
        <v>1.0270285388317439E-2</v>
      </c>
      <c r="S24" s="84">
        <f t="shared" si="6"/>
        <v>1.0709736758526373E-2</v>
      </c>
      <c r="T24" s="85">
        <f>分析係数表!F27</f>
        <v>0.31967213114754101</v>
      </c>
      <c r="U24" s="86">
        <f t="shared" si="7"/>
        <v>3.4236043736272834E-3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投入係数表!U25</f>
        <v>0</v>
      </c>
      <c r="E25" s="77">
        <f t="shared" si="0"/>
        <v>0</v>
      </c>
      <c r="F25" s="76">
        <f>分析係数表!C28</f>
        <v>0.15853112404836545</v>
      </c>
      <c r="G25" s="77">
        <f t="shared" si="1"/>
        <v>0</v>
      </c>
      <c r="H25" s="77">
        <v>1.3418591113948537E-2</v>
      </c>
      <c r="I25" s="77">
        <f t="shared" si="2"/>
        <v>1.3418591113948537E-2</v>
      </c>
      <c r="J25" s="76">
        <f>分析係数表!G28</f>
        <v>0.12484608017512655</v>
      </c>
      <c r="K25" s="78">
        <f t="shared" si="3"/>
        <v>1.6752585020492598E-3</v>
      </c>
      <c r="L25" s="79"/>
      <c r="M25" s="80"/>
      <c r="N25" s="81">
        <f>分析係数表!H28</f>
        <v>2.0813485858901727E-2</v>
      </c>
      <c r="O25" s="82">
        <f t="shared" si="4"/>
        <v>0.32220647788373008</v>
      </c>
      <c r="P25" s="76">
        <f>分析係数表!C28</f>
        <v>0.15853112404836545</v>
      </c>
      <c r="Q25" s="82">
        <f t="shared" si="5"/>
        <v>5.107975511457253E-2</v>
      </c>
      <c r="R25" s="83">
        <v>5.8021825412355406E-2</v>
      </c>
      <c r="S25" s="84">
        <f t="shared" si="6"/>
        <v>7.1440416526303938E-2</v>
      </c>
      <c r="T25" s="85">
        <f>分析係数表!F28</f>
        <v>0.21350389930223013</v>
      </c>
      <c r="U25" s="86">
        <f t="shared" si="7"/>
        <v>1.5252807496141373E-2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投入係数表!U26</f>
        <v>4.1475928599956991E-3</v>
      </c>
      <c r="E26" s="77">
        <f t="shared" si="0"/>
        <v>0.4147592859995699</v>
      </c>
      <c r="F26" s="76">
        <f>分析係数表!C29</f>
        <v>0.64680851063829792</v>
      </c>
      <c r="G26" s="77">
        <f t="shared" si="1"/>
        <v>0.26826983605078564</v>
      </c>
      <c r="H26" s="77">
        <v>0.41020373881433209</v>
      </c>
      <c r="I26" s="77">
        <f t="shared" si="2"/>
        <v>0.41020373881433209</v>
      </c>
      <c r="J26" s="76">
        <f>分析係数表!G29</f>
        <v>0.2586455783593799</v>
      </c>
      <c r="K26" s="78">
        <f t="shared" si="3"/>
        <v>0.10609738327081293</v>
      </c>
      <c r="L26" s="79"/>
      <c r="M26" s="80"/>
      <c r="N26" s="81">
        <f>分析係数表!H29</f>
        <v>9.8394990800468336E-3</v>
      </c>
      <c r="O26" s="82">
        <f t="shared" si="4"/>
        <v>0.15232193032029587</v>
      </c>
      <c r="P26" s="76">
        <f>分析係数表!C29</f>
        <v>0.64680851063829792</v>
      </c>
      <c r="Q26" s="82">
        <f t="shared" si="5"/>
        <v>9.8523120888021162E-2</v>
      </c>
      <c r="R26" s="83">
        <v>0.14940393181999057</v>
      </c>
      <c r="S26" s="84">
        <f t="shared" si="6"/>
        <v>0.55960767063432271</v>
      </c>
      <c r="T26" s="85">
        <f>分析係数表!F29</f>
        <v>0.37783217222117615</v>
      </c>
      <c r="U26" s="86">
        <f t="shared" si="7"/>
        <v>0.21143778178739864</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投入係数表!U27</f>
        <v>1.720482964146364E-3</v>
      </c>
      <c r="E27" s="77">
        <f t="shared" si="0"/>
        <v>0.1720482964146364</v>
      </c>
      <c r="F27" s="76">
        <f>分析係数表!C30</f>
        <v>1</v>
      </c>
      <c r="G27" s="77">
        <f t="shared" si="1"/>
        <v>0.1720482964146364</v>
      </c>
      <c r="H27" s="77">
        <v>0.22841534492646984</v>
      </c>
      <c r="I27" s="77">
        <f t="shared" si="2"/>
        <v>0.22841534492646984</v>
      </c>
      <c r="J27" s="76">
        <f>分析係数表!G30</f>
        <v>0.34450721322190581</v>
      </c>
      <c r="K27" s="78">
        <f t="shared" si="3"/>
        <v>7.8690733937738511E-2</v>
      </c>
      <c r="L27" s="79"/>
      <c r="M27" s="80"/>
      <c r="N27" s="81">
        <f>分析係数表!H30</f>
        <v>0</v>
      </c>
      <c r="O27" s="82">
        <f t="shared" si="4"/>
        <v>0</v>
      </c>
      <c r="P27" s="76">
        <f>分析係数表!C30</f>
        <v>1</v>
      </c>
      <c r="Q27" s="82">
        <f t="shared" si="5"/>
        <v>0</v>
      </c>
      <c r="R27" s="83">
        <v>3.8929392430514173E-2</v>
      </c>
      <c r="S27" s="84">
        <f t="shared" si="6"/>
        <v>0.267344737356984</v>
      </c>
      <c r="T27" s="85">
        <f>分析係数表!F30</f>
        <v>0.4405434427377562</v>
      </c>
      <c r="U27" s="86">
        <f t="shared" si="7"/>
        <v>0.11777697099306694</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投入係数表!U28</f>
        <v>9.2783188423607478E-3</v>
      </c>
      <c r="E28" s="77">
        <f t="shared" si="0"/>
        <v>0.92783188423607477</v>
      </c>
      <c r="F28" s="76">
        <f>分析係数表!C31</f>
        <v>0.1179326099371788</v>
      </c>
      <c r="G28" s="77">
        <f t="shared" si="1"/>
        <v>0.10942163569089064</v>
      </c>
      <c r="H28" s="77">
        <v>0.15571264173079255</v>
      </c>
      <c r="I28" s="77">
        <f t="shared" si="2"/>
        <v>0.15571264173079255</v>
      </c>
      <c r="J28" s="76">
        <f>分析係数表!G31</f>
        <v>7.0682730923694773E-2</v>
      </c>
      <c r="K28" s="78">
        <f t="shared" si="3"/>
        <v>1.1006194756875295E-2</v>
      </c>
      <c r="L28" s="79"/>
      <c r="M28" s="80"/>
      <c r="N28" s="81">
        <f>分析係数表!H31</f>
        <v>2.2689753976161214E-2</v>
      </c>
      <c r="O28" s="82">
        <f t="shared" si="4"/>
        <v>0.35125234486276657</v>
      </c>
      <c r="P28" s="76">
        <f>分析係数表!C31</f>
        <v>0.1179326099371788</v>
      </c>
      <c r="Q28" s="82">
        <f t="shared" si="5"/>
        <v>4.1424105776220063E-2</v>
      </c>
      <c r="R28" s="83">
        <v>5.3950050104889707E-2</v>
      </c>
      <c r="S28" s="84">
        <f t="shared" si="6"/>
        <v>0.20966269183568226</v>
      </c>
      <c r="T28" s="85">
        <f>分析係数表!F31</f>
        <v>0.34457831325301203</v>
      </c>
      <c r="U28" s="86">
        <f t="shared" si="7"/>
        <v>7.2245216704825449E-2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投入係数表!U29</f>
        <v>5.5301238133275983E-4</v>
      </c>
      <c r="E29" s="77">
        <f t="shared" si="0"/>
        <v>5.5301238133275983E-2</v>
      </c>
      <c r="F29" s="76">
        <f>分析係数表!C32</f>
        <v>0.90289699570815452</v>
      </c>
      <c r="G29" s="77">
        <f t="shared" si="1"/>
        <v>4.9931321769476116E-2</v>
      </c>
      <c r="H29" s="77">
        <v>7.6378750382192606E-2</v>
      </c>
      <c r="I29" s="77">
        <f t="shared" si="2"/>
        <v>7.6378750382192606E-2</v>
      </c>
      <c r="J29" s="76">
        <f>分析係数表!G32</f>
        <v>0.14049586776859505</v>
      </c>
      <c r="K29" s="78">
        <f t="shared" si="3"/>
        <v>1.073089881402706E-2</v>
      </c>
      <c r="L29" s="79"/>
      <c r="M29" s="80"/>
      <c r="N29" s="81">
        <f>分析係数表!H32</f>
        <v>6.5160319111027074E-3</v>
      </c>
      <c r="O29" s="82">
        <f t="shared" si="4"/>
        <v>0.10087246826828168</v>
      </c>
      <c r="P29" s="76">
        <f>分析係数表!C32</f>
        <v>0.90289699570815452</v>
      </c>
      <c r="Q29" s="82">
        <f t="shared" si="5"/>
        <v>9.1077448549097675E-2</v>
      </c>
      <c r="R29" s="83">
        <v>0.11860820463912727</v>
      </c>
      <c r="S29" s="84">
        <f t="shared" si="6"/>
        <v>0.19498695502131988</v>
      </c>
      <c r="T29" s="85">
        <f>分析係数表!F32</f>
        <v>0.48288075560802834</v>
      </c>
      <c r="U29" s="86">
        <f t="shared" si="7"/>
        <v>9.4155448174403578E-2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投入係数表!U30</f>
        <v>2.4578328059233768E-4</v>
      </c>
      <c r="E30" s="77">
        <f t="shared" si="0"/>
        <v>2.4578328059233767E-2</v>
      </c>
      <c r="F30" s="76">
        <f>分析係数表!C33</f>
        <v>0.9642857142857143</v>
      </c>
      <c r="G30" s="77">
        <f t="shared" si="1"/>
        <v>2.3700530628546847E-2</v>
      </c>
      <c r="H30" s="77">
        <v>4.3883486665328535E-2</v>
      </c>
      <c r="I30" s="77">
        <f t="shared" si="2"/>
        <v>4.3883486665328535E-2</v>
      </c>
      <c r="J30" s="76">
        <f>分析係数表!G33</f>
        <v>0.50770178681454092</v>
      </c>
      <c r="K30" s="78">
        <f t="shared" si="3"/>
        <v>2.2279724591639377E-2</v>
      </c>
      <c r="L30" s="79"/>
      <c r="M30" s="80"/>
      <c r="N30" s="81">
        <f>分析係数表!H33</f>
        <v>9.5995112976066674E-4</v>
      </c>
      <c r="O30" s="82">
        <f t="shared" si="4"/>
        <v>1.4860676128809354E-2</v>
      </c>
      <c r="P30" s="76">
        <f>分析係数表!C33</f>
        <v>0.9642857142857143</v>
      </c>
      <c r="Q30" s="82">
        <f t="shared" si="5"/>
        <v>1.4329937695637592E-2</v>
      </c>
      <c r="R30" s="83">
        <v>4.886023840766781E-2</v>
      </c>
      <c r="S30" s="84">
        <f t="shared" si="6"/>
        <v>9.2743725072996344E-2</v>
      </c>
      <c r="T30" s="85">
        <f>分析係数表!F33</f>
        <v>0.64571780653111521</v>
      </c>
      <c r="U30" s="86">
        <f t="shared" si="7"/>
        <v>5.9886274723659989E-2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投入係数表!U31</f>
        <v>5.1983163845279422E-2</v>
      </c>
      <c r="E31" s="77">
        <f t="shared" si="0"/>
        <v>5.1983163845279421</v>
      </c>
      <c r="F31" s="76">
        <f>分析係数表!C34</f>
        <v>0.30203352059055666</v>
      </c>
      <c r="G31" s="77">
        <f t="shared" si="1"/>
        <v>1.5700657987625481</v>
      </c>
      <c r="H31" s="77">
        <v>1.8552461264953719</v>
      </c>
      <c r="I31" s="77">
        <f t="shared" si="2"/>
        <v>1.8552461264953719</v>
      </c>
      <c r="J31" s="76">
        <f>分析係数表!G34</f>
        <v>0.42483507228746548</v>
      </c>
      <c r="K31" s="78">
        <f t="shared" si="3"/>
        <v>0.78817362226070165</v>
      </c>
      <c r="L31" s="79"/>
      <c r="M31" s="80"/>
      <c r="N31" s="81">
        <f>分析係数表!H34</f>
        <v>0.16119179387231194</v>
      </c>
      <c r="O31" s="82">
        <f t="shared" si="4"/>
        <v>2.4953551999625705</v>
      </c>
      <c r="P31" s="76">
        <f>分析係数表!C34</f>
        <v>0.30203352059055666</v>
      </c>
      <c r="Q31" s="82">
        <f t="shared" si="5"/>
        <v>0.75368091616864763</v>
      </c>
      <c r="R31" s="83">
        <v>0.8305515532803377</v>
      </c>
      <c r="S31" s="84">
        <f t="shared" si="6"/>
        <v>2.6857976797757095</v>
      </c>
      <c r="T31" s="85">
        <f>分析係数表!F34</f>
        <v>0.69971459317830909</v>
      </c>
      <c r="U31" s="86">
        <f t="shared" si="7"/>
        <v>1.8792918308635069</v>
      </c>
      <c r="V31" s="87">
        <f>分析係数表!D34</f>
        <v>0.22921442942029663</v>
      </c>
      <c r="W31" s="167">
        <f t="shared" si="8"/>
        <v>1</v>
      </c>
      <c r="X31" s="76">
        <f>分析係数表!E34</f>
        <v>0.15341786365975763</v>
      </c>
      <c r="Y31" s="166">
        <f t="shared" si="9"/>
        <v>0</v>
      </c>
    </row>
    <row r="32" spans="1:25" x14ac:dyDescent="0.2">
      <c r="A32" s="6" t="s">
        <v>20</v>
      </c>
      <c r="B32" s="5" t="s">
        <v>37</v>
      </c>
      <c r="C32" s="90"/>
      <c r="D32" s="76">
        <f>投入係数表!U32</f>
        <v>5.7759070939199363E-3</v>
      </c>
      <c r="E32" s="77">
        <f t="shared" si="0"/>
        <v>0.57759070939199364</v>
      </c>
      <c r="F32" s="76">
        <f>分析係数表!C35</f>
        <v>0.24187752657583472</v>
      </c>
      <c r="G32" s="77">
        <f t="shared" si="1"/>
        <v>0.13970621216091716</v>
      </c>
      <c r="H32" s="77">
        <v>0.1874846507106486</v>
      </c>
      <c r="I32" s="77">
        <f t="shared" si="2"/>
        <v>0.1874846507106486</v>
      </c>
      <c r="J32" s="76">
        <f>分析係数表!G35</f>
        <v>0.31447635625181319</v>
      </c>
      <c r="K32" s="78">
        <f t="shared" si="3"/>
        <v>5.8959489808628689E-2</v>
      </c>
      <c r="L32" s="79"/>
      <c r="M32" s="80"/>
      <c r="N32" s="81">
        <f>分析係数表!H35</f>
        <v>6.1051437381369679E-2</v>
      </c>
      <c r="O32" s="82">
        <f t="shared" si="4"/>
        <v>0.94511648561632222</v>
      </c>
      <c r="P32" s="76">
        <f>分析係数表!C35</f>
        <v>0.24187752657583472</v>
      </c>
      <c r="Q32" s="82">
        <f t="shared" si="5"/>
        <v>0.2286024378669215</v>
      </c>
      <c r="R32" s="83">
        <v>0.28473161806971325</v>
      </c>
      <c r="S32" s="84">
        <f t="shared" si="6"/>
        <v>0.47221626878036183</v>
      </c>
      <c r="T32" s="85">
        <f>分析係数表!F35</f>
        <v>0.64519872352770524</v>
      </c>
      <c r="U32" s="86">
        <f t="shared" si="7"/>
        <v>0.30467333384610523</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投入係数表!U33</f>
        <v>1.8740975145165751E-3</v>
      </c>
      <c r="E33" s="77">
        <f t="shared" si="0"/>
        <v>0.1874097514516575</v>
      </c>
      <c r="F33" s="76">
        <f>分析係数表!C36</f>
        <v>0.77936171821825606</v>
      </c>
      <c r="G33" s="77">
        <f t="shared" si="1"/>
        <v>0.14605998590222011</v>
      </c>
      <c r="H33" s="77">
        <v>0.24093993801845334</v>
      </c>
      <c r="I33" s="77">
        <f t="shared" si="2"/>
        <v>0.24093993801845334</v>
      </c>
      <c r="J33" s="76">
        <f>分析係数表!G36</f>
        <v>1.8652197083474639E-2</v>
      </c>
      <c r="K33" s="78">
        <f t="shared" si="3"/>
        <v>4.4940592092003557E-3</v>
      </c>
      <c r="L33" s="79"/>
      <c r="M33" s="80"/>
      <c r="N33" s="81">
        <f>分析係数表!H36</f>
        <v>0.16962772804293599</v>
      </c>
      <c r="O33" s="82">
        <f t="shared" si="4"/>
        <v>2.6259490204884712</v>
      </c>
      <c r="P33" s="76">
        <f>分析係数表!C36</f>
        <v>0.77936171821825606</v>
      </c>
      <c r="Q33" s="82">
        <f t="shared" si="5"/>
        <v>2.0465641405614416</v>
      </c>
      <c r="R33" s="83">
        <v>2.1366122942482626</v>
      </c>
      <c r="S33" s="84">
        <f t="shared" si="6"/>
        <v>2.3775522322667157</v>
      </c>
      <c r="T33" s="85">
        <f>分析係数表!F36</f>
        <v>0.88299985465820452</v>
      </c>
      <c r="U33" s="86">
        <f t="shared" si="7"/>
        <v>2.0993782755337995</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投入係数表!U34</f>
        <v>1.846446895449937E-2</v>
      </c>
      <c r="E34" s="77">
        <f t="shared" si="0"/>
        <v>1.8464468954499369</v>
      </c>
      <c r="F34" s="76">
        <f>分析係数表!C37</f>
        <v>0.39264934616049307</v>
      </c>
      <c r="G34" s="77">
        <f t="shared" si="1"/>
        <v>0.72500616621849001</v>
      </c>
      <c r="H34" s="77">
        <v>0.93372168079955919</v>
      </c>
      <c r="I34" s="77">
        <f t="shared" si="2"/>
        <v>0.93372168079955919</v>
      </c>
      <c r="J34" s="76">
        <f>分析係数表!G37</f>
        <v>0.48015873015873017</v>
      </c>
      <c r="K34" s="78">
        <f t="shared" si="3"/>
        <v>0.44833461657439155</v>
      </c>
      <c r="L34" s="79"/>
      <c r="M34" s="80"/>
      <c r="N34" s="81">
        <f>分析係数表!H37</f>
        <v>4.8128458914818879E-2</v>
      </c>
      <c r="O34" s="82">
        <f t="shared" si="4"/>
        <v>0.74506026227621436</v>
      </c>
      <c r="P34" s="76">
        <f>分析係数表!C37</f>
        <v>0.39264934616049307</v>
      </c>
      <c r="Q34" s="82">
        <f t="shared" si="5"/>
        <v>0.29254742483292107</v>
      </c>
      <c r="R34" s="83">
        <v>0.36593055059734225</v>
      </c>
      <c r="S34" s="84">
        <f t="shared" si="6"/>
        <v>1.2996522313969014</v>
      </c>
      <c r="T34" s="85">
        <f>分析係数表!F37</f>
        <v>0.71504884004884006</v>
      </c>
      <c r="U34" s="86">
        <f t="shared" si="7"/>
        <v>0.92931482052724101</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投入係数表!U35</f>
        <v>1.2196995299394759E-2</v>
      </c>
      <c r="E35" s="77">
        <f t="shared" si="0"/>
        <v>1.2196995299394759</v>
      </c>
      <c r="F35" s="76">
        <f>分析係数表!C38</f>
        <v>0.1050867904295959</v>
      </c>
      <c r="G35" s="77">
        <f t="shared" si="1"/>
        <v>0.12817430888982634</v>
      </c>
      <c r="H35" s="77">
        <v>0.16112539615791932</v>
      </c>
      <c r="I35" s="77">
        <f t="shared" si="2"/>
        <v>0.16112539615791932</v>
      </c>
      <c r="J35" s="76">
        <f>分析係数表!G38</f>
        <v>0.35480984340044741</v>
      </c>
      <c r="K35" s="78">
        <f t="shared" si="3"/>
        <v>5.7168876578626404E-2</v>
      </c>
      <c r="L35" s="79"/>
      <c r="M35" s="80"/>
      <c r="N35" s="81">
        <f>分析係数表!H38</f>
        <v>4.2637829346869612E-2</v>
      </c>
      <c r="O35" s="82">
        <f t="shared" si="4"/>
        <v>0.66006169805461545</v>
      </c>
      <c r="P35" s="76">
        <f>分析係数表!C38</f>
        <v>0.1050867904295959</v>
      </c>
      <c r="Q35" s="82">
        <f t="shared" si="5"/>
        <v>6.9363765334068586E-2</v>
      </c>
      <c r="R35" s="83">
        <v>8.696712763212669E-2</v>
      </c>
      <c r="S35" s="84">
        <f t="shared" si="6"/>
        <v>0.24809252379004601</v>
      </c>
      <c r="T35" s="85">
        <f>分析係数表!F38</f>
        <v>0.56778523489932886</v>
      </c>
      <c r="U35" s="86">
        <f t="shared" si="7"/>
        <v>0.1408632718968986</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投入係数表!U36</f>
        <v>0</v>
      </c>
      <c r="E36" s="77">
        <f t="shared" si="0"/>
        <v>0</v>
      </c>
      <c r="F36" s="76">
        <f>分析係数表!C39</f>
        <v>1</v>
      </c>
      <c r="G36" s="77">
        <f t="shared" si="1"/>
        <v>0</v>
      </c>
      <c r="H36" s="77">
        <v>8.0538098495898408E-2</v>
      </c>
      <c r="I36" s="77">
        <f t="shared" si="2"/>
        <v>8.0538098495898408E-2</v>
      </c>
      <c r="J36" s="76">
        <f>分析係数表!G39</f>
        <v>0.33710212609069684</v>
      </c>
      <c r="K36" s="78">
        <f t="shared" si="3"/>
        <v>2.7149564234269306E-2</v>
      </c>
      <c r="L36" s="79"/>
      <c r="M36" s="80"/>
      <c r="N36" s="81">
        <f>分析係数表!H39</f>
        <v>3.8325321619990253E-3</v>
      </c>
      <c r="O36" s="82">
        <f t="shared" si="4"/>
        <v>5.9330123635473707E-2</v>
      </c>
      <c r="P36" s="76">
        <f>分析係数表!C39</f>
        <v>1</v>
      </c>
      <c r="Q36" s="82">
        <f t="shared" si="5"/>
        <v>5.9330123635473707E-2</v>
      </c>
      <c r="R36" s="83">
        <v>0.17766762583521856</v>
      </c>
      <c r="S36" s="84">
        <f t="shared" si="6"/>
        <v>0.25820572433111699</v>
      </c>
      <c r="T36" s="85">
        <f>分析係数表!F39</f>
        <v>0.68778419564950233</v>
      </c>
      <c r="U36" s="86">
        <f t="shared" si="7"/>
        <v>0.17758981642117444</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投入係数表!U37</f>
        <v>8.2951857199913979E-4</v>
      </c>
      <c r="E37" s="77">
        <f t="shared" si="0"/>
        <v>8.2951857199913978E-2</v>
      </c>
      <c r="F37" s="76">
        <f>分析係数表!C40</f>
        <v>0.68553257686676428</v>
      </c>
      <c r="G37" s="77">
        <f t="shared" si="1"/>
        <v>5.6866200422140883E-2</v>
      </c>
      <c r="H37" s="77">
        <v>6.3903022392353404E-2</v>
      </c>
      <c r="I37" s="77">
        <f t="shared" si="2"/>
        <v>6.3903022392353404E-2</v>
      </c>
      <c r="J37" s="76">
        <f>分析係数表!G40</f>
        <v>0.52354072328019352</v>
      </c>
      <c r="K37" s="78">
        <f t="shared" si="3"/>
        <v>3.3455834563083105E-2</v>
      </c>
      <c r="L37" s="79"/>
      <c r="M37" s="80"/>
      <c r="N37" s="81">
        <f>分析係数表!H40</f>
        <v>2.9983928090933552E-2</v>
      </c>
      <c r="O37" s="82">
        <f t="shared" si="4"/>
        <v>0.4641709672657649</v>
      </c>
      <c r="P37" s="76">
        <f>分析係数表!C40</f>
        <v>0.68553257686676428</v>
      </c>
      <c r="Q37" s="82">
        <f t="shared" si="5"/>
        <v>0.31820431929643828</v>
      </c>
      <c r="R37" s="83">
        <v>0.31884064682345847</v>
      </c>
      <c r="S37" s="84">
        <f t="shared" si="6"/>
        <v>0.38274366921581188</v>
      </c>
      <c r="T37" s="85">
        <f>分析係数表!F40</f>
        <v>0.72017864896718564</v>
      </c>
      <c r="U37" s="86">
        <f t="shared" si="7"/>
        <v>0.27564381859658682</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投入係数表!U38</f>
        <v>0</v>
      </c>
      <c r="E38" s="77">
        <f t="shared" si="0"/>
        <v>0</v>
      </c>
      <c r="F38" s="76">
        <f>分析係数表!C41</f>
        <v>0.79754162795683559</v>
      </c>
      <c r="G38" s="77">
        <f t="shared" si="1"/>
        <v>0</v>
      </c>
      <c r="H38" s="77">
        <v>1.1688656966374186E-3</v>
      </c>
      <c r="I38" s="77">
        <f t="shared" si="2"/>
        <v>1.1688656966374186E-3</v>
      </c>
      <c r="J38" s="76">
        <f>分析係数表!G41</f>
        <v>0.45300318922749822</v>
      </c>
      <c r="K38" s="78">
        <f t="shared" si="3"/>
        <v>5.2949988835537202E-4</v>
      </c>
      <c r="L38" s="79"/>
      <c r="M38" s="80"/>
      <c r="N38" s="81">
        <f>分析係数表!H41</f>
        <v>5.1357385442195667E-2</v>
      </c>
      <c r="O38" s="82">
        <f t="shared" si="4"/>
        <v>0.79504617289130042</v>
      </c>
      <c r="P38" s="76">
        <f>分析係数表!C41</f>
        <v>0.79754162795683559</v>
      </c>
      <c r="Q38" s="82">
        <f t="shared" si="5"/>
        <v>0.63408241902857954</v>
      </c>
      <c r="R38" s="83">
        <v>0.64609950453632192</v>
      </c>
      <c r="S38" s="84">
        <f t="shared" si="6"/>
        <v>0.64726837023295936</v>
      </c>
      <c r="T38" s="85">
        <f>分析係数表!F41</f>
        <v>0.55652019844082212</v>
      </c>
      <c r="U38" s="86">
        <f t="shared" si="7"/>
        <v>0.36021792184651408</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投入係数表!U39</f>
        <v>4.9156656118467537E-4</v>
      </c>
      <c r="E39" s="77">
        <f>$C$23*D39</f>
        <v>4.9156656118467534E-2</v>
      </c>
      <c r="F39" s="76">
        <f>分析係数表!C42</f>
        <v>0.98696461824953441</v>
      </c>
      <c r="G39" s="77">
        <f>E39*F39</f>
        <v>4.8515880340386952E-2</v>
      </c>
      <c r="H39" s="77">
        <v>6.4373568012708923E-2</v>
      </c>
      <c r="I39" s="77">
        <f>C39+H39</f>
        <v>6.4373568012708923E-2</v>
      </c>
      <c r="J39" s="76">
        <f>分析係数表!G42</f>
        <v>0.48689138576779029</v>
      </c>
      <c r="K39" s="78">
        <f>I39*J39</f>
        <v>3.1342935736524948E-2</v>
      </c>
      <c r="L39" s="79"/>
      <c r="M39" s="80"/>
      <c r="N39" s="81">
        <f>分析係数表!H42</f>
        <v>1.3250234533514657E-2</v>
      </c>
      <c r="O39" s="82">
        <f t="shared" si="4"/>
        <v>0.20512236292947458</v>
      </c>
      <c r="P39" s="76">
        <f>分析係数表!C42</f>
        <v>0.98696461824953441</v>
      </c>
      <c r="Q39" s="82">
        <f>O39*P39</f>
        <v>0.20244851462313132</v>
      </c>
      <c r="R39" s="83">
        <v>0.21225563837121786</v>
      </c>
      <c r="S39" s="84">
        <f>I39+R39</f>
        <v>0.2766292063839268</v>
      </c>
      <c r="T39" s="85">
        <f>分析係数表!F42</f>
        <v>0.55852059925093633</v>
      </c>
      <c r="U39" s="86">
        <f>S39*T39</f>
        <v>0.15450311011986173</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投入係数表!U40</f>
        <v>3.6560262988110236E-2</v>
      </c>
      <c r="E40" s="77">
        <f>$C$23*D40</f>
        <v>3.6560262988110237</v>
      </c>
      <c r="F40" s="76">
        <f>分析係数表!C43</f>
        <v>0.29367142552738124</v>
      </c>
      <c r="G40" s="77">
        <f>E40*F40</f>
        <v>1.0736704549374287</v>
      </c>
      <c r="H40" s="77">
        <v>1.3812366823535271</v>
      </c>
      <c r="I40" s="77">
        <f>C40+H40</f>
        <v>1.3812366823535271</v>
      </c>
      <c r="J40" s="76">
        <f>分析係数表!G43</f>
        <v>0.35405848592511613</v>
      </c>
      <c r="K40" s="78">
        <f>I40*J40</f>
        <v>0.48903856845832039</v>
      </c>
      <c r="L40" s="79"/>
      <c r="M40" s="80"/>
      <c r="N40" s="81">
        <f>分析係数表!H43</f>
        <v>3.6063618579417776E-2</v>
      </c>
      <c r="O40" s="82">
        <f t="shared" si="4"/>
        <v>0.55828858274822413</v>
      </c>
      <c r="P40" s="76">
        <f>分析係数表!C43</f>
        <v>0.29367142552738124</v>
      </c>
      <c r="Q40" s="82">
        <f>O40*P40</f>
        <v>0.16395340395133232</v>
      </c>
      <c r="R40" s="83">
        <v>0.27680079183341139</v>
      </c>
      <c r="S40" s="84">
        <f>I40+R40</f>
        <v>1.6580374741869386</v>
      </c>
      <c r="T40" s="85">
        <f>分析係数表!F43</f>
        <v>0.58526919923476362</v>
      </c>
      <c r="U40" s="86">
        <f>S40*T40</f>
        <v>0.97039826481861957</v>
      </c>
      <c r="V40" s="87">
        <f>分析係数表!D43</f>
        <v>0.25485105220005466</v>
      </c>
      <c r="W40" s="167">
        <f>ROUND(S40*V40,0)</f>
        <v>0</v>
      </c>
      <c r="X40" s="76">
        <f>分析係数表!E43</f>
        <v>0.20470073790653184</v>
      </c>
      <c r="Y40" s="166">
        <f>ROUND(S40*X40,0)</f>
        <v>0</v>
      </c>
    </row>
    <row r="41" spans="1:25" x14ac:dyDescent="0.2">
      <c r="A41" s="6" t="s">
        <v>340</v>
      </c>
      <c r="B41" s="5" t="s">
        <v>42</v>
      </c>
      <c r="C41" s="90"/>
      <c r="D41" s="76">
        <f>投入係数表!U41</f>
        <v>1.2289164029616884E-4</v>
      </c>
      <c r="E41" s="77">
        <f>$C$23*D41</f>
        <v>1.2289164029616884E-2</v>
      </c>
      <c r="F41" s="76">
        <f>分析係数表!C44</f>
        <v>0.46678607983623333</v>
      </c>
      <c r="G41" s="77">
        <f>E41*F41</f>
        <v>5.7364107018493139E-3</v>
      </c>
      <c r="H41" s="77">
        <v>8.8722647671542563E-3</v>
      </c>
      <c r="I41" s="77">
        <f>C41+H41</f>
        <v>8.8722647671542563E-3</v>
      </c>
      <c r="J41" s="76">
        <f>分析係数表!G44</f>
        <v>0.26617412140575081</v>
      </c>
      <c r="K41" s="78">
        <f>I41*J41</f>
        <v>2.3615672792764823E-3</v>
      </c>
      <c r="L41" s="79"/>
      <c r="M41" s="80"/>
      <c r="N41" s="81">
        <f>分析係数表!H44</f>
        <v>0.11125251805362636</v>
      </c>
      <c r="O41" s="82">
        <f t="shared" si="4"/>
        <v>1.7222622986251932</v>
      </c>
      <c r="P41" s="76">
        <f>分析係数表!C44</f>
        <v>0.46678607983623333</v>
      </c>
      <c r="Q41" s="82">
        <f>O41*P41</f>
        <v>0.80392806682499418</v>
      </c>
      <c r="R41" s="83">
        <v>0.81657818353013745</v>
      </c>
      <c r="S41" s="84">
        <f>I41+R41</f>
        <v>0.82545044829729175</v>
      </c>
      <c r="T41" s="85">
        <f>分析係数表!F44</f>
        <v>0.50772097976570818</v>
      </c>
      <c r="U41" s="86">
        <f>S41*T41</f>
        <v>0.41909851035754403</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投入係数表!U42</f>
        <v>6.3289194752526963E-3</v>
      </c>
      <c r="E42" s="77">
        <f>$C$23*D42</f>
        <v>0.63289194752526967</v>
      </c>
      <c r="F42" s="76">
        <f>分析係数表!C45</f>
        <v>1</v>
      </c>
      <c r="G42" s="77">
        <f>E42*F42</f>
        <v>0.63289194752526967</v>
      </c>
      <c r="H42" s="77">
        <v>0.7766884522035411</v>
      </c>
      <c r="I42" s="77">
        <f>C42+H42</f>
        <v>0.7766884522035411</v>
      </c>
      <c r="J42" s="76">
        <f>分析係数表!G45</f>
        <v>0</v>
      </c>
      <c r="K42" s="78">
        <f>I42*J42</f>
        <v>0</v>
      </c>
      <c r="L42" s="79"/>
      <c r="M42" s="80"/>
      <c r="N42" s="81">
        <f>分析係数表!H45</f>
        <v>0</v>
      </c>
      <c r="O42" s="82">
        <f t="shared" si="4"/>
        <v>0</v>
      </c>
      <c r="P42" s="76">
        <f>分析係数表!C45</f>
        <v>1</v>
      </c>
      <c r="Q42" s="82">
        <f>O42*P42</f>
        <v>0</v>
      </c>
      <c r="R42" s="83">
        <v>6.9603641558249593E-2</v>
      </c>
      <c r="S42" s="84">
        <f>I42+R42</f>
        <v>0.84629209376179071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3.2566284678484745E-3</v>
      </c>
      <c r="E43" s="77">
        <f>$C$23*D43</f>
        <v>0.32566284678484747</v>
      </c>
      <c r="F43" s="76">
        <f>分析係数表!C46</f>
        <v>1</v>
      </c>
      <c r="G43" s="77">
        <f>E43*F43</f>
        <v>0.32566284678484747</v>
      </c>
      <c r="H43" s="77">
        <v>0.42437833559701926</v>
      </c>
      <c r="I43" s="77">
        <f>C43+H43</f>
        <v>0.42437833559701926</v>
      </c>
      <c r="J43" s="76">
        <f>分析係数表!G46</f>
        <v>9.254143646408839E-3</v>
      </c>
      <c r="K43" s="78">
        <f>I43*J43</f>
        <v>3.9272580780387138E-3</v>
      </c>
      <c r="L43" s="79"/>
      <c r="M43" s="80"/>
      <c r="N43" s="81">
        <f>分析係数表!H46</f>
        <v>3.7808984269891717E-2</v>
      </c>
      <c r="O43" s="82">
        <f t="shared" si="4"/>
        <v>0.58530799389151389</v>
      </c>
      <c r="P43" s="76">
        <f>分析係数表!C46</f>
        <v>1</v>
      </c>
      <c r="Q43" s="82">
        <f>O43*P43</f>
        <v>0.58530799389151389</v>
      </c>
      <c r="R43" s="83">
        <v>0.6235542328429059</v>
      </c>
      <c r="S43" s="84">
        <f>I43+R43</f>
        <v>1.0479325684399252</v>
      </c>
      <c r="T43" s="85">
        <f>分析係数表!F46</f>
        <v>0.31353591160220995</v>
      </c>
      <c r="U43" s="86">
        <f>S43*T43</f>
        <v>0.3285644931434572</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投入係数表!U44</f>
        <v>0.65544256351961661</v>
      </c>
      <c r="E44" s="91">
        <f>SUM(E5:E43)</f>
        <v>65.544256351961664</v>
      </c>
      <c r="F44" s="92">
        <f>分析係数表!C47</f>
        <v>0.4319039427318887</v>
      </c>
      <c r="G44" s="91">
        <f>SUM(G5:G43)</f>
        <v>18.582340073782056</v>
      </c>
      <c r="H44" s="91">
        <f>SUM(H5:H43)</f>
        <v>22.165967221448149</v>
      </c>
      <c r="I44" s="91">
        <f>SUM(I5:I43)</f>
        <v>122.16596722144814</v>
      </c>
      <c r="J44" s="92">
        <f>分析係数表!G47</f>
        <v>0.25029486054038919</v>
      </c>
      <c r="K44" s="93">
        <f>SUM(K5:K43)</f>
        <v>24.690046305690732</v>
      </c>
      <c r="L44" s="94">
        <f>最終需要_まとめ!$L$33</f>
        <v>0.627</v>
      </c>
      <c r="M44" s="91">
        <f>K44*L44</f>
        <v>15.48065903366809</v>
      </c>
      <c r="N44" s="95">
        <f>分析係数表!H47</f>
        <v>1</v>
      </c>
      <c r="O44" s="96">
        <f>SUM(O5:O43)</f>
        <v>15.48065903366809</v>
      </c>
      <c r="P44" s="92">
        <f>分析係数表!C47</f>
        <v>0.4319039427318887</v>
      </c>
      <c r="Q44" s="96">
        <f>SUM(Q5:Q43)</f>
        <v>6.9107653739579842</v>
      </c>
      <c r="R44" s="91">
        <f>SUM(R5:R43)</f>
        <v>7.9732613316350793</v>
      </c>
      <c r="S44" s="97">
        <f>SUM(S5:S43)</f>
        <v>130.13922855308326</v>
      </c>
      <c r="T44" s="98">
        <f>分析係数表!F47</f>
        <v>0.46751956312169796</v>
      </c>
      <c r="U44" s="99">
        <f>SUM(U5:U43)</f>
        <v>47.327156535306052</v>
      </c>
      <c r="V44" s="100">
        <f>分析係数表!D47</f>
        <v>9.4632730327820297E-2</v>
      </c>
      <c r="W44" s="164">
        <f>SUM(W5:W43)</f>
        <v>6</v>
      </c>
      <c r="X44" s="92">
        <f>分析係数表!E47</f>
        <v>7.3297752597196272E-2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0.68488372093023253</v>
      </c>
      <c r="G5" s="77">
        <f t="shared" ref="G5:G38" si="1">E5*F5</f>
        <v>0</v>
      </c>
      <c r="H5" s="77">
        <f t="array" ref="H5:H43">MMULT(逆行列係数!C5:AO43,'20'!G5:G43)</f>
        <v>1.0338951243434591E-2</v>
      </c>
      <c r="I5" s="77">
        <f t="shared" ref="I5:I38" si="2">C5+H5</f>
        <v>1.0338951243434591E-2</v>
      </c>
      <c r="J5" s="76">
        <f>分析係数表!G8</f>
        <v>0.11968520032706459</v>
      </c>
      <c r="K5" s="78">
        <f t="shared" ref="K5:K43" si="3">I5*J5</f>
        <v>1.2374194507422226E-3</v>
      </c>
      <c r="L5" s="79" t="s">
        <v>183</v>
      </c>
      <c r="M5" s="80" t="s">
        <v>183</v>
      </c>
      <c r="N5" s="81">
        <f>分析係数表!H8</f>
        <v>1.1759401339568168E-2</v>
      </c>
      <c r="O5" s="82">
        <f t="shared" ref="O5:O43" si="4">$M$44*N5</f>
        <v>0.15075924781085095</v>
      </c>
      <c r="P5" s="76">
        <f>分析係数表!C8</f>
        <v>0.68488372093023253</v>
      </c>
      <c r="Q5" s="82">
        <f t="shared" ref="Q5:Q38" si="5">O5*P5</f>
        <v>0.10325255460533861</v>
      </c>
      <c r="R5" s="83">
        <f t="array" ref="R5:R43">MMULT(逆行列係数!C5:AO43,'20'!Q5:Q43)</f>
        <v>0.14888493805874198</v>
      </c>
      <c r="S5" s="84">
        <f t="shared" ref="S5:S38" si="6">I5+R5</f>
        <v>0.15922388930217657</v>
      </c>
      <c r="T5" s="85">
        <f>分析係数表!F8</f>
        <v>0.45145134914145546</v>
      </c>
      <c r="U5" s="86">
        <f t="shared" ref="U5:U38" si="7">S5*T5</f>
        <v>7.1881839641017367E-2</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投入係数表!V6</f>
        <v>0</v>
      </c>
      <c r="E6" s="77">
        <f t="shared" si="0"/>
        <v>0</v>
      </c>
      <c r="F6" s="76">
        <f>分析係数表!C9</f>
        <v>0.9299655568312285</v>
      </c>
      <c r="G6" s="77">
        <f t="shared" si="1"/>
        <v>0</v>
      </c>
      <c r="H6" s="77">
        <v>4.6957011408797836E-3</v>
      </c>
      <c r="I6" s="77">
        <f t="shared" si="2"/>
        <v>4.6957011408797836E-3</v>
      </c>
      <c r="J6" s="76">
        <f>分析係数表!G9</f>
        <v>0.24742268041237114</v>
      </c>
      <c r="K6" s="78">
        <f t="shared" si="3"/>
        <v>1.1618229626919052E-3</v>
      </c>
      <c r="L6" s="79"/>
      <c r="M6" s="80"/>
      <c r="N6" s="81">
        <f>分析係数表!H9</f>
        <v>6.1815034870952028E-4</v>
      </c>
      <c r="O6" s="82">
        <f t="shared" si="4"/>
        <v>7.9248831564145538E-3</v>
      </c>
      <c r="P6" s="76">
        <f>分析係数表!C9</f>
        <v>0.9299655568312285</v>
      </c>
      <c r="Q6" s="82">
        <f t="shared" si="5"/>
        <v>7.3698683773774842E-3</v>
      </c>
      <c r="R6" s="83">
        <v>1.0151659176605224E-2</v>
      </c>
      <c r="S6" s="84">
        <f t="shared" si="6"/>
        <v>1.4847360317485007E-2</v>
      </c>
      <c r="T6" s="85">
        <f>分析係数表!F9</f>
        <v>0.67468499427262318</v>
      </c>
      <c r="U6" s="86">
        <f t="shared" si="7"/>
        <v>1.0017291210765946E-2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投入係数表!V7</f>
        <v>0</v>
      </c>
      <c r="E7" s="77">
        <f t="shared" si="0"/>
        <v>0</v>
      </c>
      <c r="F7" s="76">
        <f>分析係数表!C10</f>
        <v>1.2922465208747513E-2</v>
      </c>
      <c r="G7" s="77">
        <f t="shared" si="1"/>
        <v>0</v>
      </c>
      <c r="H7" s="77">
        <v>9.7536177354636927E-5</v>
      </c>
      <c r="I7" s="77">
        <f t="shared" si="2"/>
        <v>9.7536177354636927E-5</v>
      </c>
      <c r="J7" s="76">
        <f>分析係数表!G10</f>
        <v>0.17647058823529413</v>
      </c>
      <c r="K7" s="78">
        <f t="shared" si="3"/>
        <v>1.7212266591994754E-5</v>
      </c>
      <c r="L7" s="79"/>
      <c r="M7" s="80"/>
      <c r="N7" s="81">
        <f>分析係数表!H10</f>
        <v>1.1926665551571919E-3</v>
      </c>
      <c r="O7" s="82">
        <f t="shared" si="4"/>
        <v>1.5290362795905723E-2</v>
      </c>
      <c r="P7" s="76">
        <f>分析係数表!C10</f>
        <v>1.2922465208747513E-2</v>
      </c>
      <c r="Q7" s="82">
        <f t="shared" si="5"/>
        <v>1.9758918125921905E-4</v>
      </c>
      <c r="R7" s="83">
        <v>3.2609158241125565E-4</v>
      </c>
      <c r="S7" s="84">
        <f t="shared" si="6"/>
        <v>4.2362775976589255E-4</v>
      </c>
      <c r="T7" s="85">
        <f>分析係数表!F10</f>
        <v>0.58823529411764708</v>
      </c>
      <c r="U7" s="86">
        <f t="shared" si="7"/>
        <v>2.4919279986228976E-4</v>
      </c>
      <c r="V7" s="87">
        <f>分析係数表!D10</f>
        <v>5.8823529411764705E-2</v>
      </c>
      <c r="W7" s="88">
        <f t="shared" si="8"/>
        <v>0</v>
      </c>
      <c r="X7" s="76">
        <f>分析係数表!E10</f>
        <v>0</v>
      </c>
      <c r="Y7" s="89">
        <f t="shared" si="9"/>
        <v>0</v>
      </c>
    </row>
    <row r="8" spans="1:25" x14ac:dyDescent="0.2">
      <c r="A8" s="6" t="s">
        <v>221</v>
      </c>
      <c r="B8" s="5" t="s">
        <v>27</v>
      </c>
      <c r="C8" s="90"/>
      <c r="D8" s="76">
        <f>投入係数表!V8</f>
        <v>0</v>
      </c>
      <c r="E8" s="77">
        <f t="shared" si="0"/>
        <v>0</v>
      </c>
      <c r="F8" s="76">
        <f>分析係数表!C11</f>
        <v>8.1708834508502748E-2</v>
      </c>
      <c r="G8" s="77">
        <f t="shared" si="1"/>
        <v>0</v>
      </c>
      <c r="H8" s="77">
        <v>1.3316329289870085E-2</v>
      </c>
      <c r="I8" s="77">
        <f t="shared" si="2"/>
        <v>1.3316329289870085E-2</v>
      </c>
      <c r="J8" s="76">
        <f>分析係数表!G11</f>
        <v>0.34375</v>
      </c>
      <c r="K8" s="78">
        <f t="shared" si="3"/>
        <v>4.5774881933928419E-3</v>
      </c>
      <c r="L8" s="79"/>
      <c r="M8" s="80"/>
      <c r="N8" s="81">
        <f>分析係数表!H11</f>
        <v>-2.1817071130924245E-5</v>
      </c>
      <c r="O8" s="82">
        <f t="shared" si="4"/>
        <v>-2.7970175846169008E-4</v>
      </c>
      <c r="P8" s="76">
        <f>分析係数表!C11</f>
        <v>8.1708834508502748E-2</v>
      </c>
      <c r="Q8" s="82">
        <f t="shared" si="5"/>
        <v>-2.2854104693883444E-5</v>
      </c>
      <c r="R8" s="83">
        <v>1.8112513174483192E-3</v>
      </c>
      <c r="S8" s="84">
        <f t="shared" si="6"/>
        <v>1.5127580607318404E-2</v>
      </c>
      <c r="T8" s="85">
        <f>分析係数表!F11</f>
        <v>0.56944444444444442</v>
      </c>
      <c r="U8" s="86">
        <f t="shared" si="7"/>
        <v>8.614316734722979E-3</v>
      </c>
      <c r="V8" s="87">
        <f>分析係数表!D11</f>
        <v>3.8194444444444448E-2</v>
      </c>
      <c r="W8" s="88">
        <f t="shared" si="8"/>
        <v>0</v>
      </c>
      <c r="X8" s="76">
        <f>分析係数表!E11</f>
        <v>3.125E-2</v>
      </c>
      <c r="Y8" s="89">
        <f t="shared" si="9"/>
        <v>0</v>
      </c>
    </row>
    <row r="9" spans="1:25" x14ac:dyDescent="0.2">
      <c r="A9" s="6" t="s">
        <v>222</v>
      </c>
      <c r="B9" s="5" t="s">
        <v>190</v>
      </c>
      <c r="C9" s="90"/>
      <c r="D9" s="76">
        <f>投入係数表!V9</f>
        <v>0</v>
      </c>
      <c r="E9" s="77">
        <f t="shared" si="0"/>
        <v>0</v>
      </c>
      <c r="F9" s="76">
        <f>分析係数表!C12</f>
        <v>0.11314574959059098</v>
      </c>
      <c r="G9" s="77">
        <f t="shared" si="1"/>
        <v>0</v>
      </c>
      <c r="H9" s="77">
        <v>8.4916736149659097E-4</v>
      </c>
      <c r="I9" s="77">
        <f t="shared" si="2"/>
        <v>8.4916736149659097E-4</v>
      </c>
      <c r="J9" s="76">
        <f>分析係数表!G12</f>
        <v>0.14250333396837492</v>
      </c>
      <c r="K9" s="78">
        <f t="shared" si="3"/>
        <v>1.2100918011039245E-4</v>
      </c>
      <c r="L9" s="79"/>
      <c r="M9" s="80"/>
      <c r="N9" s="81">
        <f>分析係数表!H12</f>
        <v>9.1697149963274591E-2</v>
      </c>
      <c r="O9" s="82">
        <f t="shared" si="4"/>
        <v>1.1755864908144833</v>
      </c>
      <c r="P9" s="76">
        <f>分析係数表!C12</f>
        <v>0.11314574959059098</v>
      </c>
      <c r="Q9" s="82">
        <f t="shared" si="5"/>
        <v>0.13301261471177711</v>
      </c>
      <c r="R9" s="83">
        <v>0.15028789554544364</v>
      </c>
      <c r="S9" s="84">
        <f t="shared" si="6"/>
        <v>0.15113706290694023</v>
      </c>
      <c r="T9" s="85">
        <f>分析係数表!F12</f>
        <v>0.2998031371054804</v>
      </c>
      <c r="U9" s="86">
        <f t="shared" si="7"/>
        <v>4.5311365592409017E-2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投入係数表!V10</f>
        <v>2.7322404371584699E-3</v>
      </c>
      <c r="E10" s="77">
        <f t="shared" si="0"/>
        <v>0.27322404371584702</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0.1803144002883029</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投入係数表!V11</f>
        <v>6.8306010928961746E-3</v>
      </c>
      <c r="E11" s="77">
        <f t="shared" si="0"/>
        <v>0.68306010928961747</v>
      </c>
      <c r="F11" s="76">
        <f>分析係数表!C14</f>
        <v>0.3356233343204027</v>
      </c>
      <c r="G11" s="77">
        <f t="shared" si="1"/>
        <v>0.22925091142104009</v>
      </c>
      <c r="H11" s="77">
        <v>0.34943083794264596</v>
      </c>
      <c r="I11" s="77">
        <f t="shared" si="2"/>
        <v>0.34943083794264596</v>
      </c>
      <c r="J11" s="76">
        <f>分析係数表!G14</f>
        <v>0.16310052482842147</v>
      </c>
      <c r="K11" s="78">
        <f t="shared" si="3"/>
        <v>5.6992353059680645E-2</v>
      </c>
      <c r="L11" s="79"/>
      <c r="M11" s="80"/>
      <c r="N11" s="81">
        <f>分析係数表!H14</f>
        <v>1.1635771269826263E-3</v>
      </c>
      <c r="O11" s="82">
        <f t="shared" si="4"/>
        <v>1.4917427117956805E-2</v>
      </c>
      <c r="P11" s="76">
        <f>分析係数表!C14</f>
        <v>0.3356233343204027</v>
      </c>
      <c r="Q11" s="82">
        <f t="shared" si="5"/>
        <v>5.0066366288102583E-3</v>
      </c>
      <c r="R11" s="83">
        <v>5.8591632901635771E-2</v>
      </c>
      <c r="S11" s="84">
        <f t="shared" si="6"/>
        <v>0.40802247084428173</v>
      </c>
      <c r="T11" s="85">
        <f>分析係数表!F14</f>
        <v>0.30244919930022879</v>
      </c>
      <c r="U11" s="86">
        <f t="shared" si="7"/>
        <v>0.12340606960335396</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投入係数表!V12</f>
        <v>1.092896174863388E-2</v>
      </c>
      <c r="E12" s="77">
        <f t="shared" si="0"/>
        <v>1.0928961748633881</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0.10852428228313575</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投入係数表!V13</f>
        <v>0</v>
      </c>
      <c r="E13" s="77">
        <f t="shared" si="0"/>
        <v>0</v>
      </c>
      <c r="F13" s="76">
        <f>分析係数表!C16</f>
        <v>4.9444829979181093E-2</v>
      </c>
      <c r="G13" s="77">
        <f t="shared" si="1"/>
        <v>0</v>
      </c>
      <c r="H13" s="77">
        <v>4.1349808169660936E-3</v>
      </c>
      <c r="I13" s="77">
        <f t="shared" si="2"/>
        <v>4.1349808169660936E-3</v>
      </c>
      <c r="J13" s="76">
        <f>分析係数表!G16</f>
        <v>3.3546325878594248E-2</v>
      </c>
      <c r="K13" s="78">
        <f t="shared" si="3"/>
        <v>1.3871341398768045E-4</v>
      </c>
      <c r="L13" s="79"/>
      <c r="M13" s="80"/>
      <c r="N13" s="81">
        <f>分析係数表!H16</f>
        <v>1.6697331772200688E-2</v>
      </c>
      <c r="O13" s="82">
        <f t="shared" si="4"/>
        <v>0.21406507914268016</v>
      </c>
      <c r="P13" s="76">
        <f>分析係数表!C16</f>
        <v>4.9444829979181093E-2</v>
      </c>
      <c r="Q13" s="82">
        <f t="shared" si="5"/>
        <v>1.0584411442689765E-2</v>
      </c>
      <c r="R13" s="83">
        <v>1.2608565751925324E-2</v>
      </c>
      <c r="S13" s="84">
        <f t="shared" si="6"/>
        <v>1.6743546568891418E-2</v>
      </c>
      <c r="T13" s="85">
        <f>分析係数表!F16</f>
        <v>0.28753993610223644</v>
      </c>
      <c r="U13" s="86">
        <f t="shared" si="7"/>
        <v>4.8144383105438587E-3</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投入係数表!V14</f>
        <v>4.2349726775956283E-2</v>
      </c>
      <c r="E14" s="77">
        <f t="shared" si="0"/>
        <v>4.2349726775956285</v>
      </c>
      <c r="F14" s="76">
        <f>分析係数表!C17</f>
        <v>0.25757290686735657</v>
      </c>
      <c r="G14" s="77">
        <f t="shared" si="1"/>
        <v>1.0908142230721385</v>
      </c>
      <c r="H14" s="77">
        <v>1.2270154634065484</v>
      </c>
      <c r="I14" s="77">
        <f t="shared" si="2"/>
        <v>1.2270154634065484</v>
      </c>
      <c r="J14" s="76">
        <f>分析係数表!G17</f>
        <v>0.2176385387050051</v>
      </c>
      <c r="K14" s="78">
        <f t="shared" si="3"/>
        <v>0.26704585242424589</v>
      </c>
      <c r="L14" s="79"/>
      <c r="M14" s="80"/>
      <c r="N14" s="81">
        <f>分析係数表!H17</f>
        <v>2.8507639611074346E-3</v>
      </c>
      <c r="O14" s="82">
        <f t="shared" si="4"/>
        <v>3.6547696438994172E-2</v>
      </c>
      <c r="P14" s="76">
        <f>分析係数表!C17</f>
        <v>0.25757290686735657</v>
      </c>
      <c r="Q14" s="82">
        <f t="shared" si="5"/>
        <v>9.4136964110974643E-3</v>
      </c>
      <c r="R14" s="83">
        <v>2.419872627086846E-2</v>
      </c>
      <c r="S14" s="84">
        <f t="shared" si="6"/>
        <v>1.2512141896774169</v>
      </c>
      <c r="T14" s="85">
        <f>分析係数表!F17</f>
        <v>0.33994957352073385</v>
      </c>
      <c r="U14" s="86">
        <f t="shared" si="7"/>
        <v>0.42534973016392846</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投入係数表!V15</f>
        <v>2.7322404371584699E-3</v>
      </c>
      <c r="E15" s="77">
        <f t="shared" si="0"/>
        <v>0.27322404371584702</v>
      </c>
      <c r="F15" s="76">
        <f>分析係数表!C18</f>
        <v>0.16953824948311513</v>
      </c>
      <c r="G15" s="77">
        <f t="shared" si="1"/>
        <v>4.6321926088282825E-2</v>
      </c>
      <c r="H15" s="77">
        <v>7.4329403746212941E-2</v>
      </c>
      <c r="I15" s="77">
        <f t="shared" si="2"/>
        <v>7.4329403746212941E-2</v>
      </c>
      <c r="J15" s="76">
        <f>分析係数表!G18</f>
        <v>0.21537419573315272</v>
      </c>
      <c r="K15" s="78">
        <f t="shared" si="3"/>
        <v>1.6008635551165402E-2</v>
      </c>
      <c r="L15" s="79"/>
      <c r="M15" s="80"/>
      <c r="N15" s="81">
        <f>分析係数表!H18</f>
        <v>4.4361377966212629E-4</v>
      </c>
      <c r="O15" s="82">
        <f t="shared" si="4"/>
        <v>5.6872690887210323E-3</v>
      </c>
      <c r="P15" s="76">
        <f>分析係数表!C18</f>
        <v>0.16953824948311513</v>
      </c>
      <c r="Q15" s="82">
        <f t="shared" si="5"/>
        <v>9.6420964564119518E-4</v>
      </c>
      <c r="R15" s="83">
        <v>2.8909537811929566E-3</v>
      </c>
      <c r="S15" s="84">
        <f t="shared" si="6"/>
        <v>7.72203575274059E-2</v>
      </c>
      <c r="T15" s="85">
        <f>分析係数表!F18</f>
        <v>0.45885540128682695</v>
      </c>
      <c r="U15" s="86">
        <f t="shared" si="7"/>
        <v>3.5432978140750082E-2</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投入係数表!V16</f>
        <v>8.1967213114754103E-3</v>
      </c>
      <c r="E16" s="77">
        <f t="shared" si="0"/>
        <v>0.81967213114754101</v>
      </c>
      <c r="F16" s="76">
        <f>分析係数表!C19</f>
        <v>7.0188221007893126E-2</v>
      </c>
      <c r="G16" s="77">
        <f t="shared" si="1"/>
        <v>5.7531328694994367E-2</v>
      </c>
      <c r="H16" s="77">
        <v>8.3397356642616133E-2</v>
      </c>
      <c r="I16" s="77">
        <f t="shared" si="2"/>
        <v>8.3397356642616133E-2</v>
      </c>
      <c r="J16" s="76">
        <f>分析係数表!G19</f>
        <v>5.7542768273716953E-2</v>
      </c>
      <c r="K16" s="78">
        <f t="shared" si="3"/>
        <v>4.7989147679265891E-3</v>
      </c>
      <c r="L16" s="79"/>
      <c r="M16" s="80"/>
      <c r="N16" s="81">
        <f>分析係数表!H19</f>
        <v>-1.1635771269826264E-4</v>
      </c>
      <c r="O16" s="82">
        <f t="shared" si="4"/>
        <v>-1.4917427117956807E-3</v>
      </c>
      <c r="P16" s="76">
        <f>分析係数表!C19</f>
        <v>7.0188221007893126E-2</v>
      </c>
      <c r="Q16" s="82">
        <f t="shared" si="5"/>
        <v>-1.0470276714242905E-4</v>
      </c>
      <c r="R16" s="83">
        <v>9.3311567114411683E-4</v>
      </c>
      <c r="S16" s="84">
        <f t="shared" si="6"/>
        <v>8.4330472313760244E-2</v>
      </c>
      <c r="T16" s="85">
        <f>分析係数表!F19</f>
        <v>0.24027993779160187</v>
      </c>
      <c r="U16" s="86">
        <f t="shared" si="7"/>
        <v>2.0262920641486715E-2</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投入係数表!V17</f>
        <v>4.0983606557377046E-2</v>
      </c>
      <c r="E17" s="77">
        <f t="shared" si="0"/>
        <v>4.0983606557377046</v>
      </c>
      <c r="F17" s="76">
        <f>分析係数表!C20</f>
        <v>0.17015847434864362</v>
      </c>
      <c r="G17" s="77">
        <f t="shared" si="1"/>
        <v>0.69737079651083445</v>
      </c>
      <c r="H17" s="77">
        <v>0.81072876177782616</v>
      </c>
      <c r="I17" s="77">
        <f t="shared" si="2"/>
        <v>0.81072876177782616</v>
      </c>
      <c r="J17" s="76">
        <f>分析係数表!G20</f>
        <v>0.1001139508383526</v>
      </c>
      <c r="K17" s="78">
        <f t="shared" si="3"/>
        <v>8.1165259399863771E-2</v>
      </c>
      <c r="L17" s="79"/>
      <c r="M17" s="80"/>
      <c r="N17" s="81">
        <f>分析係数表!H20</f>
        <v>5.5269913531674753E-4</v>
      </c>
      <c r="O17" s="82">
        <f t="shared" si="4"/>
        <v>7.0857778810294826E-3</v>
      </c>
      <c r="P17" s="76">
        <f>分析係数表!C20</f>
        <v>0.17015847434864362</v>
      </c>
      <c r="Q17" s="82">
        <f t="shared" si="5"/>
        <v>1.2057051538093416E-3</v>
      </c>
      <c r="R17" s="83">
        <v>4.3186282227965578E-3</v>
      </c>
      <c r="S17" s="84">
        <f t="shared" si="6"/>
        <v>0.81504739000062276</v>
      </c>
      <c r="T17" s="85">
        <f>分析係数表!F20</f>
        <v>0.22285528243529221</v>
      </c>
      <c r="U17" s="86">
        <f t="shared" si="7"/>
        <v>0.18163761629673655</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投入係数表!V18</f>
        <v>2.7322404371584699E-2</v>
      </c>
      <c r="E18" s="77">
        <f t="shared" si="0"/>
        <v>2.7322404371584699</v>
      </c>
      <c r="F18" s="76">
        <f>分析係数表!C21</f>
        <v>0.30753935376967689</v>
      </c>
      <c r="G18" s="77">
        <f t="shared" si="1"/>
        <v>0.84027145838709527</v>
      </c>
      <c r="H18" s="77">
        <v>0.91497618592881469</v>
      </c>
      <c r="I18" s="77">
        <f t="shared" si="2"/>
        <v>0.91497618592881469</v>
      </c>
      <c r="J18" s="76">
        <f>分析係数表!G21</f>
        <v>0.28506721215663355</v>
      </c>
      <c r="K18" s="78">
        <f t="shared" si="3"/>
        <v>0.26082971051243681</v>
      </c>
      <c r="L18" s="79"/>
      <c r="M18" s="80"/>
      <c r="N18" s="81">
        <f>分析係数表!H21</f>
        <v>9.2358934454245961E-4</v>
      </c>
      <c r="O18" s="82">
        <f t="shared" si="4"/>
        <v>1.1840707774878213E-2</v>
      </c>
      <c r="P18" s="76">
        <f>分析係数表!C21</f>
        <v>0.30753935376967689</v>
      </c>
      <c r="Q18" s="82">
        <f t="shared" si="5"/>
        <v>3.6414836172616342E-3</v>
      </c>
      <c r="R18" s="83">
        <v>1.0223916681638173E-2</v>
      </c>
      <c r="S18" s="84">
        <f t="shared" si="6"/>
        <v>0.92520010261045282</v>
      </c>
      <c r="T18" s="85">
        <f>分析係数表!F21</f>
        <v>0.42562828755113968</v>
      </c>
      <c r="U18" s="86">
        <f t="shared" si="7"/>
        <v>0.39379133531622573</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投入係数表!V19</f>
        <v>2.7322404371584699E-3</v>
      </c>
      <c r="E19" s="77">
        <f t="shared" si="0"/>
        <v>0.27322404371584702</v>
      </c>
      <c r="F19" s="76">
        <f>分析係数表!C22</f>
        <v>4.2074718897352148E-2</v>
      </c>
      <c r="G19" s="77">
        <f t="shared" si="1"/>
        <v>1.1495824835342118E-2</v>
      </c>
      <c r="H19" s="77">
        <v>1.3777654887417725E-2</v>
      </c>
      <c r="I19" s="77">
        <f t="shared" si="2"/>
        <v>1.3777654887417725E-2</v>
      </c>
      <c r="J19" s="76">
        <f>分析係数表!G22</f>
        <v>0.19450101832993891</v>
      </c>
      <c r="K19" s="78">
        <f t="shared" si="3"/>
        <v>2.679767905801207E-3</v>
      </c>
      <c r="L19" s="79"/>
      <c r="M19" s="80"/>
      <c r="N19" s="81">
        <f>分析係数表!H22</f>
        <v>4.363414226184849E-5</v>
      </c>
      <c r="O19" s="82">
        <f t="shared" si="4"/>
        <v>5.5940351692338017E-4</v>
      </c>
      <c r="P19" s="76">
        <f>分析係数表!C22</f>
        <v>4.2074718897352148E-2</v>
      </c>
      <c r="Q19" s="82">
        <f t="shared" si="5"/>
        <v>2.3536745724741394E-5</v>
      </c>
      <c r="R19" s="83">
        <v>3.1970433592405845E-4</v>
      </c>
      <c r="S19" s="84">
        <f t="shared" si="6"/>
        <v>1.4097359223341783E-2</v>
      </c>
      <c r="T19" s="85">
        <f>分析係数表!F22</f>
        <v>0.41276306856754924</v>
      </c>
      <c r="U19" s="86">
        <f t="shared" si="7"/>
        <v>5.8188692517255969E-3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3.7293567794892017E-4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投入係数表!V21</f>
        <v>2.7322404371584699E-3</v>
      </c>
      <c r="E21" s="77">
        <f t="shared" si="0"/>
        <v>0.27322404371584702</v>
      </c>
      <c r="F21" s="76">
        <f>分析係数表!C24</f>
        <v>7.1732954545454586E-2</v>
      </c>
      <c r="G21" s="77">
        <f t="shared" si="1"/>
        <v>1.9599167908594152E-2</v>
      </c>
      <c r="H21" s="77">
        <v>2.0919140647131462E-2</v>
      </c>
      <c r="I21" s="77">
        <f t="shared" si="2"/>
        <v>2.0919140647131462E-2</v>
      </c>
      <c r="J21" s="76">
        <f>分析係数表!G24</f>
        <v>0.20895522388059701</v>
      </c>
      <c r="K21" s="78">
        <f t="shared" si="3"/>
        <v>4.3711637173110517E-3</v>
      </c>
      <c r="L21" s="79"/>
      <c r="M21" s="80"/>
      <c r="N21" s="81">
        <f>分析係数表!H24</f>
        <v>3.4907313809478792E-4</v>
      </c>
      <c r="O21" s="82">
        <f t="shared" si="4"/>
        <v>4.4752281353870414E-3</v>
      </c>
      <c r="P21" s="76">
        <f>分析係数表!C24</f>
        <v>7.1732954545454586E-2</v>
      </c>
      <c r="Q21" s="82">
        <f t="shared" si="5"/>
        <v>3.2102133641625813E-4</v>
      </c>
      <c r="R21" s="83">
        <v>1.3428014704900517E-3</v>
      </c>
      <c r="S21" s="84">
        <f t="shared" si="6"/>
        <v>2.2261942117621513E-2</v>
      </c>
      <c r="T21" s="85">
        <f>分析係数表!F24</f>
        <v>0.39402985074626867</v>
      </c>
      <c r="U21" s="86">
        <f t="shared" si="7"/>
        <v>8.7718697299284769E-3</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投入係数表!V22</f>
        <v>0.31830601092896177</v>
      </c>
      <c r="E22" s="77">
        <f t="shared" si="0"/>
        <v>31.830601092896178</v>
      </c>
      <c r="F22" s="76">
        <f>分析係数表!C25</f>
        <v>8.282778259254675E-2</v>
      </c>
      <c r="G22" s="77">
        <f t="shared" si="1"/>
        <v>2.6364581071124857</v>
      </c>
      <c r="H22" s="77">
        <v>2.728782026774268</v>
      </c>
      <c r="I22" s="77">
        <f t="shared" si="2"/>
        <v>2.728782026774268</v>
      </c>
      <c r="J22" s="76">
        <f>分析係数表!G25</f>
        <v>0.19696794352505498</v>
      </c>
      <c r="K22" s="78">
        <f t="shared" si="3"/>
        <v>0.53748258414185912</v>
      </c>
      <c r="L22" s="79"/>
      <c r="M22" s="80"/>
      <c r="N22" s="81">
        <f>分析係数表!H25</f>
        <v>5.163373500985404E-4</v>
      </c>
      <c r="O22" s="82">
        <f t="shared" si="4"/>
        <v>6.6196082835933319E-3</v>
      </c>
      <c r="P22" s="76">
        <f>分析係数表!C25</f>
        <v>8.282778259254675E-2</v>
      </c>
      <c r="Q22" s="82">
        <f t="shared" si="5"/>
        <v>5.4828747576129001E-4</v>
      </c>
      <c r="R22" s="83">
        <v>3.3759805951747023E-3</v>
      </c>
      <c r="S22" s="84">
        <f t="shared" si="6"/>
        <v>2.7321580073694425</v>
      </c>
      <c r="T22" s="85">
        <f>分析係数表!F25</f>
        <v>0.35065385950700151</v>
      </c>
      <c r="U22" s="86">
        <f t="shared" si="7"/>
        <v>0.95804175006705372</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投入係数表!V23</f>
        <v>1.912568306010929E-2</v>
      </c>
      <c r="E23" s="77">
        <f t="shared" si="0"/>
        <v>1.9125683060109291</v>
      </c>
      <c r="F23" s="76">
        <f>分析係数表!C26</f>
        <v>0.67408011178388449</v>
      </c>
      <c r="G23" s="77">
        <f t="shared" si="1"/>
        <v>1.2892242575101618</v>
      </c>
      <c r="H23" s="77">
        <v>1.4642581337346234</v>
      </c>
      <c r="I23" s="77">
        <f t="shared" si="2"/>
        <v>1.4642581337346234</v>
      </c>
      <c r="J23" s="76">
        <f>分析係数表!G26</f>
        <v>0.19641156410335187</v>
      </c>
      <c r="K23" s="78">
        <f t="shared" si="3"/>
        <v>0.28759723029787237</v>
      </c>
      <c r="L23" s="79"/>
      <c r="M23" s="80"/>
      <c r="N23" s="81">
        <f>分析係数表!H26</f>
        <v>1.0886718494331198E-2</v>
      </c>
      <c r="O23" s="82">
        <f t="shared" si="4"/>
        <v>0.13957117747238335</v>
      </c>
      <c r="P23" s="76">
        <f>分析係数表!C26</f>
        <v>0.67408011178388449</v>
      </c>
      <c r="Q23" s="82">
        <f t="shared" si="5"/>
        <v>9.4082154912392552E-2</v>
      </c>
      <c r="R23" s="83">
        <v>0.10722372793788681</v>
      </c>
      <c r="S23" s="84">
        <f t="shared" si="6"/>
        <v>1.5714818616725101</v>
      </c>
      <c r="T23" s="85">
        <f>分析係数表!F26</f>
        <v>0.33487971980706011</v>
      </c>
      <c r="U23" s="86">
        <f t="shared" si="7"/>
        <v>0.52625740551876743</v>
      </c>
      <c r="V23" s="87">
        <f>分析係数表!D26</f>
        <v>4.2244001351808044E-2</v>
      </c>
      <c r="W23" s="88">
        <f t="shared" si="8"/>
        <v>0</v>
      </c>
      <c r="X23" s="76">
        <f>分析係数表!E26</f>
        <v>4.5807858920396939E-2</v>
      </c>
      <c r="Y23" s="89">
        <f t="shared" si="9"/>
        <v>0</v>
      </c>
    </row>
    <row r="24" spans="1:25" x14ac:dyDescent="0.2">
      <c r="A24" s="6" t="s">
        <v>12</v>
      </c>
      <c r="B24" s="5" t="s">
        <v>365</v>
      </c>
      <c r="C24" s="75">
        <f>最終需要_まとめ!C25</f>
        <v>100</v>
      </c>
      <c r="D24" s="76">
        <f>投入係数表!V24</f>
        <v>2.7322404371584699E-2</v>
      </c>
      <c r="E24" s="77">
        <f t="shared" si="0"/>
        <v>2.7322404371584699</v>
      </c>
      <c r="F24" s="76">
        <f>分析係数表!C27</f>
        <v>6.0248713550600352E-2</v>
      </c>
      <c r="G24" s="77">
        <f t="shared" si="1"/>
        <v>0.16461397144972773</v>
      </c>
      <c r="H24" s="77">
        <v>0.1651159120941697</v>
      </c>
      <c r="I24" s="77">
        <f t="shared" si="2"/>
        <v>100.16511591209417</v>
      </c>
      <c r="J24" s="76">
        <f>分析係数表!G27</f>
        <v>0.16803278688524589</v>
      </c>
      <c r="K24" s="78">
        <f t="shared" si="3"/>
        <v>16.831023575392873</v>
      </c>
      <c r="L24" s="79"/>
      <c r="M24" s="80"/>
      <c r="N24" s="81">
        <f>分析係数表!H27</f>
        <v>1.0879446137287556E-2</v>
      </c>
      <c r="O24" s="82">
        <f t="shared" si="4"/>
        <v>0.13947794355289611</v>
      </c>
      <c r="P24" s="76">
        <f>分析係数表!C27</f>
        <v>6.0248713550600352E-2</v>
      </c>
      <c r="Q24" s="82">
        <f t="shared" si="5"/>
        <v>8.4033666677452434E-3</v>
      </c>
      <c r="R24" s="83">
        <v>8.5053426746621134E-3</v>
      </c>
      <c r="S24" s="84">
        <f t="shared" si="6"/>
        <v>100.17362125476883</v>
      </c>
      <c r="T24" s="85">
        <f>分析係数表!F27</f>
        <v>0.31967213114754101</v>
      </c>
      <c r="U24" s="86">
        <f t="shared" si="7"/>
        <v>32.022714991278562</v>
      </c>
      <c r="V24" s="87">
        <f>分析係数表!D27</f>
        <v>1.6393442622950821E-2</v>
      </c>
      <c r="W24" s="88">
        <f t="shared" si="8"/>
        <v>2</v>
      </c>
      <c r="X24" s="76">
        <f>分析係数表!E27</f>
        <v>1.7759562841530054E-2</v>
      </c>
      <c r="Y24" s="89">
        <f t="shared" si="9"/>
        <v>2</v>
      </c>
    </row>
    <row r="25" spans="1:25" x14ac:dyDescent="0.2">
      <c r="A25" s="6" t="s">
        <v>13</v>
      </c>
      <c r="B25" s="5" t="s">
        <v>191</v>
      </c>
      <c r="C25" s="90"/>
      <c r="D25" s="76">
        <f>投入係数表!V25</f>
        <v>0</v>
      </c>
      <c r="E25" s="77">
        <f t="shared" si="0"/>
        <v>0</v>
      </c>
      <c r="F25" s="76">
        <f>分析係数表!C28</f>
        <v>0.15853112404836545</v>
      </c>
      <c r="G25" s="77">
        <f t="shared" si="1"/>
        <v>0</v>
      </c>
      <c r="H25" s="77">
        <v>1.2385071796611439E-2</v>
      </c>
      <c r="I25" s="77">
        <f t="shared" si="2"/>
        <v>1.2385071796611439E-2</v>
      </c>
      <c r="J25" s="76">
        <f>分析係数表!G28</f>
        <v>0.12484608017512655</v>
      </c>
      <c r="K25" s="78">
        <f t="shared" si="3"/>
        <v>1.5462276664944504E-3</v>
      </c>
      <c r="L25" s="79"/>
      <c r="M25" s="80"/>
      <c r="N25" s="81">
        <f>分析係数表!H28</f>
        <v>2.0813485858901727E-2</v>
      </c>
      <c r="O25" s="82">
        <f t="shared" si="4"/>
        <v>0.26683547757245235</v>
      </c>
      <c r="P25" s="76">
        <f>分析係数表!C28</f>
        <v>0.15853112404836545</v>
      </c>
      <c r="Q25" s="82">
        <f t="shared" si="5"/>
        <v>4.230172819554328E-2</v>
      </c>
      <c r="R25" s="83">
        <v>4.8050807653588434E-2</v>
      </c>
      <c r="S25" s="84">
        <f t="shared" si="6"/>
        <v>6.0435879450199875E-2</v>
      </c>
      <c r="T25" s="85">
        <f>分析係数表!F28</f>
        <v>0.21350389930223013</v>
      </c>
      <c r="U25" s="86">
        <f t="shared" si="7"/>
        <v>1.2903295920377193E-2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投入係数表!V26</f>
        <v>9.562841530054645E-3</v>
      </c>
      <c r="E26" s="77">
        <f t="shared" si="0"/>
        <v>0.95628415300546454</v>
      </c>
      <c r="F26" s="76">
        <f>分析係数表!C29</f>
        <v>0.64680851063829792</v>
      </c>
      <c r="G26" s="77">
        <f t="shared" si="1"/>
        <v>0.61853272875247067</v>
      </c>
      <c r="H26" s="77">
        <v>0.71423095896486322</v>
      </c>
      <c r="I26" s="77">
        <f t="shared" si="2"/>
        <v>0.71423095896486322</v>
      </c>
      <c r="J26" s="76">
        <f>分析係数表!G29</f>
        <v>0.2586455783593799</v>
      </c>
      <c r="K26" s="78">
        <f t="shared" si="3"/>
        <v>0.18473267946364158</v>
      </c>
      <c r="L26" s="79"/>
      <c r="M26" s="80"/>
      <c r="N26" s="81">
        <f>分析係数表!H29</f>
        <v>9.8394990800468336E-3</v>
      </c>
      <c r="O26" s="82">
        <f t="shared" si="4"/>
        <v>0.12614549306622222</v>
      </c>
      <c r="P26" s="76">
        <f>分析係数表!C29</f>
        <v>0.64680851063829792</v>
      </c>
      <c r="Q26" s="82">
        <f t="shared" si="5"/>
        <v>8.1591978493896933E-2</v>
      </c>
      <c r="R26" s="83">
        <v>0.12372895095167903</v>
      </c>
      <c r="S26" s="84">
        <f t="shared" si="6"/>
        <v>0.83795990991654223</v>
      </c>
      <c r="T26" s="85">
        <f>分析係数表!F29</f>
        <v>0.37783217222117615</v>
      </c>
      <c r="U26" s="86">
        <f t="shared" si="7"/>
        <v>0.31660821299802822</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投入係数表!V27</f>
        <v>2.7322404371584699E-3</v>
      </c>
      <c r="E27" s="77">
        <f t="shared" si="0"/>
        <v>0.27322404371584702</v>
      </c>
      <c r="F27" s="76">
        <f>分析係数表!C30</f>
        <v>1</v>
      </c>
      <c r="G27" s="77">
        <f t="shared" si="1"/>
        <v>0.27322404371584702</v>
      </c>
      <c r="H27" s="77">
        <v>0.31391180040594341</v>
      </c>
      <c r="I27" s="77">
        <f t="shared" si="2"/>
        <v>0.31391180040594341</v>
      </c>
      <c r="J27" s="76">
        <f>分析係数表!G30</f>
        <v>0.34450721322190581</v>
      </c>
      <c r="K27" s="78">
        <f t="shared" si="3"/>
        <v>0.10814487955532269</v>
      </c>
      <c r="L27" s="79"/>
      <c r="M27" s="80"/>
      <c r="N27" s="81">
        <f>分析係数表!H30</f>
        <v>0</v>
      </c>
      <c r="O27" s="82">
        <f t="shared" si="4"/>
        <v>0</v>
      </c>
      <c r="P27" s="76">
        <f>分析係数表!C30</f>
        <v>1</v>
      </c>
      <c r="Q27" s="82">
        <f t="shared" si="5"/>
        <v>0</v>
      </c>
      <c r="R27" s="83">
        <v>3.2239398441114314E-2</v>
      </c>
      <c r="S27" s="84">
        <f t="shared" si="6"/>
        <v>0.3461511988470577</v>
      </c>
      <c r="T27" s="85">
        <f>分析係数表!F30</f>
        <v>0.4405434427377562</v>
      </c>
      <c r="U27" s="86">
        <f t="shared" si="7"/>
        <v>0.15249464084788442</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投入係数表!V28</f>
        <v>4.0983606557377051E-3</v>
      </c>
      <c r="E28" s="77">
        <f t="shared" si="0"/>
        <v>0.4098360655737705</v>
      </c>
      <c r="F28" s="76">
        <f>分析係数表!C31</f>
        <v>0.1179326099371788</v>
      </c>
      <c r="G28" s="77">
        <f t="shared" si="1"/>
        <v>4.8333036859499509E-2</v>
      </c>
      <c r="H28" s="77">
        <v>8.2663303131502941E-2</v>
      </c>
      <c r="I28" s="77">
        <f t="shared" si="2"/>
        <v>8.2663303131502941E-2</v>
      </c>
      <c r="J28" s="76">
        <f>分析係数表!G31</f>
        <v>7.0682730923694773E-2</v>
      </c>
      <c r="K28" s="78">
        <f t="shared" si="3"/>
        <v>5.8428680125078378E-3</v>
      </c>
      <c r="L28" s="79"/>
      <c r="M28" s="80"/>
      <c r="N28" s="81">
        <f>分析係数表!H31</f>
        <v>2.2689753976161214E-2</v>
      </c>
      <c r="O28" s="82">
        <f t="shared" si="4"/>
        <v>0.29088982880015768</v>
      </c>
      <c r="P28" s="76">
        <f>分析係数表!C31</f>
        <v>0.1179326099371788</v>
      </c>
      <c r="Q28" s="82">
        <f t="shared" si="5"/>
        <v>3.4305396714581715E-2</v>
      </c>
      <c r="R28" s="83">
        <v>4.4678764621209038E-2</v>
      </c>
      <c r="S28" s="84">
        <f t="shared" si="6"/>
        <v>0.12734206775271198</v>
      </c>
      <c r="T28" s="85">
        <f>分析係数表!F31</f>
        <v>0.34457831325301203</v>
      </c>
      <c r="U28" s="86">
        <f t="shared" si="7"/>
        <v>4.3879314912380271E-2</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投入係数表!V29</f>
        <v>0</v>
      </c>
      <c r="E29" s="77">
        <f t="shared" si="0"/>
        <v>0</v>
      </c>
      <c r="F29" s="76">
        <f>分析係数表!C32</f>
        <v>0.90289699570815452</v>
      </c>
      <c r="G29" s="77">
        <f t="shared" si="1"/>
        <v>0</v>
      </c>
      <c r="H29" s="77">
        <v>1.8586796901814841E-2</v>
      </c>
      <c r="I29" s="77">
        <f t="shared" si="2"/>
        <v>1.8586796901814841E-2</v>
      </c>
      <c r="J29" s="76">
        <f>分析係数表!G32</f>
        <v>0.14049586776859505</v>
      </c>
      <c r="K29" s="78">
        <f t="shared" si="3"/>
        <v>2.6113681597591098E-3</v>
      </c>
      <c r="L29" s="79"/>
      <c r="M29" s="80"/>
      <c r="N29" s="81">
        <f>分析係数表!H32</f>
        <v>6.5160319111027074E-3</v>
      </c>
      <c r="O29" s="82">
        <f t="shared" si="4"/>
        <v>8.3537591860558105E-2</v>
      </c>
      <c r="P29" s="76">
        <f>分析係数表!C32</f>
        <v>0.90289699570815452</v>
      </c>
      <c r="Q29" s="82">
        <f t="shared" si="5"/>
        <v>7.5425840719591894E-2</v>
      </c>
      <c r="R29" s="83">
        <v>9.8225452004454553E-2</v>
      </c>
      <c r="S29" s="84">
        <f t="shared" si="6"/>
        <v>0.1168122489062694</v>
      </c>
      <c r="T29" s="85">
        <f>分析係数表!F32</f>
        <v>0.48288075560802834</v>
      </c>
      <c r="U29" s="86">
        <f t="shared" si="7"/>
        <v>5.6406387016132452E-2</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投入係数表!V30</f>
        <v>0</v>
      </c>
      <c r="E30" s="77">
        <f t="shared" si="0"/>
        <v>0</v>
      </c>
      <c r="F30" s="76">
        <f>分析係数表!C33</f>
        <v>0.9642857142857143</v>
      </c>
      <c r="G30" s="77">
        <f t="shared" si="1"/>
        <v>0</v>
      </c>
      <c r="H30" s="77">
        <v>1.6397966939971864E-2</v>
      </c>
      <c r="I30" s="77">
        <f t="shared" si="2"/>
        <v>1.6397966939971864E-2</v>
      </c>
      <c r="J30" s="76">
        <f>分析係数表!G33</f>
        <v>0.50770178681454092</v>
      </c>
      <c r="K30" s="78">
        <f t="shared" si="3"/>
        <v>8.3252771155494856E-3</v>
      </c>
      <c r="L30" s="79"/>
      <c r="M30" s="80"/>
      <c r="N30" s="81">
        <f>分析係数表!H33</f>
        <v>9.5995112976066674E-4</v>
      </c>
      <c r="O30" s="82">
        <f t="shared" si="4"/>
        <v>1.2306877372314364E-2</v>
      </c>
      <c r="P30" s="76">
        <f>分析係数表!C33</f>
        <v>0.9642857142857143</v>
      </c>
      <c r="Q30" s="82">
        <f t="shared" si="5"/>
        <v>1.1867346037588851E-2</v>
      </c>
      <c r="R30" s="83">
        <v>4.0463634174725129E-2</v>
      </c>
      <c r="S30" s="84">
        <f t="shared" si="6"/>
        <v>5.6861601114696993E-2</v>
      </c>
      <c r="T30" s="85">
        <f>分析係数表!F33</f>
        <v>0.64571780653111521</v>
      </c>
      <c r="U30" s="86">
        <f t="shared" si="7"/>
        <v>3.6716548347629357E-2</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投入係数表!V31</f>
        <v>4.3715846994535519E-2</v>
      </c>
      <c r="E31" s="77">
        <f t="shared" si="0"/>
        <v>4.3715846994535523</v>
      </c>
      <c r="F31" s="76">
        <f>分析係数表!C34</f>
        <v>0.30203352059055666</v>
      </c>
      <c r="G31" s="77">
        <f t="shared" si="1"/>
        <v>1.3203651173357669</v>
      </c>
      <c r="H31" s="77">
        <v>1.4895541116956734</v>
      </c>
      <c r="I31" s="77">
        <f t="shared" si="2"/>
        <v>1.4895541116956734</v>
      </c>
      <c r="J31" s="76">
        <f>分析係数表!G34</f>
        <v>0.42483507228746548</v>
      </c>
      <c r="K31" s="78">
        <f t="shared" si="3"/>
        <v>0.63281482871832284</v>
      </c>
      <c r="L31" s="79"/>
      <c r="M31" s="80"/>
      <c r="N31" s="81">
        <f>分析係数表!H34</f>
        <v>0.16119179387231194</v>
      </c>
      <c r="O31" s="82">
        <f t="shared" si="4"/>
        <v>2.0665298254344533</v>
      </c>
      <c r="P31" s="76">
        <f>分析係数表!C34</f>
        <v>0.30203352059055666</v>
      </c>
      <c r="Q31" s="82">
        <f t="shared" si="5"/>
        <v>0.62416127858135639</v>
      </c>
      <c r="R31" s="83">
        <v>0.68782174034400978</v>
      </c>
      <c r="S31" s="84">
        <f t="shared" si="6"/>
        <v>2.1773758520396833</v>
      </c>
      <c r="T31" s="85">
        <f>分析係数表!F34</f>
        <v>0.69971459317830909</v>
      </c>
      <c r="U31" s="86">
        <f t="shared" si="7"/>
        <v>1.5235416585062211</v>
      </c>
      <c r="V31" s="87">
        <f>分析係数表!D34</f>
        <v>0.22921442942029663</v>
      </c>
      <c r="W31" s="88">
        <f t="shared" si="8"/>
        <v>0</v>
      </c>
      <c r="X31" s="76">
        <f>分析係数表!E34</f>
        <v>0.15341786365975763</v>
      </c>
      <c r="Y31" s="89">
        <f t="shared" si="9"/>
        <v>0</v>
      </c>
    </row>
    <row r="32" spans="1:25" x14ac:dyDescent="0.2">
      <c r="A32" s="6" t="s">
        <v>20</v>
      </c>
      <c r="B32" s="5" t="s">
        <v>37</v>
      </c>
      <c r="C32" s="90"/>
      <c r="D32" s="76">
        <f>投入係数表!V32</f>
        <v>6.8306010928961746E-3</v>
      </c>
      <c r="E32" s="77">
        <f t="shared" si="0"/>
        <v>0.68306010928961747</v>
      </c>
      <c r="F32" s="76">
        <f>分析係数表!C35</f>
        <v>0.24187752657583472</v>
      </c>
      <c r="G32" s="77">
        <f t="shared" si="1"/>
        <v>0.16521688973759202</v>
      </c>
      <c r="H32" s="77">
        <v>0.20225198507480682</v>
      </c>
      <c r="I32" s="77">
        <f t="shared" si="2"/>
        <v>0.20225198507480682</v>
      </c>
      <c r="J32" s="76">
        <f>分析係数表!G35</f>
        <v>0.31447635625181319</v>
      </c>
      <c r="K32" s="78">
        <f t="shared" si="3"/>
        <v>6.3603467311021358E-2</v>
      </c>
      <c r="L32" s="79"/>
      <c r="M32" s="80"/>
      <c r="N32" s="81">
        <f>分析係数表!H35</f>
        <v>6.1051437381369679E-2</v>
      </c>
      <c r="O32" s="82">
        <f t="shared" si="4"/>
        <v>0.7826987540952961</v>
      </c>
      <c r="P32" s="76">
        <f>分析係数表!C35</f>
        <v>0.24187752657583472</v>
      </c>
      <c r="Q32" s="82">
        <f t="shared" si="5"/>
        <v>0.18931723869455772</v>
      </c>
      <c r="R32" s="83">
        <v>0.23580065114341228</v>
      </c>
      <c r="S32" s="84">
        <f t="shared" si="6"/>
        <v>0.4380526362182191</v>
      </c>
      <c r="T32" s="85">
        <f>分析係数表!F35</f>
        <v>0.64519872352770524</v>
      </c>
      <c r="U32" s="86">
        <f t="shared" si="7"/>
        <v>0.28263100172594119</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投入係数表!V33</f>
        <v>2.7322404371584699E-3</v>
      </c>
      <c r="E33" s="77">
        <f t="shared" si="0"/>
        <v>0.27322404371584702</v>
      </c>
      <c r="F33" s="76">
        <f>分析係数表!C36</f>
        <v>0.77936171821825606</v>
      </c>
      <c r="G33" s="77">
        <f t="shared" si="1"/>
        <v>0.21294036016892245</v>
      </c>
      <c r="H33" s="77">
        <v>0.28855998493294233</v>
      </c>
      <c r="I33" s="77">
        <f t="shared" si="2"/>
        <v>0.28855998493294233</v>
      </c>
      <c r="J33" s="76">
        <f>分析係数表!G36</f>
        <v>1.8652197083474639E-2</v>
      </c>
      <c r="K33" s="78">
        <f t="shared" si="3"/>
        <v>5.382277709373713E-3</v>
      </c>
      <c r="L33" s="79"/>
      <c r="M33" s="80"/>
      <c r="N33" s="81">
        <f>分析係数表!H36</f>
        <v>0.16962772804293599</v>
      </c>
      <c r="O33" s="82">
        <f t="shared" si="4"/>
        <v>2.1746811720396404</v>
      </c>
      <c r="P33" s="76">
        <f>分析係数表!C36</f>
        <v>0.77936171821825606</v>
      </c>
      <c r="Q33" s="82">
        <f t="shared" si="5"/>
        <v>1.6948632548177049</v>
      </c>
      <c r="R33" s="83">
        <v>1.7694366844127836</v>
      </c>
      <c r="S33" s="84">
        <f t="shared" si="6"/>
        <v>2.0579966693457257</v>
      </c>
      <c r="T33" s="85">
        <f>分析係数表!F36</f>
        <v>0.88299985465820452</v>
      </c>
      <c r="U33" s="86">
        <f t="shared" si="7"/>
        <v>1.8172107599193448</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投入係数表!V34</f>
        <v>1.7759562841530054E-2</v>
      </c>
      <c r="E34" s="77">
        <f t="shared" si="0"/>
        <v>1.7759562841530054</v>
      </c>
      <c r="F34" s="76">
        <f>分析係数表!C37</f>
        <v>0.39264934616049307</v>
      </c>
      <c r="G34" s="77">
        <f t="shared" si="1"/>
        <v>0.69732807378229644</v>
      </c>
      <c r="H34" s="77">
        <v>0.85125934480103704</v>
      </c>
      <c r="I34" s="77">
        <f t="shared" si="2"/>
        <v>0.85125934480103704</v>
      </c>
      <c r="J34" s="76">
        <f>分析係数表!G37</f>
        <v>0.48015873015873017</v>
      </c>
      <c r="K34" s="78">
        <f t="shared" si="3"/>
        <v>0.40873960603541859</v>
      </c>
      <c r="L34" s="79"/>
      <c r="M34" s="80"/>
      <c r="N34" s="81">
        <f>分析係数表!H37</f>
        <v>4.8128458914818879E-2</v>
      </c>
      <c r="O34" s="82">
        <f t="shared" si="4"/>
        <v>0.61702207916648832</v>
      </c>
      <c r="P34" s="76">
        <f>分析係数表!C37</f>
        <v>0.39264934616049307</v>
      </c>
      <c r="Q34" s="82">
        <f t="shared" si="5"/>
        <v>0.24227331595130963</v>
      </c>
      <c r="R34" s="83">
        <v>0.30304559321190094</v>
      </c>
      <c r="S34" s="84">
        <f t="shared" si="6"/>
        <v>1.154304938012938</v>
      </c>
      <c r="T34" s="85">
        <f>分析係数表!F37</f>
        <v>0.71504884004884006</v>
      </c>
      <c r="U34" s="86">
        <f t="shared" si="7"/>
        <v>0.82538440698879956</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投入係数表!V35</f>
        <v>2.0491803278688523E-2</v>
      </c>
      <c r="E35" s="77">
        <f t="shared" si="0"/>
        <v>2.0491803278688523</v>
      </c>
      <c r="F35" s="76">
        <f>分析係数表!C38</f>
        <v>0.1050867904295959</v>
      </c>
      <c r="G35" s="77">
        <f t="shared" si="1"/>
        <v>0.21534178366720469</v>
      </c>
      <c r="H35" s="77">
        <v>0.23781771020973991</v>
      </c>
      <c r="I35" s="77">
        <f t="shared" si="2"/>
        <v>0.23781771020973991</v>
      </c>
      <c r="J35" s="76">
        <f>分析係数表!G38</f>
        <v>0.35480984340044741</v>
      </c>
      <c r="K35" s="78">
        <f t="shared" si="3"/>
        <v>8.4380064517370804E-2</v>
      </c>
      <c r="L35" s="79"/>
      <c r="M35" s="80"/>
      <c r="N35" s="81">
        <f>分析係数表!H38</f>
        <v>4.2637829346869612E-2</v>
      </c>
      <c r="O35" s="82">
        <f t="shared" si="4"/>
        <v>0.54663046995362963</v>
      </c>
      <c r="P35" s="76">
        <f>分析係数表!C38</f>
        <v>0.1050867904295959</v>
      </c>
      <c r="Q35" s="82">
        <f t="shared" si="5"/>
        <v>5.7443641638448596E-2</v>
      </c>
      <c r="R35" s="83">
        <v>7.2021876118818801E-2</v>
      </c>
      <c r="S35" s="84">
        <f t="shared" si="6"/>
        <v>0.30983958632855868</v>
      </c>
      <c r="T35" s="85">
        <f>分析係数表!F38</f>
        <v>0.56778523489932886</v>
      </c>
      <c r="U35" s="86">
        <f t="shared" si="7"/>
        <v>0.17592234230467158</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投入係数表!V36</f>
        <v>0</v>
      </c>
      <c r="E36" s="77">
        <f t="shared" si="0"/>
        <v>0</v>
      </c>
      <c r="F36" s="76">
        <f>分析係数表!C39</f>
        <v>1</v>
      </c>
      <c r="G36" s="77">
        <f t="shared" si="1"/>
        <v>0</v>
      </c>
      <c r="H36" s="77">
        <v>6.4655474464331064E-2</v>
      </c>
      <c r="I36" s="77">
        <f t="shared" si="2"/>
        <v>6.4655474464331064E-2</v>
      </c>
      <c r="J36" s="76">
        <f>分析係数表!G39</f>
        <v>0.33710212609069684</v>
      </c>
      <c r="K36" s="78">
        <f t="shared" si="3"/>
        <v>2.179549790532876E-2</v>
      </c>
      <c r="L36" s="79"/>
      <c r="M36" s="80"/>
      <c r="N36" s="81">
        <f>分析係数表!H39</f>
        <v>3.8325321619990253E-3</v>
      </c>
      <c r="O36" s="82">
        <f t="shared" si="4"/>
        <v>4.9134275569770222E-2</v>
      </c>
      <c r="P36" s="76">
        <f>分析係数表!C39</f>
        <v>1</v>
      </c>
      <c r="Q36" s="82">
        <f t="shared" si="5"/>
        <v>4.9134275569770222E-2</v>
      </c>
      <c r="R36" s="83">
        <v>0.14713554519537547</v>
      </c>
      <c r="S36" s="84">
        <f t="shared" si="6"/>
        <v>0.21179101965970654</v>
      </c>
      <c r="T36" s="85">
        <f>分析係数表!F39</f>
        <v>0.68778419564950233</v>
      </c>
      <c r="U36" s="86">
        <f t="shared" si="7"/>
        <v>0.14566651610243919</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投入係数表!V37</f>
        <v>2.7322404371584699E-3</v>
      </c>
      <c r="E37" s="77">
        <f t="shared" si="0"/>
        <v>0.27322404371584702</v>
      </c>
      <c r="F37" s="76">
        <f>分析係数表!C40</f>
        <v>0.68553257686676428</v>
      </c>
      <c r="G37" s="77">
        <f t="shared" si="1"/>
        <v>0.18730398275048207</v>
      </c>
      <c r="H37" s="77">
        <v>0.19146425284802088</v>
      </c>
      <c r="I37" s="77">
        <f t="shared" si="2"/>
        <v>0.19146425284802088</v>
      </c>
      <c r="J37" s="76">
        <f>分析係数表!G40</f>
        <v>0.52354072328019352</v>
      </c>
      <c r="K37" s="78">
        <f t="shared" si="3"/>
        <v>0.1002393334183547</v>
      </c>
      <c r="L37" s="79"/>
      <c r="M37" s="80"/>
      <c r="N37" s="81">
        <f>分析係数表!H40</f>
        <v>2.9983928090933552E-2</v>
      </c>
      <c r="O37" s="82">
        <f t="shared" si="4"/>
        <v>0.38440345004584942</v>
      </c>
      <c r="P37" s="76">
        <f>分析係数表!C40</f>
        <v>0.68553257686676428</v>
      </c>
      <c r="Q37" s="82">
        <f t="shared" si="5"/>
        <v>0.26352108766640564</v>
      </c>
      <c r="R37" s="83">
        <v>0.26404806266914349</v>
      </c>
      <c r="S37" s="84">
        <f t="shared" si="6"/>
        <v>0.45551231551716437</v>
      </c>
      <c r="T37" s="85">
        <f>分析係数表!F40</f>
        <v>0.72017864896718564</v>
      </c>
      <c r="U37" s="86">
        <f t="shared" si="7"/>
        <v>0.32805024397706584</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投入係数表!V38</f>
        <v>0</v>
      </c>
      <c r="E38" s="77">
        <f t="shared" si="0"/>
        <v>0</v>
      </c>
      <c r="F38" s="76">
        <f>分析係数表!C41</f>
        <v>0.79754162795683559</v>
      </c>
      <c r="G38" s="77">
        <f t="shared" si="1"/>
        <v>0</v>
      </c>
      <c r="H38" s="77">
        <v>9.6906273325899045E-4</v>
      </c>
      <c r="I38" s="77">
        <f t="shared" si="2"/>
        <v>9.6906273325899045E-4</v>
      </c>
      <c r="J38" s="76">
        <f>分析係数表!G41</f>
        <v>0.45300318922749822</v>
      </c>
      <c r="K38" s="78">
        <f t="shared" si="3"/>
        <v>4.3898850872783906E-4</v>
      </c>
      <c r="L38" s="79"/>
      <c r="M38" s="80"/>
      <c r="N38" s="81">
        <f>分析係数表!H41</f>
        <v>5.1357385442195667E-2</v>
      </c>
      <c r="O38" s="82">
        <f t="shared" si="4"/>
        <v>0.65841793941881843</v>
      </c>
      <c r="P38" s="76">
        <f>分析係数表!C41</f>
        <v>0.79754162795683559</v>
      </c>
      <c r="Q38" s="82">
        <f t="shared" si="5"/>
        <v>0.52511571528006962</v>
      </c>
      <c r="R38" s="83">
        <v>0.53506767146527245</v>
      </c>
      <c r="S38" s="84">
        <f t="shared" si="6"/>
        <v>0.53603673419853148</v>
      </c>
      <c r="T38" s="85">
        <f>分析係数表!F41</f>
        <v>0.55652019844082212</v>
      </c>
      <c r="U38" s="86">
        <f t="shared" si="7"/>
        <v>0.29831526968773697</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投入係数表!V39</f>
        <v>0</v>
      </c>
      <c r="E39" s="77">
        <f>$C$24*D39</f>
        <v>0</v>
      </c>
      <c r="F39" s="76">
        <f>分析係数表!C42</f>
        <v>0.98696461824953441</v>
      </c>
      <c r="G39" s="77">
        <f>E39*F39</f>
        <v>0</v>
      </c>
      <c r="H39" s="77">
        <v>1.1603941100854944E-2</v>
      </c>
      <c r="I39" s="77">
        <f>C39+H39</f>
        <v>1.1603941100854944E-2</v>
      </c>
      <c r="J39" s="76">
        <f>分析係数表!G42</f>
        <v>0.48689138576779029</v>
      </c>
      <c r="K39" s="78">
        <f t="shared" si="3"/>
        <v>5.6498589629630815E-3</v>
      </c>
      <c r="L39" s="79"/>
      <c r="M39" s="80"/>
      <c r="N39" s="81">
        <f>分析係数表!H42</f>
        <v>1.3250234533514657E-2</v>
      </c>
      <c r="O39" s="82">
        <f t="shared" si="4"/>
        <v>0.16987220130573311</v>
      </c>
      <c r="P39" s="76">
        <f>分析係数表!C42</f>
        <v>0.98696461824953441</v>
      </c>
      <c r="Q39" s="82">
        <f>O39*P39</f>
        <v>0.16765785231292094</v>
      </c>
      <c r="R39" s="83">
        <v>0.17577962741229408</v>
      </c>
      <c r="S39" s="84">
        <f>I39+R39</f>
        <v>0.18738356851314902</v>
      </c>
      <c r="T39" s="85">
        <f>分析係数表!F42</f>
        <v>0.55852059925093633</v>
      </c>
      <c r="U39" s="86">
        <f>S39*T39</f>
        <v>0.10465758297574287</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投入係数表!V40</f>
        <v>3.5519125683060107E-2</v>
      </c>
      <c r="E40" s="77">
        <f>$C$24*D40</f>
        <v>3.5519125683060109</v>
      </c>
      <c r="F40" s="76">
        <f>分析係数表!C43</f>
        <v>0.29367142552738124</v>
      </c>
      <c r="G40" s="77">
        <f>E40*F40</f>
        <v>1.043095227283048</v>
      </c>
      <c r="H40" s="77">
        <v>1.2756721854215669</v>
      </c>
      <c r="I40" s="77">
        <f>C40+H40</f>
        <v>1.2756721854215669</v>
      </c>
      <c r="J40" s="76">
        <f>分析係数表!G43</f>
        <v>0.35405848592511613</v>
      </c>
      <c r="K40" s="78">
        <f t="shared" si="3"/>
        <v>0.45166256250714398</v>
      </c>
      <c r="L40" s="79"/>
      <c r="M40" s="80"/>
      <c r="N40" s="81">
        <f>分析係数表!H43</f>
        <v>3.6063618579417776E-2</v>
      </c>
      <c r="O40" s="82">
        <f t="shared" si="4"/>
        <v>0.46234700673717372</v>
      </c>
      <c r="P40" s="76">
        <f>分析係数表!C43</f>
        <v>0.29367142552738124</v>
      </c>
      <c r="Q40" s="82">
        <f>O40*P40</f>
        <v>0.13577810455682354</v>
      </c>
      <c r="R40" s="83">
        <v>0.22923273289357687</v>
      </c>
      <c r="S40" s="84">
        <f>I40+R40</f>
        <v>1.5049049183151437</v>
      </c>
      <c r="T40" s="85">
        <f>分析係数表!F43</f>
        <v>0.58526919923476362</v>
      </c>
      <c r="U40" s="86">
        <f>S40*T40</f>
        <v>0.88077449646676154</v>
      </c>
      <c r="V40" s="87">
        <f>分析係数表!D43</f>
        <v>0.25485105220005466</v>
      </c>
      <c r="W40" s="88">
        <f>ROUND(S40*V40,0)</f>
        <v>0</v>
      </c>
      <c r="X40" s="76">
        <f>分析係数表!E43</f>
        <v>0.20470073790653184</v>
      </c>
      <c r="Y40" s="89">
        <f>ROUND(S40*X40,0)</f>
        <v>0</v>
      </c>
    </row>
    <row r="41" spans="1:25" x14ac:dyDescent="0.2">
      <c r="A41" s="6" t="s">
        <v>340</v>
      </c>
      <c r="B41" s="5" t="s">
        <v>42</v>
      </c>
      <c r="C41" s="90"/>
      <c r="D41" s="76">
        <f>投入係数表!V41</f>
        <v>0</v>
      </c>
      <c r="E41" s="77">
        <f>$C$24*D41</f>
        <v>0</v>
      </c>
      <c r="F41" s="76">
        <f>分析係数表!C44</f>
        <v>0.46678607983623333</v>
      </c>
      <c r="G41" s="77">
        <f>E41*F41</f>
        <v>0</v>
      </c>
      <c r="H41" s="77">
        <v>2.8725115959552803E-3</v>
      </c>
      <c r="I41" s="77">
        <f>C41+H41</f>
        <v>2.8725115959552803E-3</v>
      </c>
      <c r="J41" s="76">
        <f>分析係数表!G44</f>
        <v>0.26617412140575081</v>
      </c>
      <c r="K41" s="78">
        <f t="shared" si="3"/>
        <v>7.6458825028122778E-4</v>
      </c>
      <c r="L41" s="79"/>
      <c r="M41" s="80"/>
      <c r="N41" s="81">
        <f>分析係数表!H44</f>
        <v>0.11125251805362636</v>
      </c>
      <c r="O41" s="82">
        <f t="shared" si="4"/>
        <v>1.426292500315645</v>
      </c>
      <c r="P41" s="76">
        <f>分析係数表!C44</f>
        <v>0.46678607983623333</v>
      </c>
      <c r="Q41" s="82">
        <f>O41*P41</f>
        <v>0.66577348492215949</v>
      </c>
      <c r="R41" s="83">
        <v>0.67624968625285464</v>
      </c>
      <c r="S41" s="84">
        <f>I41+R41</f>
        <v>0.67912219784880989</v>
      </c>
      <c r="T41" s="85">
        <f>分析係数表!F44</f>
        <v>0.50772097976570818</v>
      </c>
      <c r="U41" s="86">
        <f>S41*T41</f>
        <v>0.34480458767243888</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投入係数表!V42</f>
        <v>0</v>
      </c>
      <c r="E42" s="77">
        <f>$C$24*D42</f>
        <v>0</v>
      </c>
      <c r="F42" s="76">
        <f>分析係数表!C45</f>
        <v>1</v>
      </c>
      <c r="G42" s="77">
        <f>E42*F42</f>
        <v>0</v>
      </c>
      <c r="H42" s="77">
        <v>0.10025215989529096</v>
      </c>
      <c r="I42" s="77">
        <f>C42+H42</f>
        <v>0.10025215989529096</v>
      </c>
      <c r="J42" s="76">
        <f>分析係数表!G45</f>
        <v>0</v>
      </c>
      <c r="K42" s="78">
        <f t="shared" si="3"/>
        <v>0</v>
      </c>
      <c r="L42" s="79"/>
      <c r="M42" s="80"/>
      <c r="N42" s="81">
        <f>分析係数表!H45</f>
        <v>0</v>
      </c>
      <c r="O42" s="82">
        <f t="shared" si="4"/>
        <v>0</v>
      </c>
      <c r="P42" s="76">
        <f>分析係数表!C45</f>
        <v>1</v>
      </c>
      <c r="Q42" s="82">
        <f>O42*P42</f>
        <v>0</v>
      </c>
      <c r="R42" s="83">
        <v>5.7642295269679157E-2</v>
      </c>
      <c r="S42" s="84">
        <f>I42+R42</f>
        <v>0.15789445516497011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2.7322404371584699E-3</v>
      </c>
      <c r="E43" s="77">
        <f>$C$24*D43</f>
        <v>0.27322404371584702</v>
      </c>
      <c r="F43" s="76">
        <f>分析係数表!C46</f>
        <v>1</v>
      </c>
      <c r="G43" s="77">
        <f>E43*F43</f>
        <v>0.27322404371584702</v>
      </c>
      <c r="H43" s="77">
        <v>0.34068823516867319</v>
      </c>
      <c r="I43" s="77">
        <f>C43+H43</f>
        <v>0.34068823516867319</v>
      </c>
      <c r="J43" s="76">
        <f>分析係数表!G46</f>
        <v>9.254143646408839E-3</v>
      </c>
      <c r="K43" s="78">
        <f t="shared" si="3"/>
        <v>3.1527778668924175E-3</v>
      </c>
      <c r="L43" s="79"/>
      <c r="M43" s="80"/>
      <c r="N43" s="81">
        <f>分析係数表!H46</f>
        <v>3.7808984269891717E-2</v>
      </c>
      <c r="O43" s="82">
        <f t="shared" si="4"/>
        <v>0.48472314741410893</v>
      </c>
      <c r="P43" s="76">
        <f>分析係数表!C46</f>
        <v>1</v>
      </c>
      <c r="Q43" s="82">
        <f>O43*P43</f>
        <v>0.48472314741410893</v>
      </c>
      <c r="R43" s="83">
        <v>0.51639679191366961</v>
      </c>
      <c r="S43" s="84">
        <f>I43+R43</f>
        <v>0.8570850270823428</v>
      </c>
      <c r="T43" s="85">
        <f>分析係数表!F46</f>
        <v>0.31353591160220995</v>
      </c>
      <c r="U43" s="86">
        <f>S43*T43</f>
        <v>0.26872693528686714</v>
      </c>
      <c r="V43" s="87">
        <f>分析係数表!D46</f>
        <v>8.2872928176795581E-4</v>
      </c>
      <c r="W43" s="88">
        <f>ROUND(S43*V43,0)</f>
        <v>0</v>
      </c>
      <c r="X43" s="76">
        <f>分析係数表!E46</f>
        <v>2.3480662983425414E-3</v>
      </c>
      <c r="Y43" s="89">
        <f>ROUND(S43*X43,0)</f>
        <v>0</v>
      </c>
    </row>
    <row r="44" spans="1:25" x14ac:dyDescent="0.2">
      <c r="A44" s="3">
        <v>37</v>
      </c>
      <c r="B44" s="14" t="s">
        <v>150</v>
      </c>
      <c r="C44" s="197">
        <f>SUM(C5:C43)</f>
        <v>100</v>
      </c>
      <c r="D44" s="92">
        <f>投入係数表!V44</f>
        <v>0.66120218579234968</v>
      </c>
      <c r="E44" s="91">
        <f>SUM(E5:E43)</f>
        <v>66.120218579234987</v>
      </c>
      <c r="F44" s="92">
        <f>分析係数表!C47</f>
        <v>0.4319039427318887</v>
      </c>
      <c r="G44" s="91">
        <f>SUM(G5:G43)</f>
        <v>12.137857260759674</v>
      </c>
      <c r="H44" s="91">
        <f>SUM(H5:H43)</f>
        <v>14.101960401695132</v>
      </c>
      <c r="I44" s="91">
        <f>SUM(I5:I43)</f>
        <v>114.10196040169514</v>
      </c>
      <c r="J44" s="92">
        <f>分析係数表!G47</f>
        <v>0.25029486054038919</v>
      </c>
      <c r="K44" s="93">
        <f>SUM(K5:K43)</f>
        <v>20.447075864323029</v>
      </c>
      <c r="L44" s="94">
        <f>最終需要_まとめ!$L$33</f>
        <v>0.627</v>
      </c>
      <c r="M44" s="91">
        <f>K44*L44</f>
        <v>12.82031656693054</v>
      </c>
      <c r="N44" s="95">
        <f>分析係数表!H47</f>
        <v>1</v>
      </c>
      <c r="O44" s="96">
        <f>SUM(O5:O43)</f>
        <v>12.82031656693054</v>
      </c>
      <c r="P44" s="92">
        <f>分析係数表!C47</f>
        <v>0.4319039427318887</v>
      </c>
      <c r="Q44" s="96">
        <f>SUM(Q5:Q43)</f>
        <v>5.7231542676081046</v>
      </c>
      <c r="R44" s="91">
        <f>SUM(R7:R43)</f>
        <v>6.4440243008902041</v>
      </c>
      <c r="S44" s="97">
        <f>SUM(S5:S43)</f>
        <v>120.7050212998207</v>
      </c>
      <c r="T44" s="98">
        <f>分析係数表!F47</f>
        <v>0.46751956312169796</v>
      </c>
      <c r="U44" s="99">
        <f>SUM(U5:U43)</f>
        <v>42.457068181954284</v>
      </c>
      <c r="V44" s="100">
        <f>分析係数表!D47</f>
        <v>9.4632730327820297E-2</v>
      </c>
      <c r="W44" s="101">
        <f>SUM(W5:W43)</f>
        <v>2</v>
      </c>
      <c r="X44" s="92">
        <f>分析係数表!E47</f>
        <v>7.3297752597196272E-2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0.68488372093023253</v>
      </c>
      <c r="G5" s="77">
        <f t="shared" ref="G5:G38" si="1">E5*F5</f>
        <v>0</v>
      </c>
      <c r="H5" s="77">
        <f t="array" ref="H5:H43">MMULT(逆行列係数!C5:AO43,'21'!G5:G43)</f>
        <v>8.281029927374747E-3</v>
      </c>
      <c r="I5" s="77">
        <f t="shared" ref="I5:I38" si="2">C5+H5</f>
        <v>8.281029927374747E-3</v>
      </c>
      <c r="J5" s="76">
        <f>分析係数表!G8</f>
        <v>0.11968520032706459</v>
      </c>
      <c r="K5" s="78">
        <f t="shared" ref="K5:K38" si="3">I5*J5</f>
        <v>9.9111672577226369E-4</v>
      </c>
      <c r="L5" s="79" t="s">
        <v>183</v>
      </c>
      <c r="M5" s="80" t="s">
        <v>183</v>
      </c>
      <c r="N5" s="81">
        <f>分析係数表!H8</f>
        <v>1.1759401339568168E-2</v>
      </c>
      <c r="O5" s="82">
        <f t="shared" ref="O5:O43" si="4">$M$44*N5</f>
        <v>0.11840446367557925</v>
      </c>
      <c r="P5" s="76">
        <f>分析係数表!C8</f>
        <v>0.68488372093023253</v>
      </c>
      <c r="Q5" s="82">
        <f t="shared" ref="Q5:Q38" si="5">O5*P5</f>
        <v>8.1093289656879272E-2</v>
      </c>
      <c r="R5" s="83">
        <f t="array" ref="R5:R43">MMULT(逆行列係数!C5:AO43,'21'!Q5:Q43)</f>
        <v>0.11693240379080982</v>
      </c>
      <c r="S5" s="84">
        <f t="shared" ref="S5:S38" si="6">I5+R5</f>
        <v>0.12521343371818458</v>
      </c>
      <c r="T5" s="85">
        <f>分析係数表!F8</f>
        <v>0.45145134914145546</v>
      </c>
      <c r="U5" s="86">
        <f t="shared" ref="U5:U38" si="7">S5*T5</f>
        <v>5.6527773582708642E-2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投入係数表!W6</f>
        <v>0</v>
      </c>
      <c r="E6" s="77">
        <f t="shared" si="0"/>
        <v>0</v>
      </c>
      <c r="F6" s="76">
        <f>分析係数表!C9</f>
        <v>0.9299655568312285</v>
      </c>
      <c r="G6" s="77">
        <f t="shared" si="1"/>
        <v>0</v>
      </c>
      <c r="H6" s="77">
        <v>3.4753494433819865E-3</v>
      </c>
      <c r="I6" s="77">
        <f t="shared" si="2"/>
        <v>3.4753494433819865E-3</v>
      </c>
      <c r="J6" s="76">
        <f>分析係数表!G9</f>
        <v>0.24742268041237114</v>
      </c>
      <c r="K6" s="78">
        <f t="shared" si="3"/>
        <v>8.5988027465121316E-4</v>
      </c>
      <c r="L6" s="79"/>
      <c r="M6" s="80"/>
      <c r="N6" s="81">
        <f>分析係数表!H9</f>
        <v>6.1815034870952028E-4</v>
      </c>
      <c r="O6" s="82">
        <f t="shared" si="4"/>
        <v>6.2241060064466523E-3</v>
      </c>
      <c r="P6" s="76">
        <f>分析係数表!C9</f>
        <v>0.9299655568312285</v>
      </c>
      <c r="Q6" s="82">
        <f t="shared" si="5"/>
        <v>5.7882042080617552E-3</v>
      </c>
      <c r="R6" s="83">
        <v>7.9729885740163486E-3</v>
      </c>
      <c r="S6" s="84">
        <f t="shared" si="6"/>
        <v>1.1448338017398335E-2</v>
      </c>
      <c r="T6" s="85">
        <f>分析係数表!F9</f>
        <v>0.67468499427262318</v>
      </c>
      <c r="U6" s="86">
        <f t="shared" si="7"/>
        <v>7.7240218696994498E-3</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投入係数表!W7</f>
        <v>0</v>
      </c>
      <c r="E7" s="77">
        <f t="shared" si="0"/>
        <v>0</v>
      </c>
      <c r="F7" s="76">
        <f>分析係数表!C10</f>
        <v>1.2922465208747513E-2</v>
      </c>
      <c r="G7" s="77">
        <f t="shared" si="1"/>
        <v>0</v>
      </c>
      <c r="H7" s="77">
        <v>2.4846236356334209E-5</v>
      </c>
      <c r="I7" s="77">
        <f t="shared" si="2"/>
        <v>2.4846236356334209E-5</v>
      </c>
      <c r="J7" s="76">
        <f>分析係数表!G10</f>
        <v>0.17647058823529413</v>
      </c>
      <c r="K7" s="78">
        <f t="shared" si="3"/>
        <v>4.3846299452354489E-6</v>
      </c>
      <c r="L7" s="79"/>
      <c r="M7" s="80"/>
      <c r="N7" s="81">
        <f>分析係数表!H10</f>
        <v>1.1926665551571919E-3</v>
      </c>
      <c r="O7" s="82">
        <f t="shared" si="4"/>
        <v>1.2008863353614715E-2</v>
      </c>
      <c r="P7" s="76">
        <f>分析係数表!C10</f>
        <v>1.2922465208747513E-2</v>
      </c>
      <c r="Q7" s="82">
        <f t="shared" si="5"/>
        <v>1.5518411888368916E-4</v>
      </c>
      <c r="R7" s="83">
        <v>2.5610832824642587E-4</v>
      </c>
      <c r="S7" s="84">
        <f t="shared" si="6"/>
        <v>2.8095456460276009E-4</v>
      </c>
      <c r="T7" s="85">
        <f>分析係数表!F10</f>
        <v>0.58823529411764708</v>
      </c>
      <c r="U7" s="86">
        <f t="shared" si="7"/>
        <v>1.6526739094280005E-4</v>
      </c>
      <c r="V7" s="87">
        <f>分析係数表!D10</f>
        <v>5.8823529411764705E-2</v>
      </c>
      <c r="W7" s="167">
        <f t="shared" si="8"/>
        <v>0</v>
      </c>
      <c r="X7" s="76">
        <f>分析係数表!E10</f>
        <v>0</v>
      </c>
      <c r="Y7" s="166">
        <f t="shared" si="9"/>
        <v>0</v>
      </c>
    </row>
    <row r="8" spans="1:25" x14ac:dyDescent="0.2">
      <c r="A8" s="6" t="s">
        <v>221</v>
      </c>
      <c r="B8" s="5" t="s">
        <v>27</v>
      </c>
      <c r="C8" s="90"/>
      <c r="D8" s="76">
        <f>投入係数表!W8</f>
        <v>1.3681762210972773E-4</v>
      </c>
      <c r="E8" s="77">
        <f t="shared" si="0"/>
        <v>1.3681762210972774E-2</v>
      </c>
      <c r="F8" s="76">
        <f>分析係数表!C11</f>
        <v>8.1708834508502748E-2</v>
      </c>
      <c r="G8" s="77">
        <f t="shared" si="1"/>
        <v>1.117920844281061E-3</v>
      </c>
      <c r="H8" s="77">
        <v>1.5671557498621463E-2</v>
      </c>
      <c r="I8" s="77">
        <f t="shared" si="2"/>
        <v>1.5671557498621463E-2</v>
      </c>
      <c r="J8" s="76">
        <f>分析係数表!G11</f>
        <v>0.34375</v>
      </c>
      <c r="K8" s="78">
        <f t="shared" si="3"/>
        <v>5.3870978901511277E-3</v>
      </c>
      <c r="L8" s="79"/>
      <c r="M8" s="80"/>
      <c r="N8" s="81">
        <f>分析係数表!H11</f>
        <v>-2.1817071130924245E-5</v>
      </c>
      <c r="O8" s="82">
        <f t="shared" si="4"/>
        <v>-2.1967432963929359E-4</v>
      </c>
      <c r="P8" s="76">
        <f>分析係数表!C11</f>
        <v>8.1708834508502748E-2</v>
      </c>
      <c r="Q8" s="82">
        <f t="shared" si="5"/>
        <v>-1.7949333446263321E-5</v>
      </c>
      <c r="R8" s="83">
        <v>1.4225345638048394E-3</v>
      </c>
      <c r="S8" s="84">
        <f t="shared" si="6"/>
        <v>1.7094092062426302E-2</v>
      </c>
      <c r="T8" s="85">
        <f>分析係数表!F11</f>
        <v>0.56944444444444442</v>
      </c>
      <c r="U8" s="86">
        <f t="shared" si="7"/>
        <v>9.7341357577705335E-3</v>
      </c>
      <c r="V8" s="87">
        <f>分析係数表!D11</f>
        <v>3.8194444444444448E-2</v>
      </c>
      <c r="W8" s="167">
        <f t="shared" si="8"/>
        <v>0</v>
      </c>
      <c r="X8" s="76">
        <f>分析係数表!E11</f>
        <v>3.125E-2</v>
      </c>
      <c r="Y8" s="166">
        <f t="shared" si="9"/>
        <v>0</v>
      </c>
    </row>
    <row r="9" spans="1:25" x14ac:dyDescent="0.2">
      <c r="A9" s="6" t="s">
        <v>222</v>
      </c>
      <c r="B9" s="5" t="s">
        <v>190</v>
      </c>
      <c r="C9" s="90"/>
      <c r="D9" s="76">
        <f>投入係数表!W9</f>
        <v>0</v>
      </c>
      <c r="E9" s="77">
        <f t="shared" si="0"/>
        <v>0</v>
      </c>
      <c r="F9" s="76">
        <f>分析係数表!C12</f>
        <v>0.11314574959059098</v>
      </c>
      <c r="G9" s="77">
        <f t="shared" si="1"/>
        <v>0</v>
      </c>
      <c r="H9" s="77">
        <v>5.3864621682541455E-4</v>
      </c>
      <c r="I9" s="77">
        <f t="shared" si="2"/>
        <v>5.3864621682541455E-4</v>
      </c>
      <c r="J9" s="76">
        <f>分析係数表!G12</f>
        <v>0.14250333396837492</v>
      </c>
      <c r="K9" s="78">
        <f t="shared" si="3"/>
        <v>7.6758881727073732E-5</v>
      </c>
      <c r="L9" s="79"/>
      <c r="M9" s="80"/>
      <c r="N9" s="81">
        <f>分析係数表!H12</f>
        <v>9.1697149963274591E-2</v>
      </c>
      <c r="O9" s="82">
        <f t="shared" si="4"/>
        <v>0.92329120747395088</v>
      </c>
      <c r="P9" s="76">
        <f>分析係数表!C12</f>
        <v>0.11314574959059098</v>
      </c>
      <c r="Q9" s="82">
        <f t="shared" si="5"/>
        <v>0.10446647576004203</v>
      </c>
      <c r="R9" s="83">
        <v>0.1180342693890048</v>
      </c>
      <c r="S9" s="84">
        <f t="shared" si="6"/>
        <v>0.11857291560583021</v>
      </c>
      <c r="T9" s="85">
        <f>分析係数表!F12</f>
        <v>0.2998031371054804</v>
      </c>
      <c r="U9" s="86">
        <f t="shared" si="7"/>
        <v>3.5548532074371267E-2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投入係数表!W10</f>
        <v>1.7786290874264605E-3</v>
      </c>
      <c r="E10" s="77">
        <f t="shared" si="0"/>
        <v>0.17786290874264604</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0.14161671784079793</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投入係数表!W11</f>
        <v>1.3681762210972772E-3</v>
      </c>
      <c r="E11" s="77">
        <f t="shared" si="0"/>
        <v>0.13681762210972773</v>
      </c>
      <c r="F11" s="76">
        <f>分析係数表!C14</f>
        <v>0.3356233343204027</v>
      </c>
      <c r="G11" s="77">
        <f t="shared" si="1"/>
        <v>4.5919186526255672E-2</v>
      </c>
      <c r="H11" s="77">
        <v>0.27243604238992891</v>
      </c>
      <c r="I11" s="77">
        <f t="shared" si="2"/>
        <v>0.27243604238992891</v>
      </c>
      <c r="J11" s="76">
        <f>分析係数表!G14</f>
        <v>0.16310052482842147</v>
      </c>
      <c r="K11" s="78">
        <f t="shared" si="3"/>
        <v>4.4434461495975484E-2</v>
      </c>
      <c r="L11" s="79"/>
      <c r="M11" s="80"/>
      <c r="N11" s="81">
        <f>分析係数表!H14</f>
        <v>1.1635771269826263E-3</v>
      </c>
      <c r="O11" s="82">
        <f t="shared" si="4"/>
        <v>1.1715964247428991E-2</v>
      </c>
      <c r="P11" s="76">
        <f>分析係数表!C14</f>
        <v>0.3356233343204027</v>
      </c>
      <c r="Q11" s="82">
        <f t="shared" si="5"/>
        <v>3.9321509855007458E-3</v>
      </c>
      <c r="R11" s="83">
        <v>4.6017149663009113E-2</v>
      </c>
      <c r="S11" s="84">
        <f t="shared" si="6"/>
        <v>0.31845319205293804</v>
      </c>
      <c r="T11" s="85">
        <f>分析係数表!F14</f>
        <v>0.30244919930022879</v>
      </c>
      <c r="U11" s="86">
        <f t="shared" si="7"/>
        <v>9.6315912951013091E-2</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投入係数表!W12</f>
        <v>1.0056095225064988E-2</v>
      </c>
      <c r="E12" s="77">
        <f t="shared" si="0"/>
        <v>1.0056095225064989</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8.5233639900045913E-2</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投入係数表!W13</f>
        <v>1.9838555205910521E-3</v>
      </c>
      <c r="E13" s="77">
        <f t="shared" si="0"/>
        <v>0.19838555205910521</v>
      </c>
      <c r="F13" s="76">
        <f>分析係数表!C16</f>
        <v>4.9444829979181093E-2</v>
      </c>
      <c r="G13" s="77">
        <f t="shared" si="1"/>
        <v>9.8091398918884361E-3</v>
      </c>
      <c r="H13" s="77">
        <v>1.4643466379883277E-2</v>
      </c>
      <c r="I13" s="77">
        <f t="shared" si="2"/>
        <v>1.4643466379883277E-2</v>
      </c>
      <c r="J13" s="76">
        <f>分析係数表!G16</f>
        <v>3.3546325878594248E-2</v>
      </c>
      <c r="K13" s="78">
        <f t="shared" si="3"/>
        <v>4.912344951718032E-4</v>
      </c>
      <c r="L13" s="79"/>
      <c r="M13" s="80"/>
      <c r="N13" s="81">
        <f>分析係数表!H16</f>
        <v>1.6697331772200688E-2</v>
      </c>
      <c r="O13" s="82">
        <f t="shared" si="4"/>
        <v>0.16812408695060602</v>
      </c>
      <c r="P13" s="76">
        <f>分析係数表!C16</f>
        <v>4.9444829979181093E-2</v>
      </c>
      <c r="Q13" s="82">
        <f t="shared" si="5"/>
        <v>8.3128668946777732E-3</v>
      </c>
      <c r="R13" s="83">
        <v>9.9026128562810581E-3</v>
      </c>
      <c r="S13" s="84">
        <f t="shared" si="6"/>
        <v>2.4546079236164337E-2</v>
      </c>
      <c r="T13" s="85">
        <f>分析係数表!F16</f>
        <v>0.28753993610223644</v>
      </c>
      <c r="U13" s="86">
        <f t="shared" si="7"/>
        <v>7.0579780551271263E-3</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投入係数表!W14</f>
        <v>3.8103707757559176E-2</v>
      </c>
      <c r="E14" s="77">
        <f t="shared" si="0"/>
        <v>3.8103707757559175</v>
      </c>
      <c r="F14" s="76">
        <f>分析係数表!C17</f>
        <v>0.25757290686735657</v>
      </c>
      <c r="G14" s="77">
        <f t="shared" si="1"/>
        <v>0.98144827695387615</v>
      </c>
      <c r="H14" s="77">
        <v>1.1804437809349435</v>
      </c>
      <c r="I14" s="77">
        <f t="shared" si="2"/>
        <v>1.1804437809349435</v>
      </c>
      <c r="J14" s="76">
        <f>分析係数表!G17</f>
        <v>0.2176385387050051</v>
      </c>
      <c r="K14" s="78">
        <f t="shared" si="3"/>
        <v>0.25691005950609225</v>
      </c>
      <c r="L14" s="79"/>
      <c r="M14" s="80"/>
      <c r="N14" s="81">
        <f>分析係数表!H17</f>
        <v>2.8507639611074346E-3</v>
      </c>
      <c r="O14" s="82">
        <f t="shared" si="4"/>
        <v>2.8704112406201028E-2</v>
      </c>
      <c r="P14" s="76">
        <f>分析係数表!C17</f>
        <v>0.25757290686735657</v>
      </c>
      <c r="Q14" s="82">
        <f t="shared" si="5"/>
        <v>7.3934016715125513E-3</v>
      </c>
      <c r="R14" s="83">
        <v>1.9005382736647633E-2</v>
      </c>
      <c r="S14" s="84">
        <f t="shared" si="6"/>
        <v>1.1994491636715912</v>
      </c>
      <c r="T14" s="85">
        <f>分析係数表!F17</f>
        <v>0.33994957352073385</v>
      </c>
      <c r="U14" s="86">
        <f t="shared" si="7"/>
        <v>0.40775223164995833</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投入係数表!W15</f>
        <v>5.8831577507182922E-3</v>
      </c>
      <c r="E15" s="77">
        <f t="shared" si="0"/>
        <v>0.58831577507182919</v>
      </c>
      <c r="F15" s="76">
        <f>分析係数表!C18</f>
        <v>0.16953824948311513</v>
      </c>
      <c r="G15" s="77">
        <f t="shared" si="1"/>
        <v>9.974202664898002E-2</v>
      </c>
      <c r="H15" s="77">
        <v>0.1186195222714425</v>
      </c>
      <c r="I15" s="77">
        <f t="shared" si="2"/>
        <v>0.1186195222714425</v>
      </c>
      <c r="J15" s="76">
        <f>分析係数表!G18</f>
        <v>0.21537419573315272</v>
      </c>
      <c r="K15" s="78">
        <f t="shared" si="3"/>
        <v>2.5547584207462726E-2</v>
      </c>
      <c r="L15" s="79"/>
      <c r="M15" s="80"/>
      <c r="N15" s="81">
        <f>分析係数表!H18</f>
        <v>4.4361377966212629E-4</v>
      </c>
      <c r="O15" s="82">
        <f t="shared" si="4"/>
        <v>4.4667113693323025E-3</v>
      </c>
      <c r="P15" s="76">
        <f>分析係数表!C18</f>
        <v>0.16953824948311513</v>
      </c>
      <c r="Q15" s="82">
        <f t="shared" si="5"/>
        <v>7.5727842650292674E-4</v>
      </c>
      <c r="R15" s="83">
        <v>2.2705196327492058E-3</v>
      </c>
      <c r="S15" s="84">
        <f t="shared" si="6"/>
        <v>0.1208900419041917</v>
      </c>
      <c r="T15" s="85">
        <f>分析係数表!F18</f>
        <v>0.45885540128682695</v>
      </c>
      <c r="U15" s="86">
        <f t="shared" si="7"/>
        <v>5.5471048689529207E-2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投入係数表!W16</f>
        <v>5.5069092899165416E-2</v>
      </c>
      <c r="E16" s="77">
        <f t="shared" si="0"/>
        <v>5.5069092899165417</v>
      </c>
      <c r="F16" s="76">
        <f>分析係数表!C19</f>
        <v>7.0188221007893126E-2</v>
      </c>
      <c r="G16" s="77">
        <f t="shared" si="1"/>
        <v>0.38652016631108205</v>
      </c>
      <c r="H16" s="77">
        <v>0.45044478711598257</v>
      </c>
      <c r="I16" s="77">
        <f t="shared" si="2"/>
        <v>0.45044478711598257</v>
      </c>
      <c r="J16" s="76">
        <f>分析係数表!G19</f>
        <v>5.7542768273716953E-2</v>
      </c>
      <c r="K16" s="78">
        <f t="shared" si="3"/>
        <v>2.5919840005118749E-2</v>
      </c>
      <c r="L16" s="79"/>
      <c r="M16" s="80"/>
      <c r="N16" s="81">
        <f>分析係数表!H19</f>
        <v>-1.1635771269826264E-4</v>
      </c>
      <c r="O16" s="82">
        <f t="shared" si="4"/>
        <v>-1.1715964247428993E-3</v>
      </c>
      <c r="P16" s="76">
        <f>分析係数表!C19</f>
        <v>7.0188221007893126E-2</v>
      </c>
      <c r="Q16" s="82">
        <f t="shared" si="5"/>
        <v>-8.2232268791912035E-5</v>
      </c>
      <c r="R16" s="83">
        <v>7.328576004021765E-4</v>
      </c>
      <c r="S16" s="84">
        <f t="shared" si="6"/>
        <v>0.45117764471638477</v>
      </c>
      <c r="T16" s="85">
        <f>分析係数表!F19</f>
        <v>0.24027993779160187</v>
      </c>
      <c r="U16" s="86">
        <f t="shared" si="7"/>
        <v>0.10840893640541438</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投入係数表!W17</f>
        <v>2.4763989601860721E-2</v>
      </c>
      <c r="E17" s="77">
        <f t="shared" si="0"/>
        <v>2.4763989601860721</v>
      </c>
      <c r="F17" s="76">
        <f>分析係数表!C20</f>
        <v>0.17015847434864362</v>
      </c>
      <c r="G17" s="77">
        <f t="shared" si="1"/>
        <v>0.42138026894382946</v>
      </c>
      <c r="H17" s="77">
        <v>0.53161577315637421</v>
      </c>
      <c r="I17" s="77">
        <f t="shared" si="2"/>
        <v>0.53161577315637421</v>
      </c>
      <c r="J17" s="76">
        <f>分析係数表!G20</f>
        <v>0.1001139508383526</v>
      </c>
      <c r="K17" s="78">
        <f t="shared" si="3"/>
        <v>5.3222155378670054E-2</v>
      </c>
      <c r="L17" s="79"/>
      <c r="M17" s="80"/>
      <c r="N17" s="81">
        <f>分析係数表!H20</f>
        <v>5.5269913531674753E-4</v>
      </c>
      <c r="O17" s="82">
        <f t="shared" si="4"/>
        <v>5.5650830175287712E-3</v>
      </c>
      <c r="P17" s="76">
        <f>分析係数表!C20</f>
        <v>0.17015847434864362</v>
      </c>
      <c r="Q17" s="82">
        <f t="shared" si="5"/>
        <v>9.4694603588624162E-4</v>
      </c>
      <c r="R17" s="83">
        <v>3.3917976240900442E-3</v>
      </c>
      <c r="S17" s="84">
        <f t="shared" si="6"/>
        <v>0.53500757078046424</v>
      </c>
      <c r="T17" s="85">
        <f>分析係数表!F20</f>
        <v>0.22285528243529221</v>
      </c>
      <c r="U17" s="86">
        <f t="shared" si="7"/>
        <v>0.11922926329129994</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投入係数表!W18</f>
        <v>1.0329730469284443E-2</v>
      </c>
      <c r="E18" s="77">
        <f t="shared" si="0"/>
        <v>1.0329730469284444</v>
      </c>
      <c r="F18" s="76">
        <f>分析係数表!C21</f>
        <v>0.30753935376967689</v>
      </c>
      <c r="G18" s="77">
        <f t="shared" si="1"/>
        <v>0.31767986331386788</v>
      </c>
      <c r="H18" s="77">
        <v>0.38671916951814672</v>
      </c>
      <c r="I18" s="77">
        <f t="shared" si="2"/>
        <v>0.38671916951814672</v>
      </c>
      <c r="J18" s="76">
        <f>分析係数表!G21</f>
        <v>0.28506721215663355</v>
      </c>
      <c r="K18" s="78">
        <f t="shared" si="3"/>
        <v>0.11024095554206667</v>
      </c>
      <c r="L18" s="79"/>
      <c r="M18" s="80"/>
      <c r="N18" s="81">
        <f>分析係数表!H21</f>
        <v>9.2358934454245961E-4</v>
      </c>
      <c r="O18" s="82">
        <f t="shared" si="4"/>
        <v>9.299546621396761E-3</v>
      </c>
      <c r="P18" s="76">
        <f>分析係数表!C21</f>
        <v>0.30753935376967689</v>
      </c>
      <c r="Q18" s="82">
        <f t="shared" si="5"/>
        <v>2.859976558295342E-3</v>
      </c>
      <c r="R18" s="83">
        <v>8.0297387319946921E-3</v>
      </c>
      <c r="S18" s="84">
        <f t="shared" si="6"/>
        <v>0.39474890825014142</v>
      </c>
      <c r="T18" s="85">
        <f>分析係数表!F21</f>
        <v>0.42562828755113968</v>
      </c>
      <c r="U18" s="86">
        <f t="shared" si="7"/>
        <v>0.16801630183118965</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投入係数表!W19</f>
        <v>8.0722397044739359E-3</v>
      </c>
      <c r="E19" s="77">
        <f t="shared" si="0"/>
        <v>0.80722397044739358</v>
      </c>
      <c r="F19" s="76">
        <f>分析係数表!C22</f>
        <v>4.2074718897352148E-2</v>
      </c>
      <c r="G19" s="77">
        <f t="shared" si="1"/>
        <v>3.3963721643778581E-2</v>
      </c>
      <c r="H19" s="77">
        <v>3.9183015375755928E-2</v>
      </c>
      <c r="I19" s="77">
        <f t="shared" si="2"/>
        <v>3.9183015375755928E-2</v>
      </c>
      <c r="J19" s="76">
        <f>分析係数表!G22</f>
        <v>0.19450101832993891</v>
      </c>
      <c r="K19" s="78">
        <f t="shared" si="3"/>
        <v>7.621136391822182E-3</v>
      </c>
      <c r="L19" s="79"/>
      <c r="M19" s="80"/>
      <c r="N19" s="81">
        <f>分析係数表!H22</f>
        <v>4.363414226184849E-5</v>
      </c>
      <c r="O19" s="82">
        <f t="shared" si="4"/>
        <v>4.3934865927858718E-4</v>
      </c>
      <c r="P19" s="76">
        <f>分析係数表!C22</f>
        <v>4.2074718897352148E-2</v>
      </c>
      <c r="Q19" s="82">
        <f t="shared" si="5"/>
        <v>1.8485471337075103E-5</v>
      </c>
      <c r="R19" s="83">
        <v>2.5109186321584163E-4</v>
      </c>
      <c r="S19" s="84">
        <f t="shared" si="6"/>
        <v>3.9434107238971769E-2</v>
      </c>
      <c r="T19" s="85">
        <f>分析係数表!F22</f>
        <v>0.41276306856754924</v>
      </c>
      <c r="U19" s="86">
        <f t="shared" si="7"/>
        <v>1.6276943110179794E-2</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投入係数表!W20</f>
        <v>8.8931454371323024E-4</v>
      </c>
      <c r="E20" s="77">
        <f t="shared" si="0"/>
        <v>8.8931454371323021E-2</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2.9289910618572482E-4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投入係数表!W21</f>
        <v>4.104528663291832E-4</v>
      </c>
      <c r="E21" s="77">
        <f t="shared" si="0"/>
        <v>4.1045286632918322E-2</v>
      </c>
      <c r="F21" s="76">
        <f>分析係数表!C24</f>
        <v>7.1732954545454586E-2</v>
      </c>
      <c r="G21" s="77">
        <f t="shared" si="1"/>
        <v>2.9442996803442849E-3</v>
      </c>
      <c r="H21" s="77">
        <v>4.1887417789346695E-3</v>
      </c>
      <c r="I21" s="77">
        <f t="shared" si="2"/>
        <v>4.1887417789346695E-3</v>
      </c>
      <c r="J21" s="76">
        <f>分析係数表!G24</f>
        <v>0.20895522388059701</v>
      </c>
      <c r="K21" s="78">
        <f t="shared" si="3"/>
        <v>8.7525947619530409E-4</v>
      </c>
      <c r="L21" s="79"/>
      <c r="M21" s="80"/>
      <c r="N21" s="81">
        <f>分析係数表!H24</f>
        <v>3.4907313809478792E-4</v>
      </c>
      <c r="O21" s="82">
        <f t="shared" si="4"/>
        <v>3.5147892742286974E-3</v>
      </c>
      <c r="P21" s="76">
        <f>分析係数表!C24</f>
        <v>7.1732954545454586E-2</v>
      </c>
      <c r="Q21" s="82">
        <f t="shared" si="5"/>
        <v>2.5212621924509845E-4</v>
      </c>
      <c r="R21" s="83">
        <v>1.0546198010727274E-3</v>
      </c>
      <c r="S21" s="84">
        <f t="shared" si="6"/>
        <v>5.2433615800073965E-3</v>
      </c>
      <c r="T21" s="85">
        <f>分析係数表!F24</f>
        <v>0.39402985074626867</v>
      </c>
      <c r="U21" s="86">
        <f t="shared" si="7"/>
        <v>2.0660409807790338E-3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投入係数表!W22</f>
        <v>1.115063620194281E-2</v>
      </c>
      <c r="E22" s="77">
        <f t="shared" si="0"/>
        <v>1.115063620194281</v>
      </c>
      <c r="F22" s="76">
        <f>分析係数表!C25</f>
        <v>8.282778259254675E-2</v>
      </c>
      <c r="G22" s="77">
        <f t="shared" si="1"/>
        <v>9.2358247110310029E-2</v>
      </c>
      <c r="H22" s="77">
        <v>0.14010920009212618</v>
      </c>
      <c r="I22" s="77">
        <f t="shared" si="2"/>
        <v>0.14010920009212618</v>
      </c>
      <c r="J22" s="76">
        <f>分析係数表!G25</f>
        <v>0.19696794352505498</v>
      </c>
      <c r="K22" s="78">
        <f t="shared" si="3"/>
        <v>2.7597021011086537E-2</v>
      </c>
      <c r="L22" s="79"/>
      <c r="M22" s="80"/>
      <c r="N22" s="81">
        <f>分析係数表!H25</f>
        <v>5.163373500985404E-4</v>
      </c>
      <c r="O22" s="82">
        <f t="shared" si="4"/>
        <v>5.1989591347966144E-3</v>
      </c>
      <c r="P22" s="76">
        <f>分析係数表!C25</f>
        <v>8.282778259254675E-2</v>
      </c>
      <c r="Q22" s="82">
        <f t="shared" si="5"/>
        <v>4.3061825692446891E-4</v>
      </c>
      <c r="R22" s="83">
        <v>2.651453742010861E-3</v>
      </c>
      <c r="S22" s="84">
        <f t="shared" si="6"/>
        <v>0.14276065383413705</v>
      </c>
      <c r="T22" s="85">
        <f>分析係数表!F25</f>
        <v>0.35065385950700151</v>
      </c>
      <c r="U22" s="86">
        <f t="shared" si="7"/>
        <v>5.0059574252683169E-2</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投入係数表!W23</f>
        <v>3.2904638117389522E-2</v>
      </c>
      <c r="E23" s="77">
        <f t="shared" si="0"/>
        <v>3.290463811738952</v>
      </c>
      <c r="F23" s="76">
        <f>分析係数表!C26</f>
        <v>0.67408011178388449</v>
      </c>
      <c r="G23" s="77">
        <f t="shared" si="1"/>
        <v>2.2180362140378196</v>
      </c>
      <c r="H23" s="77">
        <v>2.6185363824719214</v>
      </c>
      <c r="I23" s="77">
        <f t="shared" si="2"/>
        <v>2.6185363824719214</v>
      </c>
      <c r="J23" s="76">
        <f>分析係数表!G26</f>
        <v>0.19641156410335187</v>
      </c>
      <c r="K23" s="78">
        <f t="shared" si="3"/>
        <v>0.51431082654284288</v>
      </c>
      <c r="L23" s="79"/>
      <c r="M23" s="80"/>
      <c r="N23" s="81">
        <f>分析係数表!H26</f>
        <v>1.0886718494331198E-2</v>
      </c>
      <c r="O23" s="82">
        <f t="shared" si="4"/>
        <v>0.10961749049000749</v>
      </c>
      <c r="P23" s="76">
        <f>分析係数表!C26</f>
        <v>0.67408011178388449</v>
      </c>
      <c r="Q23" s="82">
        <f t="shared" si="5"/>
        <v>7.3890970242973142E-2</v>
      </c>
      <c r="R23" s="83">
        <v>8.4212200472838408E-2</v>
      </c>
      <c r="S23" s="84">
        <f t="shared" si="6"/>
        <v>2.7027485829447597</v>
      </c>
      <c r="T23" s="85">
        <f>分析係数表!F26</f>
        <v>0.33487971980706011</v>
      </c>
      <c r="U23" s="86">
        <f t="shared" si="7"/>
        <v>0.90509568816546992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投入係数表!W24</f>
        <v>6.4988370502120675E-3</v>
      </c>
      <c r="E24" s="77">
        <f t="shared" si="0"/>
        <v>0.64988370502120674</v>
      </c>
      <c r="F24" s="76">
        <f>分析係数表!C27</f>
        <v>6.0248713550600352E-2</v>
      </c>
      <c r="G24" s="77">
        <f t="shared" si="1"/>
        <v>3.9154657185025539E-2</v>
      </c>
      <c r="H24" s="77">
        <v>4.2510890345188228E-2</v>
      </c>
      <c r="I24" s="77">
        <f t="shared" si="2"/>
        <v>4.2510890345188228E-2</v>
      </c>
      <c r="J24" s="76">
        <f>分析係数表!G27</f>
        <v>0.16803278688524589</v>
      </c>
      <c r="K24" s="78">
        <f t="shared" si="3"/>
        <v>7.1432233776750707E-3</v>
      </c>
      <c r="L24" s="79"/>
      <c r="M24" s="80"/>
      <c r="N24" s="81">
        <f>分析係数表!H27</f>
        <v>1.0879446137287556E-2</v>
      </c>
      <c r="O24" s="82">
        <f t="shared" si="4"/>
        <v>0.10954426571346106</v>
      </c>
      <c r="P24" s="76">
        <f>分析係数表!C27</f>
        <v>6.0248713550600352E-2</v>
      </c>
      <c r="Q24" s="82">
        <f t="shared" si="5"/>
        <v>6.5999010860811665E-3</v>
      </c>
      <c r="R24" s="83">
        <v>6.679991790844551E-3</v>
      </c>
      <c r="S24" s="84">
        <f t="shared" si="6"/>
        <v>4.9190882136032781E-2</v>
      </c>
      <c r="T24" s="85">
        <f>分析係数表!F27</f>
        <v>0.31967213114754101</v>
      </c>
      <c r="U24" s="86">
        <f t="shared" si="7"/>
        <v>1.5724954125453102E-2</v>
      </c>
      <c r="V24" s="87">
        <f>分析係数表!D27</f>
        <v>1.6393442622950821E-2</v>
      </c>
      <c r="W24" s="167">
        <f t="shared" si="8"/>
        <v>0</v>
      </c>
      <c r="X24" s="76">
        <f>分析係数表!E27</f>
        <v>1.7759562841530054E-2</v>
      </c>
      <c r="Y24" s="166">
        <f t="shared" si="9"/>
        <v>0</v>
      </c>
    </row>
    <row r="25" spans="1:25" x14ac:dyDescent="0.2">
      <c r="A25" s="6" t="s">
        <v>13</v>
      </c>
      <c r="B25" s="5" t="s">
        <v>191</v>
      </c>
      <c r="C25" s="75">
        <f>最終需要_まとめ!C26</f>
        <v>100</v>
      </c>
      <c r="D25" s="76">
        <f>投入係数表!W25</f>
        <v>0.46689013544944591</v>
      </c>
      <c r="E25" s="77">
        <f t="shared" si="0"/>
        <v>46.689013544944594</v>
      </c>
      <c r="F25" s="76">
        <f>分析係数表!C28</f>
        <v>0.15853112404836545</v>
      </c>
      <c r="G25" s="77">
        <f t="shared" si="1"/>
        <v>7.4016617979894255</v>
      </c>
      <c r="H25" s="77">
        <v>8.0020722983642649</v>
      </c>
      <c r="I25" s="77">
        <f t="shared" si="2"/>
        <v>108.00207229836427</v>
      </c>
      <c r="J25" s="76">
        <f>分析係数表!G28</f>
        <v>0.12484608017512655</v>
      </c>
      <c r="K25" s="78">
        <f t="shared" si="3"/>
        <v>13.4836353772414</v>
      </c>
      <c r="L25" s="79"/>
      <c r="M25" s="80"/>
      <c r="N25" s="81">
        <f>分析係数表!H28</f>
        <v>2.0813485858901727E-2</v>
      </c>
      <c r="O25" s="82">
        <f t="shared" si="4"/>
        <v>0.20956931047588606</v>
      </c>
      <c r="P25" s="76">
        <f>分析係数表!C28</f>
        <v>0.15853112404836545</v>
      </c>
      <c r="Q25" s="82">
        <f t="shared" si="5"/>
        <v>3.3223258355783103E-2</v>
      </c>
      <c r="R25" s="83">
        <v>3.7738514830876299E-2</v>
      </c>
      <c r="S25" s="84">
        <f t="shared" si="6"/>
        <v>108.03981081319515</v>
      </c>
      <c r="T25" s="85">
        <f>分析係数表!F28</f>
        <v>0.21350389930223013</v>
      </c>
      <c r="U25" s="86">
        <f t="shared" si="7"/>
        <v>23.066920888492412</v>
      </c>
      <c r="V25" s="87">
        <f>分析係数表!D28</f>
        <v>5.3153646189629221E-2</v>
      </c>
      <c r="W25" s="167">
        <f t="shared" si="8"/>
        <v>6</v>
      </c>
      <c r="X25" s="76">
        <f>分析係数表!E28</f>
        <v>4.6791626761526886E-2</v>
      </c>
      <c r="Y25" s="166">
        <f t="shared" si="9"/>
        <v>5</v>
      </c>
    </row>
    <row r="26" spans="1:25" x14ac:dyDescent="0.2">
      <c r="A26" s="6" t="s">
        <v>14</v>
      </c>
      <c r="B26" s="5" t="s">
        <v>50</v>
      </c>
      <c r="C26" s="90"/>
      <c r="D26" s="76">
        <f>投入係数表!W26</f>
        <v>1.5049938432070051E-3</v>
      </c>
      <c r="E26" s="77">
        <f t="shared" si="0"/>
        <v>0.15049938432070051</v>
      </c>
      <c r="F26" s="76">
        <f>分析係数表!C29</f>
        <v>0.64680851063829792</v>
      </c>
      <c r="G26" s="77">
        <f t="shared" si="1"/>
        <v>9.7344282624453105E-2</v>
      </c>
      <c r="H26" s="77">
        <v>0.17799717768625595</v>
      </c>
      <c r="I26" s="77">
        <f t="shared" si="2"/>
        <v>0.17799717768625595</v>
      </c>
      <c r="J26" s="76">
        <f>分析係数表!G29</f>
        <v>0.2586455783593799</v>
      </c>
      <c r="K26" s="78">
        <f t="shared" si="3"/>
        <v>4.6038182968998982E-2</v>
      </c>
      <c r="L26" s="79"/>
      <c r="M26" s="80"/>
      <c r="N26" s="81">
        <f>分析係数表!H29</f>
        <v>9.8394990800468336E-3</v>
      </c>
      <c r="O26" s="82">
        <f t="shared" si="4"/>
        <v>9.9073122667321406E-2</v>
      </c>
      <c r="P26" s="76">
        <f>分析係数表!C29</f>
        <v>0.64680851063829792</v>
      </c>
      <c r="Q26" s="82">
        <f t="shared" si="5"/>
        <v>6.408133891673555E-2</v>
      </c>
      <c r="R26" s="83">
        <v>9.7175200137348802E-2</v>
      </c>
      <c r="S26" s="84">
        <f t="shared" si="6"/>
        <v>0.27517237782360476</v>
      </c>
      <c r="T26" s="85">
        <f>分析係数表!F29</f>
        <v>0.37783217222117615</v>
      </c>
      <c r="U26" s="86">
        <f t="shared" si="7"/>
        <v>0.1039689772483588</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投入係数表!W27</f>
        <v>6.1567929949377478E-4</v>
      </c>
      <c r="E27" s="77">
        <f t="shared" si="0"/>
        <v>6.156792994937748E-2</v>
      </c>
      <c r="F27" s="76">
        <f>分析係数表!C30</f>
        <v>1</v>
      </c>
      <c r="G27" s="77">
        <f t="shared" si="1"/>
        <v>6.156792994937748E-2</v>
      </c>
      <c r="H27" s="77">
        <v>9.5943788693450827E-2</v>
      </c>
      <c r="I27" s="77">
        <f t="shared" si="2"/>
        <v>9.5943788693450827E-2</v>
      </c>
      <c r="J27" s="76">
        <f>分析係数表!G30</f>
        <v>0.34450721322190581</v>
      </c>
      <c r="K27" s="78">
        <f t="shared" si="3"/>
        <v>3.3053327268732141E-2</v>
      </c>
      <c r="L27" s="79"/>
      <c r="M27" s="80"/>
      <c r="N27" s="81">
        <f>分析係数表!H30</f>
        <v>0</v>
      </c>
      <c r="O27" s="82">
        <f t="shared" si="4"/>
        <v>0</v>
      </c>
      <c r="P27" s="76">
        <f>分析係数表!C30</f>
        <v>1</v>
      </c>
      <c r="Q27" s="82">
        <f t="shared" si="5"/>
        <v>0</v>
      </c>
      <c r="R27" s="83">
        <v>2.5320428014026574E-2</v>
      </c>
      <c r="S27" s="84">
        <f t="shared" si="6"/>
        <v>0.1212642167074774</v>
      </c>
      <c r="T27" s="85">
        <f>分析係数表!F30</f>
        <v>0.4405434427377562</v>
      </c>
      <c r="U27" s="86">
        <f t="shared" si="7"/>
        <v>5.3422155509209431E-2</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投入係数表!W28</f>
        <v>1.2587221234094951E-2</v>
      </c>
      <c r="E28" s="77">
        <f t="shared" si="0"/>
        <v>1.2587221234094952</v>
      </c>
      <c r="F28" s="76">
        <f>分析係数表!C31</f>
        <v>0.1179326099371788</v>
      </c>
      <c r="G28" s="77">
        <f t="shared" si="1"/>
        <v>0.14844438519934944</v>
      </c>
      <c r="H28" s="77">
        <v>0.1855869354074855</v>
      </c>
      <c r="I28" s="77">
        <f t="shared" si="2"/>
        <v>0.1855869354074855</v>
      </c>
      <c r="J28" s="76">
        <f>分析係数表!G31</f>
        <v>7.0682730923694773E-2</v>
      </c>
      <c r="K28" s="78">
        <f t="shared" si="3"/>
        <v>1.3117791418360419E-2</v>
      </c>
      <c r="L28" s="79"/>
      <c r="M28" s="80"/>
      <c r="N28" s="81">
        <f>分析係数表!H31</f>
        <v>2.2689753976161214E-2</v>
      </c>
      <c r="O28" s="82">
        <f t="shared" si="4"/>
        <v>0.22846130282486535</v>
      </c>
      <c r="P28" s="76">
        <f>分析係数表!C31</f>
        <v>0.1179326099371788</v>
      </c>
      <c r="Q28" s="82">
        <f t="shared" si="5"/>
        <v>2.694303771178453E-2</v>
      </c>
      <c r="R28" s="83">
        <v>3.5090153602377813E-2</v>
      </c>
      <c r="S28" s="84">
        <f t="shared" si="6"/>
        <v>0.22067708900986333</v>
      </c>
      <c r="T28" s="85">
        <f>分析係数表!F31</f>
        <v>0.34457831325301203</v>
      </c>
      <c r="U28" s="86">
        <f t="shared" si="7"/>
        <v>7.6040539104603497E-2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投入係数表!W29</f>
        <v>3.4204405527431931E-4</v>
      </c>
      <c r="E29" s="77">
        <f t="shared" si="0"/>
        <v>3.4204405527431932E-2</v>
      </c>
      <c r="F29" s="76">
        <f>分析係数表!C32</f>
        <v>0.90289699570815452</v>
      </c>
      <c r="G29" s="77">
        <f t="shared" si="1"/>
        <v>3.0883054990701684E-2</v>
      </c>
      <c r="H29" s="77">
        <v>4.7825661414465877E-2</v>
      </c>
      <c r="I29" s="77">
        <f t="shared" si="2"/>
        <v>4.7825661414465877E-2</v>
      </c>
      <c r="J29" s="76">
        <f>分析係数表!G32</f>
        <v>0.14049586776859505</v>
      </c>
      <c r="K29" s="78">
        <f t="shared" si="3"/>
        <v>6.7193078020323961E-3</v>
      </c>
      <c r="L29" s="79"/>
      <c r="M29" s="80"/>
      <c r="N29" s="81">
        <f>分析係数表!H32</f>
        <v>6.5160319111027074E-3</v>
      </c>
      <c r="O29" s="82">
        <f t="shared" si="4"/>
        <v>6.5609399785602346E-2</v>
      </c>
      <c r="P29" s="76">
        <f>分析係数表!C32</f>
        <v>0.90289699570815452</v>
      </c>
      <c r="Q29" s="82">
        <f t="shared" si="5"/>
        <v>5.9238529956635595E-2</v>
      </c>
      <c r="R29" s="83">
        <v>7.7145064947993808E-2</v>
      </c>
      <c r="S29" s="84">
        <f t="shared" si="6"/>
        <v>0.12497072636245968</v>
      </c>
      <c r="T29" s="85">
        <f>分析係数表!F32</f>
        <v>0.48288075560802834</v>
      </c>
      <c r="U29" s="86">
        <f t="shared" si="7"/>
        <v>6.0345958774788676E-2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投入係数表!W30</f>
        <v>3.4204405527431931E-4</v>
      </c>
      <c r="E30" s="77">
        <f t="shared" si="0"/>
        <v>3.4204405527431932E-2</v>
      </c>
      <c r="F30" s="76">
        <f>分析係数表!C33</f>
        <v>0.9642857142857143</v>
      </c>
      <c r="G30" s="77">
        <f t="shared" si="1"/>
        <v>3.2982819615737936E-2</v>
      </c>
      <c r="H30" s="77">
        <v>4.8653208991393304E-2</v>
      </c>
      <c r="I30" s="77">
        <f t="shared" si="2"/>
        <v>4.8653208991393304E-2</v>
      </c>
      <c r="J30" s="76">
        <f>分析係数表!G33</f>
        <v>0.50770178681454092</v>
      </c>
      <c r="K30" s="78">
        <f t="shared" si="3"/>
        <v>2.470132113919167E-2</v>
      </c>
      <c r="L30" s="79"/>
      <c r="M30" s="80"/>
      <c r="N30" s="81">
        <f>分析係数表!H33</f>
        <v>9.5995112976066674E-4</v>
      </c>
      <c r="O30" s="82">
        <f t="shared" si="4"/>
        <v>9.6656705041289186E-3</v>
      </c>
      <c r="P30" s="76">
        <f>分析係数表!C33</f>
        <v>0.9642857142857143</v>
      </c>
      <c r="Q30" s="82">
        <f t="shared" si="5"/>
        <v>9.3204679861243148E-3</v>
      </c>
      <c r="R30" s="83">
        <v>3.1779641862065132E-2</v>
      </c>
      <c r="S30" s="84">
        <f t="shared" si="6"/>
        <v>8.0432850853458443E-2</v>
      </c>
      <c r="T30" s="85">
        <f>分析係数表!F33</f>
        <v>0.64571780653111521</v>
      </c>
      <c r="U30" s="86">
        <f t="shared" si="7"/>
        <v>5.1936924026139523E-2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投入係数表!W31</f>
        <v>4.0155972089205093E-2</v>
      </c>
      <c r="E31" s="77">
        <f t="shared" si="0"/>
        <v>4.015597208920509</v>
      </c>
      <c r="F31" s="76">
        <f>分析係数表!C34</f>
        <v>0.30203352059055666</v>
      </c>
      <c r="G31" s="77">
        <f t="shared" si="1"/>
        <v>1.2128449622838744</v>
      </c>
      <c r="H31" s="77">
        <v>1.4332328292482424</v>
      </c>
      <c r="I31" s="77">
        <f t="shared" si="2"/>
        <v>1.4332328292482424</v>
      </c>
      <c r="J31" s="76">
        <f>分析係数表!G34</f>
        <v>0.42483507228746548</v>
      </c>
      <c r="K31" s="78">
        <f t="shared" si="3"/>
        <v>0.60888757261844573</v>
      </c>
      <c r="L31" s="79"/>
      <c r="M31" s="80"/>
      <c r="N31" s="81">
        <f>分析係数表!H34</f>
        <v>0.16119179387231194</v>
      </c>
      <c r="O31" s="82">
        <f t="shared" si="4"/>
        <v>1.6230271721516474</v>
      </c>
      <c r="P31" s="76">
        <f>分析係数表!C34</f>
        <v>0.30203352059055666</v>
      </c>
      <c r="Q31" s="82">
        <f t="shared" si="5"/>
        <v>0.49020861081909756</v>
      </c>
      <c r="R31" s="83">
        <v>0.54020675648379179</v>
      </c>
      <c r="S31" s="84">
        <f t="shared" si="6"/>
        <v>1.9734395857320342</v>
      </c>
      <c r="T31" s="85">
        <f>分析係数表!F34</f>
        <v>0.69971459317830909</v>
      </c>
      <c r="U31" s="86">
        <f t="shared" si="7"/>
        <v>1.380844476892461</v>
      </c>
      <c r="V31" s="87">
        <f>分析係数表!D34</f>
        <v>0.22921442942029663</v>
      </c>
      <c r="W31" s="167">
        <f t="shared" si="8"/>
        <v>0</v>
      </c>
      <c r="X31" s="76">
        <f>分析係数表!E34</f>
        <v>0.15341786365975763</v>
      </c>
      <c r="Y31" s="166">
        <f t="shared" si="9"/>
        <v>0</v>
      </c>
    </row>
    <row r="32" spans="1:25" x14ac:dyDescent="0.2">
      <c r="A32" s="6" t="s">
        <v>20</v>
      </c>
      <c r="B32" s="5" t="s">
        <v>37</v>
      </c>
      <c r="C32" s="90"/>
      <c r="D32" s="76">
        <f>投入係数表!W32</f>
        <v>3.8308934190723763E-3</v>
      </c>
      <c r="E32" s="77">
        <f t="shared" si="0"/>
        <v>0.38308934190723765</v>
      </c>
      <c r="F32" s="76">
        <f>分析係数表!C35</f>
        <v>0.24187752657583472</v>
      </c>
      <c r="G32" s="77">
        <f t="shared" si="1"/>
        <v>9.2660702478086915E-2</v>
      </c>
      <c r="H32" s="77">
        <v>0.12451491310280455</v>
      </c>
      <c r="I32" s="77">
        <f t="shared" si="2"/>
        <v>0.12451491310280455</v>
      </c>
      <c r="J32" s="76">
        <f>分析係数表!G35</f>
        <v>0.31447635625181319</v>
      </c>
      <c r="K32" s="78">
        <f t="shared" si="3"/>
        <v>3.9156996171581124E-2</v>
      </c>
      <c r="L32" s="79"/>
      <c r="M32" s="80"/>
      <c r="N32" s="81">
        <f>分析係数表!H35</f>
        <v>6.1051437381369679E-2</v>
      </c>
      <c r="O32" s="82">
        <f t="shared" si="4"/>
        <v>0.61472199910728986</v>
      </c>
      <c r="P32" s="76">
        <f>分析係数表!C35</f>
        <v>0.24187752657583472</v>
      </c>
      <c r="Q32" s="82">
        <f t="shared" si="5"/>
        <v>0.14868743667582376</v>
      </c>
      <c r="R32" s="83">
        <v>0.18519493854212865</v>
      </c>
      <c r="S32" s="84">
        <f t="shared" si="6"/>
        <v>0.3097098516449332</v>
      </c>
      <c r="T32" s="85">
        <f>分析係数表!F35</f>
        <v>0.64519872352770524</v>
      </c>
      <c r="U32" s="86">
        <f t="shared" si="7"/>
        <v>0.19982440094526585</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投入係数表!W33</f>
        <v>4.104528663291832E-4</v>
      </c>
      <c r="E33" s="77">
        <f t="shared" si="0"/>
        <v>4.1045286632918322E-2</v>
      </c>
      <c r="F33" s="76">
        <f>分析係数表!C36</f>
        <v>0.77936171821825606</v>
      </c>
      <c r="G33" s="77">
        <f t="shared" si="1"/>
        <v>3.1989125114992044E-2</v>
      </c>
      <c r="H33" s="77">
        <v>9.4433701913566134E-2</v>
      </c>
      <c r="I33" s="77">
        <f t="shared" si="2"/>
        <v>9.4433701913566134E-2</v>
      </c>
      <c r="J33" s="76">
        <f>分析係数表!G36</f>
        <v>1.8652197083474639E-2</v>
      </c>
      <c r="K33" s="78">
        <f t="shared" si="3"/>
        <v>1.7613960194139318E-3</v>
      </c>
      <c r="L33" s="79"/>
      <c r="M33" s="80"/>
      <c r="N33" s="81">
        <f>分析係数表!H36</f>
        <v>0.16962772804293599</v>
      </c>
      <c r="O33" s="82">
        <f t="shared" si="4"/>
        <v>1.7079679129455076</v>
      </c>
      <c r="P33" s="76">
        <f>分析係数表!C36</f>
        <v>0.77936171821825606</v>
      </c>
      <c r="Q33" s="82">
        <f t="shared" si="5"/>
        <v>1.3311248072948596</v>
      </c>
      <c r="R33" s="83">
        <v>1.3896938640119119</v>
      </c>
      <c r="S33" s="84">
        <f t="shared" si="6"/>
        <v>1.484127565925478</v>
      </c>
      <c r="T33" s="85">
        <f>分析係数表!F36</f>
        <v>0.88299985465820452</v>
      </c>
      <c r="U33" s="86">
        <f t="shared" si="7"/>
        <v>1.310484425006432</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投入係数表!W34</f>
        <v>1.4639485565740868E-2</v>
      </c>
      <c r="E34" s="77">
        <f t="shared" si="0"/>
        <v>1.4639485565740868</v>
      </c>
      <c r="F34" s="76">
        <f>分析係数表!C37</f>
        <v>0.39264934616049307</v>
      </c>
      <c r="G34" s="77">
        <f t="shared" si="1"/>
        <v>0.57481844355141276</v>
      </c>
      <c r="H34" s="77">
        <v>0.72565511063515531</v>
      </c>
      <c r="I34" s="77">
        <f t="shared" si="2"/>
        <v>0.72565511063515531</v>
      </c>
      <c r="J34" s="76">
        <f>分析係数表!G37</f>
        <v>0.48015873015873017</v>
      </c>
      <c r="K34" s="78">
        <f t="shared" si="3"/>
        <v>0.34842963645576902</v>
      </c>
      <c r="L34" s="79"/>
      <c r="M34" s="80"/>
      <c r="N34" s="81">
        <f>分析係数表!H37</f>
        <v>4.8128458914818879E-2</v>
      </c>
      <c r="O34" s="82">
        <f t="shared" si="4"/>
        <v>0.4846015711842816</v>
      </c>
      <c r="P34" s="76">
        <f>分析係数表!C37</f>
        <v>0.39264934616049307</v>
      </c>
      <c r="Q34" s="82">
        <f t="shared" si="5"/>
        <v>0.1902784900738558</v>
      </c>
      <c r="R34" s="83">
        <v>0.23800829106365626</v>
      </c>
      <c r="S34" s="84">
        <f t="shared" si="6"/>
        <v>0.96366340169881159</v>
      </c>
      <c r="T34" s="85">
        <f>分析係数表!F37</f>
        <v>0.71504884004884006</v>
      </c>
      <c r="U34" s="86">
        <f t="shared" si="7"/>
        <v>0.68906639758225463</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投入係数表!W35</f>
        <v>2.1890819537556437E-3</v>
      </c>
      <c r="E35" s="77">
        <f t="shared" si="0"/>
        <v>0.21890819537556439</v>
      </c>
      <c r="F35" s="76">
        <f>分析係数表!C38</f>
        <v>0.1050867904295959</v>
      </c>
      <c r="G35" s="77">
        <f t="shared" si="1"/>
        <v>2.3004359650752967E-2</v>
      </c>
      <c r="H35" s="77">
        <v>4.2114726576386145E-2</v>
      </c>
      <c r="I35" s="77">
        <f t="shared" si="2"/>
        <v>4.2114726576386145E-2</v>
      </c>
      <c r="J35" s="76">
        <f>分析係数表!G38</f>
        <v>0.35480984340044741</v>
      </c>
      <c r="K35" s="78">
        <f t="shared" si="3"/>
        <v>1.4942719541420228E-2</v>
      </c>
      <c r="L35" s="79"/>
      <c r="M35" s="80"/>
      <c r="N35" s="81">
        <f>分析係数表!H38</f>
        <v>4.2637829346869612E-2</v>
      </c>
      <c r="O35" s="82">
        <f t="shared" si="4"/>
        <v>0.42931686489172605</v>
      </c>
      <c r="P35" s="76">
        <f>分析係数表!C38</f>
        <v>0.1050867904295959</v>
      </c>
      <c r="Q35" s="82">
        <f t="shared" si="5"/>
        <v>4.511553140876795E-2</v>
      </c>
      <c r="R35" s="83">
        <v>5.6565097919943089E-2</v>
      </c>
      <c r="S35" s="84">
        <f t="shared" si="6"/>
        <v>9.8679824496329227E-2</v>
      </c>
      <c r="T35" s="85">
        <f>分析係数表!F38</f>
        <v>0.56778523489932886</v>
      </c>
      <c r="U35" s="86">
        <f t="shared" si="7"/>
        <v>5.6028947331472838E-2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投入係数表!W36</f>
        <v>0</v>
      </c>
      <c r="E36" s="77">
        <f t="shared" si="0"/>
        <v>0</v>
      </c>
      <c r="F36" s="76">
        <f>分析係数表!C39</f>
        <v>1</v>
      </c>
      <c r="G36" s="77">
        <f t="shared" si="1"/>
        <v>0</v>
      </c>
      <c r="H36" s="77">
        <v>5.0874233179830461E-2</v>
      </c>
      <c r="I36" s="77">
        <f t="shared" si="2"/>
        <v>5.0874233179830461E-2</v>
      </c>
      <c r="J36" s="76">
        <f>分析係数表!G39</f>
        <v>0.33710212609069684</v>
      </c>
      <c r="K36" s="78">
        <f t="shared" si="3"/>
        <v>1.714981216815472E-2</v>
      </c>
      <c r="L36" s="79"/>
      <c r="M36" s="80"/>
      <c r="N36" s="81">
        <f>分析係数表!H39</f>
        <v>3.8325321619990253E-3</v>
      </c>
      <c r="O36" s="82">
        <f t="shared" si="4"/>
        <v>3.858945723996924E-2</v>
      </c>
      <c r="P36" s="76">
        <f>分析係数表!C39</f>
        <v>1</v>
      </c>
      <c r="Q36" s="82">
        <f t="shared" si="5"/>
        <v>3.858945723996924E-2</v>
      </c>
      <c r="R36" s="83">
        <v>0.11555845209794463</v>
      </c>
      <c r="S36" s="84">
        <f t="shared" si="6"/>
        <v>0.16643268527777511</v>
      </c>
      <c r="T36" s="85">
        <f>分析係数表!F39</f>
        <v>0.68778419564950233</v>
      </c>
      <c r="U36" s="86">
        <f t="shared" si="7"/>
        <v>0.11446977057356132</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投入係数表!W37</f>
        <v>6.8408811054863867E-5</v>
      </c>
      <c r="E37" s="77">
        <f t="shared" si="0"/>
        <v>6.840881105486387E-3</v>
      </c>
      <c r="F37" s="76">
        <f>分析係数表!C40</f>
        <v>0.68553257686676428</v>
      </c>
      <c r="G37" s="77">
        <f t="shared" si="1"/>
        <v>4.6896468522832418E-3</v>
      </c>
      <c r="H37" s="77">
        <v>7.308478916704662E-3</v>
      </c>
      <c r="I37" s="77">
        <f t="shared" si="2"/>
        <v>7.308478916704662E-3</v>
      </c>
      <c r="J37" s="76">
        <f>分析係数表!G40</f>
        <v>0.52354072328019352</v>
      </c>
      <c r="K37" s="78">
        <f t="shared" si="3"/>
        <v>3.8262863381296041E-3</v>
      </c>
      <c r="L37" s="79"/>
      <c r="M37" s="80"/>
      <c r="N37" s="81">
        <f>分析係数表!H40</f>
        <v>2.9983928090933552E-2</v>
      </c>
      <c r="O37" s="82">
        <f t="shared" si="4"/>
        <v>0.30190575370093581</v>
      </c>
      <c r="P37" s="76">
        <f>分析係数表!C40</f>
        <v>0.68553257686676428</v>
      </c>
      <c r="Q37" s="82">
        <f t="shared" si="5"/>
        <v>0.20696622930550518</v>
      </c>
      <c r="R37" s="83">
        <v>0.20738010900758416</v>
      </c>
      <c r="S37" s="84">
        <f t="shared" si="6"/>
        <v>0.21468858792428883</v>
      </c>
      <c r="T37" s="85">
        <f>分析係数表!F40</f>
        <v>0.72017864896718564</v>
      </c>
      <c r="U37" s="86">
        <f t="shared" si="7"/>
        <v>0.15461413719998718</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投入係数表!W38</f>
        <v>0</v>
      </c>
      <c r="E38" s="77">
        <f t="shared" si="0"/>
        <v>0</v>
      </c>
      <c r="F38" s="76">
        <f>分析係数表!C41</f>
        <v>0.79754162795683559</v>
      </c>
      <c r="G38" s="77">
        <f t="shared" si="1"/>
        <v>0</v>
      </c>
      <c r="H38" s="77">
        <v>8.0645272380684978E-4</v>
      </c>
      <c r="I38" s="77">
        <f t="shared" si="2"/>
        <v>8.0645272380684978E-4</v>
      </c>
      <c r="J38" s="76">
        <f>分析係数表!G41</f>
        <v>0.45300318922749822</v>
      </c>
      <c r="K38" s="78">
        <f t="shared" si="3"/>
        <v>3.6532565584570571E-4</v>
      </c>
      <c r="L38" s="79"/>
      <c r="M38" s="80"/>
      <c r="N38" s="81">
        <f>分析係数表!H41</f>
        <v>5.1357385442195667E-2</v>
      </c>
      <c r="O38" s="82">
        <f t="shared" si="4"/>
        <v>0.51711337197089702</v>
      </c>
      <c r="P38" s="76">
        <f>分析係数表!C41</f>
        <v>0.79754162795683559</v>
      </c>
      <c r="Q38" s="82">
        <f t="shared" si="5"/>
        <v>0.41241944051991786</v>
      </c>
      <c r="R38" s="83">
        <v>0.4202355848144968</v>
      </c>
      <c r="S38" s="84">
        <f t="shared" si="6"/>
        <v>0.42104203753830366</v>
      </c>
      <c r="T38" s="85">
        <f>分析係数表!F41</f>
        <v>0.55652019844082212</v>
      </c>
      <c r="U38" s="86">
        <f t="shared" si="7"/>
        <v>0.23431839828274484</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投入係数表!W39</f>
        <v>1.3681762210972773E-4</v>
      </c>
      <c r="E39" s="77">
        <f>$C$25*D39</f>
        <v>1.3681762210972774E-2</v>
      </c>
      <c r="F39" s="76">
        <f>分析係数表!C42</f>
        <v>0.98696461824953441</v>
      </c>
      <c r="G39" s="77">
        <f>E39*F39</f>
        <v>1.350341521753365E-2</v>
      </c>
      <c r="H39" s="77">
        <v>2.2874191981474577E-2</v>
      </c>
      <c r="I39" s="77">
        <f>C39+H39</f>
        <v>2.2874191981474577E-2</v>
      </c>
      <c r="J39" s="76">
        <f>分析係数表!G42</f>
        <v>0.48689138576779029</v>
      </c>
      <c r="K39" s="78">
        <f>I39*J39</f>
        <v>1.1137247032178634E-2</v>
      </c>
      <c r="L39" s="79"/>
      <c r="M39" s="80"/>
      <c r="N39" s="81">
        <f>分析係数表!H42</f>
        <v>1.3250234533514657E-2</v>
      </c>
      <c r="O39" s="82">
        <f t="shared" si="4"/>
        <v>0.13341554286759763</v>
      </c>
      <c r="P39" s="76">
        <f>分析係数表!C42</f>
        <v>0.98696461824953441</v>
      </c>
      <c r="Q39" s="82">
        <f>O39*P39</f>
        <v>0.1316764203348729</v>
      </c>
      <c r="R39" s="83">
        <v>0.13805516285779584</v>
      </c>
      <c r="S39" s="84">
        <f>I39+R39</f>
        <v>0.16092935483927043</v>
      </c>
      <c r="T39" s="85">
        <f>分析係数表!F42</f>
        <v>0.55852059925093633</v>
      </c>
      <c r="U39" s="86">
        <f>S39*T39</f>
        <v>8.9882359701895884E-2</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投入係数表!W40</f>
        <v>2.3395813380763443E-2</v>
      </c>
      <c r="E40" s="77">
        <f>$C$25*D40</f>
        <v>2.3395813380763442</v>
      </c>
      <c r="F40" s="76">
        <f>分析係数表!C43</f>
        <v>0.29367142552738124</v>
      </c>
      <c r="G40" s="77">
        <f>E40*F40</f>
        <v>0.68706818669013803</v>
      </c>
      <c r="H40" s="77">
        <v>0.90254481191167713</v>
      </c>
      <c r="I40" s="77">
        <f>C40+H40</f>
        <v>0.90254481191167713</v>
      </c>
      <c r="J40" s="76">
        <f>分析係数表!G43</f>
        <v>0.35405848592511613</v>
      </c>
      <c r="K40" s="78">
        <f>I40*J40</f>
        <v>0.31955364958501714</v>
      </c>
      <c r="L40" s="79"/>
      <c r="M40" s="80"/>
      <c r="N40" s="81">
        <f>分析係数表!H43</f>
        <v>3.6063618579417776E-2</v>
      </c>
      <c r="O40" s="82">
        <f t="shared" si="4"/>
        <v>0.3631216668937523</v>
      </c>
      <c r="P40" s="76">
        <f>分析係数表!C43</f>
        <v>0.29367142552738124</v>
      </c>
      <c r="Q40" s="82">
        <f>O40*P40</f>
        <v>0.10663845755656712</v>
      </c>
      <c r="R40" s="83">
        <v>0.18003657612569826</v>
      </c>
      <c r="S40" s="84">
        <f>I40+R40</f>
        <v>1.0825813880373754</v>
      </c>
      <c r="T40" s="85">
        <f>分析係数表!F43</f>
        <v>0.58526919923476362</v>
      </c>
      <c r="U40" s="86">
        <f>S40*T40</f>
        <v>0.63360154208309361</v>
      </c>
      <c r="V40" s="87">
        <f>分析係数表!D43</f>
        <v>0.25485105220005466</v>
      </c>
      <c r="W40" s="167">
        <f>ROUND(S40*V40,0)</f>
        <v>0</v>
      </c>
      <c r="X40" s="76">
        <f>分析係数表!E43</f>
        <v>0.20470073790653184</v>
      </c>
      <c r="Y40" s="166">
        <f>ROUND(S40*X40,0)</f>
        <v>0</v>
      </c>
    </row>
    <row r="41" spans="1:25" x14ac:dyDescent="0.2">
      <c r="A41" s="6" t="s">
        <v>340</v>
      </c>
      <c r="B41" s="5" t="s">
        <v>42</v>
      </c>
      <c r="C41" s="90"/>
      <c r="D41" s="76">
        <f>投入係数表!W41</f>
        <v>1.3681762210972773E-4</v>
      </c>
      <c r="E41" s="77">
        <f>$C$25*D41</f>
        <v>1.3681762210972774E-2</v>
      </c>
      <c r="F41" s="76">
        <f>分析係数表!C44</f>
        <v>0.46678607983623333</v>
      </c>
      <c r="G41" s="77">
        <f>E41*F41</f>
        <v>6.3864561477114971E-3</v>
      </c>
      <c r="H41" s="77">
        <v>8.6139911214372436E-3</v>
      </c>
      <c r="I41" s="77">
        <f>C41+H41</f>
        <v>8.6139911214372436E-3</v>
      </c>
      <c r="J41" s="76">
        <f>分析係数表!G44</f>
        <v>0.26617412140575081</v>
      </c>
      <c r="K41" s="78">
        <f>I41*J41</f>
        <v>2.2928215185454965E-3</v>
      </c>
      <c r="L41" s="79"/>
      <c r="M41" s="80"/>
      <c r="N41" s="81">
        <f>分析係数表!H44</f>
        <v>0.11125251805362636</v>
      </c>
      <c r="O41" s="82">
        <f t="shared" si="4"/>
        <v>1.1201926316073045</v>
      </c>
      <c r="P41" s="76">
        <f>分析係数表!C44</f>
        <v>0.46678607983623333</v>
      </c>
      <c r="Q41" s="82">
        <f>O41*P41</f>
        <v>0.52289032716940753</v>
      </c>
      <c r="R41" s="83">
        <v>0.53111820716967562</v>
      </c>
      <c r="S41" s="84">
        <f>I41+R41</f>
        <v>0.53973219829111285</v>
      </c>
      <c r="T41" s="85">
        <f>分析係数表!F44</f>
        <v>0.50772097976570818</v>
      </c>
      <c r="U41" s="86">
        <f>S41*T41</f>
        <v>0.2740333605274633</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投入係数表!W42</f>
        <v>4.6517991517307433E-3</v>
      </c>
      <c r="E42" s="77">
        <f>$C$25*D42</f>
        <v>0.46517991517307433</v>
      </c>
      <c r="F42" s="76">
        <f>分析係数表!C45</f>
        <v>1</v>
      </c>
      <c r="G42" s="77">
        <f>E42*F42</f>
        <v>0.46517991517307433</v>
      </c>
      <c r="H42" s="77">
        <v>0.57169840211727996</v>
      </c>
      <c r="I42" s="77">
        <f>C42+H42</f>
        <v>0.57169840211727996</v>
      </c>
      <c r="J42" s="76">
        <f>分析係数表!G45</f>
        <v>0</v>
      </c>
      <c r="K42" s="78">
        <f>I42*J42</f>
        <v>0</v>
      </c>
      <c r="L42" s="79"/>
      <c r="M42" s="80"/>
      <c r="N42" s="81">
        <f>分析係数表!H45</f>
        <v>0</v>
      </c>
      <c r="O42" s="82">
        <f t="shared" si="4"/>
        <v>0</v>
      </c>
      <c r="P42" s="76">
        <f>分析係数表!C45</f>
        <v>1</v>
      </c>
      <c r="Q42" s="82">
        <f>O42*P42</f>
        <v>0</v>
      </c>
      <c r="R42" s="83">
        <v>4.5271551533600185E-2</v>
      </c>
      <c r="S42" s="84">
        <f>I42+R42</f>
        <v>0.61696995365088014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1.9838555205910521E-3</v>
      </c>
      <c r="E43" s="77">
        <f>$C$25*D43</f>
        <v>0.19838555205910521</v>
      </c>
      <c r="F43" s="76">
        <f>分析係数表!C46</f>
        <v>1</v>
      </c>
      <c r="G43" s="77">
        <f>E43*F43</f>
        <v>0.19838555205910521</v>
      </c>
      <c r="H43" s="77">
        <v>0.26807092301453606</v>
      </c>
      <c r="I43" s="77">
        <f>C43+H43</f>
        <v>0.26807092301453606</v>
      </c>
      <c r="J43" s="76">
        <f>分析係数表!G46</f>
        <v>9.254143646408839E-3</v>
      </c>
      <c r="K43" s="78">
        <f>I43*J43</f>
        <v>2.4807668290019219E-3</v>
      </c>
      <c r="L43" s="79"/>
      <c r="M43" s="80"/>
      <c r="N43" s="81">
        <f>分析係数表!H46</f>
        <v>3.7808984269891717E-2</v>
      </c>
      <c r="O43" s="82">
        <f t="shared" si="4"/>
        <v>0.38069561326489582</v>
      </c>
      <c r="P43" s="76">
        <f>分析係数表!C46</f>
        <v>1</v>
      </c>
      <c r="Q43" s="82">
        <f>O43*P43</f>
        <v>0.38069561326489582</v>
      </c>
      <c r="R43" s="83">
        <v>0.40557170507404788</v>
      </c>
      <c r="S43" s="84">
        <f>I43+R43</f>
        <v>0.67364262808858388</v>
      </c>
      <c r="T43" s="85">
        <f>分析係数表!F46</f>
        <v>0.31353591160220995</v>
      </c>
      <c r="U43" s="86">
        <f>S43*T43</f>
        <v>0.21121115549186262</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投入係数表!W44</f>
        <v>0.78328088657819128</v>
      </c>
      <c r="E44" s="91">
        <f>SUM(E5:E43)</f>
        <v>78.328088657819151</v>
      </c>
      <c r="F44" s="92">
        <f>分析係数表!C47</f>
        <v>0.4319039427318887</v>
      </c>
      <c r="G44" s="91">
        <f>SUM(G5:G43)</f>
        <v>15.733489024679347</v>
      </c>
      <c r="H44" s="91">
        <f>SUM(H5:H43)</f>
        <v>18.638264038153412</v>
      </c>
      <c r="I44" s="91">
        <f>SUM(I5:I43)</f>
        <v>118.63826403815339</v>
      </c>
      <c r="J44" s="92">
        <f>分析係数表!G47</f>
        <v>0.25029486054038919</v>
      </c>
      <c r="K44" s="93">
        <f>SUM(K5:K43)</f>
        <v>16.058882533604649</v>
      </c>
      <c r="L44" s="94">
        <f>最終需要_まとめ!$L$33</f>
        <v>0.627</v>
      </c>
      <c r="M44" s="91">
        <f>K44*L44</f>
        <v>10.068919348570114</v>
      </c>
      <c r="N44" s="95">
        <f>分析係数表!H47</f>
        <v>1</v>
      </c>
      <c r="O44" s="96">
        <f>SUM(O5:O43)</f>
        <v>10.068919348570114</v>
      </c>
      <c r="P44" s="92">
        <f>分析係数表!C47</f>
        <v>0.4319039427318887</v>
      </c>
      <c r="Q44" s="96">
        <f>SUM(Q5:Q43)</f>
        <v>4.4948951485811692</v>
      </c>
      <c r="R44" s="91">
        <f>SUM(R5:R43)</f>
        <v>5.1859630212580017</v>
      </c>
      <c r="S44" s="97">
        <f>SUM(S5:S43)</f>
        <v>123.82422705941141</v>
      </c>
      <c r="T44" s="98">
        <f>分析係数表!F47</f>
        <v>0.46751956312169796</v>
      </c>
      <c r="U44" s="99">
        <f>SUM(U5:U43)</f>
        <v>30.822189418957599</v>
      </c>
      <c r="V44" s="100">
        <f>分析係数表!D47</f>
        <v>9.4632730327820297E-2</v>
      </c>
      <c r="W44" s="164">
        <f>SUM(W5:W43)</f>
        <v>6</v>
      </c>
      <c r="X44" s="92">
        <f>分析係数表!E47</f>
        <v>7.3297752597196272E-2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3.2009037845980044E-3</v>
      </c>
      <c r="E5" s="77">
        <f t="shared" ref="E5:E38" si="0">$C$26*D5</f>
        <v>0.32009037845980043</v>
      </c>
      <c r="F5" s="76">
        <f>分析係数表!C8</f>
        <v>0.68488372093023253</v>
      </c>
      <c r="G5" s="77">
        <f t="shared" ref="G5:G38" si="1">E5*F5</f>
        <v>0.21922468943351447</v>
      </c>
      <c r="H5" s="77">
        <f t="array" ref="H5:H43">MMULT(逆行列係数!C5:AO43,'22'!G5:G43)</f>
        <v>0.27210059237199191</v>
      </c>
      <c r="I5" s="77">
        <f t="shared" ref="I5:I38" si="2">C5+H5</f>
        <v>0.27210059237199191</v>
      </c>
      <c r="J5" s="76">
        <f>分析係数表!G8</f>
        <v>0.11968520032706459</v>
      </c>
      <c r="K5" s="78">
        <f t="shared" ref="K5:K38" si="3">I5*J5</f>
        <v>3.2566413907154798E-2</v>
      </c>
      <c r="L5" s="79" t="s">
        <v>183</v>
      </c>
      <c r="M5" s="80" t="s">
        <v>183</v>
      </c>
      <c r="N5" s="81">
        <f>分析係数表!H8</f>
        <v>1.1759401339568168E-2</v>
      </c>
      <c r="O5" s="82">
        <f t="shared" ref="O5:O43" si="4">$M$44*N5</f>
        <v>0.24099384011599387</v>
      </c>
      <c r="P5" s="76">
        <f>分析係数表!C8</f>
        <v>0.68488372093023253</v>
      </c>
      <c r="Q5" s="82">
        <f t="shared" ref="Q5:Q38" si="5">O5*P5</f>
        <v>0.16505275793990742</v>
      </c>
      <c r="R5" s="83">
        <f t="array" ref="R5:R43">MMULT(逆行列係数!C5:AO43,'22'!Q5:Q43)</f>
        <v>0.23799769154609451</v>
      </c>
      <c r="S5" s="84">
        <f t="shared" ref="S5:S38" si="6">I5+R5</f>
        <v>0.51009828391808643</v>
      </c>
      <c r="T5" s="85">
        <f>分析係数表!F8</f>
        <v>0.45145134914145546</v>
      </c>
      <c r="U5" s="86">
        <f t="shared" ref="U5:U38" si="7">S5*T5</f>
        <v>0.23028455846956131</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投入係数表!X6</f>
        <v>4.3933973514090254E-4</v>
      </c>
      <c r="E6" s="77">
        <f t="shared" si="0"/>
        <v>4.3933973514090258E-2</v>
      </c>
      <c r="F6" s="76">
        <f>分析係数表!C9</f>
        <v>0.9299655568312285</v>
      </c>
      <c r="G6" s="77">
        <f t="shared" si="1"/>
        <v>4.0857082142839389E-2</v>
      </c>
      <c r="H6" s="77">
        <v>7.6054326493128502E-2</v>
      </c>
      <c r="I6" s="77">
        <f t="shared" si="2"/>
        <v>7.6054326493128502E-2</v>
      </c>
      <c r="J6" s="76">
        <f>分析係数表!G9</f>
        <v>0.24742268041237114</v>
      </c>
      <c r="K6" s="78">
        <f t="shared" si="3"/>
        <v>1.8817565317887464E-2</v>
      </c>
      <c r="L6" s="79"/>
      <c r="M6" s="80"/>
      <c r="N6" s="81">
        <f>分析係数表!H9</f>
        <v>6.1815034870952028E-4</v>
      </c>
      <c r="O6" s="82">
        <f t="shared" si="4"/>
        <v>1.266819815080982E-2</v>
      </c>
      <c r="P6" s="76">
        <f>分析係数表!C9</f>
        <v>0.9299655568312285</v>
      </c>
      <c r="Q6" s="82">
        <f t="shared" si="5"/>
        <v>1.1780987947366194E-2</v>
      </c>
      <c r="R6" s="83">
        <v>1.6227776166595955E-2</v>
      </c>
      <c r="S6" s="84">
        <f t="shared" si="6"/>
        <v>9.228210265972446E-2</v>
      </c>
      <c r="T6" s="85">
        <f>分析係数表!F9</f>
        <v>0.67468499427262318</v>
      </c>
      <c r="U6" s="86">
        <f t="shared" si="7"/>
        <v>6.2261349904441821E-2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投入係数表!X7</f>
        <v>1.0481390824075818E-2</v>
      </c>
      <c r="E7" s="77">
        <f t="shared" si="0"/>
        <v>1.0481390824075818</v>
      </c>
      <c r="F7" s="76">
        <f>分析係数表!C10</f>
        <v>1.2922465208747513E-2</v>
      </c>
      <c r="G7" s="77">
        <f t="shared" si="1"/>
        <v>1.3544540826340519E-2</v>
      </c>
      <c r="H7" s="77">
        <v>1.40519005734669E-2</v>
      </c>
      <c r="I7" s="77">
        <f t="shared" si="2"/>
        <v>1.40519005734669E-2</v>
      </c>
      <c r="J7" s="76">
        <f>分析係数表!G10</f>
        <v>0.17647058823529413</v>
      </c>
      <c r="K7" s="78">
        <f t="shared" si="3"/>
        <v>2.4797471600235708E-3</v>
      </c>
      <c r="L7" s="79"/>
      <c r="M7" s="80"/>
      <c r="N7" s="81">
        <f>分析係数表!H10</f>
        <v>1.1926665551571919E-3</v>
      </c>
      <c r="O7" s="82">
        <f t="shared" si="4"/>
        <v>2.4442170549797769E-2</v>
      </c>
      <c r="P7" s="76">
        <f>分析係数表!C10</f>
        <v>1.2922465208747513E-2</v>
      </c>
      <c r="Q7" s="82">
        <f t="shared" si="5"/>
        <v>3.1585309855603475E-4</v>
      </c>
      <c r="R7" s="83">
        <v>5.2126860418796395E-4</v>
      </c>
      <c r="S7" s="84">
        <f t="shared" si="6"/>
        <v>1.4573169177654863E-2</v>
      </c>
      <c r="T7" s="85">
        <f>分析係数表!F10</f>
        <v>0.58823529411764708</v>
      </c>
      <c r="U7" s="86">
        <f t="shared" si="7"/>
        <v>8.572452457444037E-3</v>
      </c>
      <c r="V7" s="87">
        <f>分析係数表!D10</f>
        <v>5.8823529411764705E-2</v>
      </c>
      <c r="W7" s="88">
        <f t="shared" si="8"/>
        <v>0</v>
      </c>
      <c r="X7" s="76">
        <f>分析係数表!E10</f>
        <v>0</v>
      </c>
      <c r="Y7" s="89">
        <f t="shared" si="9"/>
        <v>0</v>
      </c>
    </row>
    <row r="8" spans="1:25" x14ac:dyDescent="0.2">
      <c r="A8" s="6" t="s">
        <v>221</v>
      </c>
      <c r="B8" s="5" t="s">
        <v>27</v>
      </c>
      <c r="C8" s="90"/>
      <c r="D8" s="76">
        <f>投入係数表!X8</f>
        <v>9.4144228958764826E-4</v>
      </c>
      <c r="E8" s="77">
        <f t="shared" si="0"/>
        <v>9.4144228958764828E-2</v>
      </c>
      <c r="F8" s="76">
        <f>分析係数表!C11</f>
        <v>8.1708834508502748E-2</v>
      </c>
      <c r="G8" s="77">
        <f t="shared" si="1"/>
        <v>7.6924152239223071E-3</v>
      </c>
      <c r="H8" s="77">
        <v>2.3057170487902196E-2</v>
      </c>
      <c r="I8" s="77">
        <f t="shared" si="2"/>
        <v>2.3057170487902196E-2</v>
      </c>
      <c r="J8" s="76">
        <f>分析係数表!G11</f>
        <v>0.34375</v>
      </c>
      <c r="K8" s="78">
        <f t="shared" si="3"/>
        <v>7.9259023552163792E-3</v>
      </c>
      <c r="L8" s="79"/>
      <c r="M8" s="80"/>
      <c r="N8" s="81">
        <f>分析係数表!H11</f>
        <v>-2.1817071130924245E-5</v>
      </c>
      <c r="O8" s="82">
        <f t="shared" si="4"/>
        <v>-4.4711287591093482E-4</v>
      </c>
      <c r="P8" s="76">
        <f>分析係数表!C11</f>
        <v>8.1708834508502748E-2</v>
      </c>
      <c r="Q8" s="82">
        <f t="shared" si="5"/>
        <v>-3.65330719844273E-5</v>
      </c>
      <c r="R8" s="83">
        <v>2.8953474944016411E-3</v>
      </c>
      <c r="S8" s="84">
        <f t="shared" si="6"/>
        <v>2.5952517982303837E-2</v>
      </c>
      <c r="T8" s="85">
        <f>分析係数表!F11</f>
        <v>0.56944444444444442</v>
      </c>
      <c r="U8" s="86">
        <f t="shared" si="7"/>
        <v>1.4778517184367462E-2</v>
      </c>
      <c r="V8" s="87">
        <f>分析係数表!D11</f>
        <v>3.8194444444444448E-2</v>
      </c>
      <c r="W8" s="88">
        <f t="shared" si="8"/>
        <v>0</v>
      </c>
      <c r="X8" s="76">
        <f>分析係数表!E11</f>
        <v>3.125E-2</v>
      </c>
      <c r="Y8" s="89">
        <f t="shared" si="9"/>
        <v>0</v>
      </c>
    </row>
    <row r="9" spans="1:25" x14ac:dyDescent="0.2">
      <c r="A9" s="6" t="s">
        <v>222</v>
      </c>
      <c r="B9" s="5" t="s">
        <v>190</v>
      </c>
      <c r="C9" s="90"/>
      <c r="D9" s="76">
        <f>投入係数表!X9</f>
        <v>3.2009037845980044E-3</v>
      </c>
      <c r="E9" s="77">
        <f t="shared" si="0"/>
        <v>0.32009037845980043</v>
      </c>
      <c r="F9" s="76">
        <f>分析係数表!C12</f>
        <v>0.11314574959059098</v>
      </c>
      <c r="G9" s="77">
        <f t="shared" si="1"/>
        <v>3.6216865807570074E-2</v>
      </c>
      <c r="H9" s="77">
        <v>4.4492069832740323E-2</v>
      </c>
      <c r="I9" s="77">
        <f t="shared" si="2"/>
        <v>4.4492069832740323E-2</v>
      </c>
      <c r="J9" s="76">
        <f>分析係数表!G12</f>
        <v>0.14250333396837492</v>
      </c>
      <c r="K9" s="78">
        <f t="shared" si="3"/>
        <v>6.3402682863192526E-3</v>
      </c>
      <c r="L9" s="79"/>
      <c r="M9" s="80"/>
      <c r="N9" s="81">
        <f>分析係数表!H12</f>
        <v>9.1697149963274591E-2</v>
      </c>
      <c r="O9" s="82">
        <f t="shared" si="4"/>
        <v>1.8792154174536588</v>
      </c>
      <c r="P9" s="76">
        <f>分析係数表!C12</f>
        <v>0.11314574959059098</v>
      </c>
      <c r="Q9" s="82">
        <f t="shared" si="5"/>
        <v>0.21262523704998959</v>
      </c>
      <c r="R9" s="83">
        <v>0.24024036731656451</v>
      </c>
      <c r="S9" s="84">
        <f t="shared" si="6"/>
        <v>0.28473243714930485</v>
      </c>
      <c r="T9" s="85">
        <f>分析係数表!F12</f>
        <v>0.2998031371054804</v>
      </c>
      <c r="U9" s="86">
        <f t="shared" si="7"/>
        <v>8.5363677893050618E-2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投入係数表!X10</f>
        <v>7.1549614008661272E-3</v>
      </c>
      <c r="E10" s="77">
        <f t="shared" si="0"/>
        <v>0.71549614008661278</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0.28823876733724935</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投入係数表!X11</f>
        <v>4.713487729868826E-2</v>
      </c>
      <c r="E11" s="77">
        <f t="shared" si="0"/>
        <v>4.7134877298688256</v>
      </c>
      <c r="F11" s="76">
        <f>分析係数表!C14</f>
        <v>0.3356233343204027</v>
      </c>
      <c r="G11" s="77">
        <f t="shared" si="1"/>
        <v>1.5819564681768807</v>
      </c>
      <c r="H11" s="77">
        <v>2.2338238265660229</v>
      </c>
      <c r="I11" s="77">
        <f t="shared" si="2"/>
        <v>2.2338238265660229</v>
      </c>
      <c r="J11" s="76">
        <f>分析係数表!G14</f>
        <v>0.16310052482842147</v>
      </c>
      <c r="K11" s="78">
        <f t="shared" si="3"/>
        <v>0.36433783848715107</v>
      </c>
      <c r="L11" s="79"/>
      <c r="M11" s="80"/>
      <c r="N11" s="81">
        <f>分析係数表!H14</f>
        <v>1.1635771269826263E-3</v>
      </c>
      <c r="O11" s="82">
        <f t="shared" si="4"/>
        <v>2.3846020048583189E-2</v>
      </c>
      <c r="P11" s="76">
        <f>分析係数表!C14</f>
        <v>0.3356233343204027</v>
      </c>
      <c r="Q11" s="82">
        <f t="shared" si="5"/>
        <v>8.0032807589766608E-3</v>
      </c>
      <c r="R11" s="83">
        <v>9.3660739335524268E-2</v>
      </c>
      <c r="S11" s="84">
        <f t="shared" si="6"/>
        <v>2.3274845659015471</v>
      </c>
      <c r="T11" s="85">
        <f>分析係数表!F14</f>
        <v>0.30244919930022879</v>
      </c>
      <c r="U11" s="86">
        <f t="shared" si="7"/>
        <v>0.70394584334056354</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投入係数表!X12</f>
        <v>3.8975710788928641E-2</v>
      </c>
      <c r="E12" s="77">
        <f t="shared" si="0"/>
        <v>3.8975710788928639</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0.1734797958534427</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投入係数表!X13</f>
        <v>2.259461495010356E-3</v>
      </c>
      <c r="E13" s="77">
        <f t="shared" si="0"/>
        <v>0.22594614950103559</v>
      </c>
      <c r="F13" s="76">
        <f>分析係数表!C16</f>
        <v>4.9444829979181093E-2</v>
      </c>
      <c r="G13" s="77">
        <f t="shared" si="1"/>
        <v>1.1171868946529337E-2</v>
      </c>
      <c r="H13" s="77">
        <v>2.8493356783014866E-2</v>
      </c>
      <c r="I13" s="77">
        <f t="shared" si="2"/>
        <v>2.8493356783014866E-2</v>
      </c>
      <c r="J13" s="76">
        <f>分析係数表!G16</f>
        <v>3.3546325878594248E-2</v>
      </c>
      <c r="K13" s="78">
        <f t="shared" si="3"/>
        <v>9.5584743201807053E-4</v>
      </c>
      <c r="L13" s="79"/>
      <c r="M13" s="80"/>
      <c r="N13" s="81">
        <f>分析係数表!H16</f>
        <v>1.6697331772200688E-2</v>
      </c>
      <c r="O13" s="82">
        <f t="shared" si="4"/>
        <v>0.34219038769716881</v>
      </c>
      <c r="P13" s="76">
        <f>分析係数表!C16</f>
        <v>4.9444829979181093E-2</v>
      </c>
      <c r="Q13" s="82">
        <f t="shared" si="5"/>
        <v>1.6919545540196573E-2</v>
      </c>
      <c r="R13" s="83">
        <v>2.0155225785709874E-2</v>
      </c>
      <c r="S13" s="84">
        <f t="shared" si="6"/>
        <v>4.8648582568724744E-2</v>
      </c>
      <c r="T13" s="85">
        <f>分析係数表!F16</f>
        <v>0.28753993610223644</v>
      </c>
      <c r="U13" s="86">
        <f t="shared" si="7"/>
        <v>1.3988410323275486E-2</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投入係数表!X14</f>
        <v>6.6654114102805501E-2</v>
      </c>
      <c r="E14" s="77">
        <f t="shared" si="0"/>
        <v>6.6654114102805497</v>
      </c>
      <c r="F14" s="76">
        <f>分析係数表!C17</f>
        <v>0.25757290686735657</v>
      </c>
      <c r="G14" s="77">
        <f t="shared" si="1"/>
        <v>1.7168293924128077</v>
      </c>
      <c r="H14" s="77">
        <v>1.9410086320006319</v>
      </c>
      <c r="I14" s="77">
        <f t="shared" si="2"/>
        <v>1.9410086320006319</v>
      </c>
      <c r="J14" s="76">
        <f>分析係数表!G17</f>
        <v>0.2176385387050051</v>
      </c>
      <c r="K14" s="78">
        <f t="shared" si="3"/>
        <v>0.42243828228241853</v>
      </c>
      <c r="L14" s="79"/>
      <c r="M14" s="80"/>
      <c r="N14" s="81">
        <f>分析係数表!H17</f>
        <v>2.8507639611074346E-3</v>
      </c>
      <c r="O14" s="82">
        <f t="shared" si="4"/>
        <v>5.8422749119028818E-2</v>
      </c>
      <c r="P14" s="76">
        <f>分析係数表!C17</f>
        <v>0.25757290686735657</v>
      </c>
      <c r="Q14" s="82">
        <f t="shared" si="5"/>
        <v>1.5048117317770547E-2</v>
      </c>
      <c r="R14" s="83">
        <v>3.868249579786396E-2</v>
      </c>
      <c r="S14" s="84">
        <f t="shared" si="6"/>
        <v>1.9796911277984959</v>
      </c>
      <c r="T14" s="85">
        <f>分析係数表!F17</f>
        <v>0.33994957352073385</v>
      </c>
      <c r="U14" s="86">
        <f t="shared" si="7"/>
        <v>0.67299515459787929</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投入係数表!X15</f>
        <v>9.8537626310173845E-3</v>
      </c>
      <c r="E15" s="77">
        <f t="shared" si="0"/>
        <v>0.98537626310173843</v>
      </c>
      <c r="F15" s="76">
        <f>分析係数表!C18</f>
        <v>0.16953824948311513</v>
      </c>
      <c r="G15" s="77">
        <f t="shared" si="1"/>
        <v>0.16705896672848222</v>
      </c>
      <c r="H15" s="77">
        <v>0.18320436080964297</v>
      </c>
      <c r="I15" s="77">
        <f t="shared" si="2"/>
        <v>0.18320436080964297</v>
      </c>
      <c r="J15" s="76">
        <f>分析係数表!G18</f>
        <v>0.21537419573315272</v>
      </c>
      <c r="K15" s="78">
        <f t="shared" si="3"/>
        <v>3.9457491864183181E-2</v>
      </c>
      <c r="L15" s="79"/>
      <c r="M15" s="80"/>
      <c r="N15" s="81">
        <f>分析係数表!H18</f>
        <v>4.4361377966212629E-4</v>
      </c>
      <c r="O15" s="82">
        <f t="shared" si="4"/>
        <v>9.0912951435223408E-3</v>
      </c>
      <c r="P15" s="76">
        <f>分析係数表!C18</f>
        <v>0.16953824948311513</v>
      </c>
      <c r="Q15" s="82">
        <f t="shared" si="5"/>
        <v>1.5413222641671236E-3</v>
      </c>
      <c r="R15" s="83">
        <v>4.6212889984809128E-3</v>
      </c>
      <c r="S15" s="84">
        <f t="shared" si="6"/>
        <v>0.18782564980812388</v>
      </c>
      <c r="T15" s="85">
        <f>分析係数表!F18</f>
        <v>0.45885540128682695</v>
      </c>
      <c r="U15" s="86">
        <f t="shared" si="7"/>
        <v>8.6184813914665717E-2</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投入係数表!X16</f>
        <v>7.0921985815602835E-3</v>
      </c>
      <c r="E16" s="77">
        <f t="shared" si="0"/>
        <v>0.70921985815602839</v>
      </c>
      <c r="F16" s="76">
        <f>分析係数表!C19</f>
        <v>7.0188221007893126E-2</v>
      </c>
      <c r="G16" s="77">
        <f t="shared" si="1"/>
        <v>4.9778880147441938E-2</v>
      </c>
      <c r="H16" s="77">
        <v>6.9594113009093614E-2</v>
      </c>
      <c r="I16" s="77">
        <f t="shared" si="2"/>
        <v>6.9594113009093614E-2</v>
      </c>
      <c r="J16" s="76">
        <f>分析係数表!G19</f>
        <v>5.7542768273716953E-2</v>
      </c>
      <c r="K16" s="78">
        <f t="shared" si="3"/>
        <v>4.0046379180971444E-3</v>
      </c>
      <c r="L16" s="79"/>
      <c r="M16" s="80"/>
      <c r="N16" s="81">
        <f>分析係数表!H19</f>
        <v>-1.1635771269826264E-4</v>
      </c>
      <c r="O16" s="82">
        <f t="shared" si="4"/>
        <v>-2.384602004858319E-3</v>
      </c>
      <c r="P16" s="76">
        <f>分析係数表!C19</f>
        <v>7.0188221007893126E-2</v>
      </c>
      <c r="Q16" s="82">
        <f t="shared" si="5"/>
        <v>-1.6737097253286074E-4</v>
      </c>
      <c r="R16" s="83">
        <v>1.491617477049047E-3</v>
      </c>
      <c r="S16" s="84">
        <f t="shared" si="6"/>
        <v>7.1085730486142668E-2</v>
      </c>
      <c r="T16" s="85">
        <f>分析係数表!F19</f>
        <v>0.24027993779160187</v>
      </c>
      <c r="U16" s="86">
        <f t="shared" si="7"/>
        <v>1.7080474899080936E-2</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投入係数表!X17</f>
        <v>2.4979602083725599E-2</v>
      </c>
      <c r="E17" s="77">
        <f t="shared" si="0"/>
        <v>2.4979602083725601</v>
      </c>
      <c r="F17" s="76">
        <f>分析係数表!C20</f>
        <v>0.17015847434864362</v>
      </c>
      <c r="G17" s="77">
        <f t="shared" si="1"/>
        <v>0.42504909804029473</v>
      </c>
      <c r="H17" s="77">
        <v>0.49024167287322057</v>
      </c>
      <c r="I17" s="77">
        <f t="shared" si="2"/>
        <v>0.49024167287322057</v>
      </c>
      <c r="J17" s="76">
        <f>分析係数表!G20</f>
        <v>0.1001139508383526</v>
      </c>
      <c r="K17" s="78">
        <f t="shared" si="3"/>
        <v>4.9080030736941345E-2</v>
      </c>
      <c r="L17" s="79"/>
      <c r="M17" s="80"/>
      <c r="N17" s="81">
        <f>分析係数表!H20</f>
        <v>5.5269913531674753E-4</v>
      </c>
      <c r="O17" s="82">
        <f t="shared" si="4"/>
        <v>1.1326859523077016E-2</v>
      </c>
      <c r="P17" s="76">
        <f>分析係数表!C20</f>
        <v>0.17015847434864362</v>
      </c>
      <c r="Q17" s="82">
        <f t="shared" si="5"/>
        <v>1.9273611356081901E-3</v>
      </c>
      <c r="R17" s="83">
        <v>6.903475671030398E-3</v>
      </c>
      <c r="S17" s="84">
        <f t="shared" si="6"/>
        <v>0.49714514854425096</v>
      </c>
      <c r="T17" s="85">
        <f>分析係数表!F20</f>
        <v>0.22285528243529221</v>
      </c>
      <c r="U17" s="86">
        <f t="shared" si="7"/>
        <v>0.11079142249016434</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投入係数表!X18</f>
        <v>2.3096717504550304E-2</v>
      </c>
      <c r="E18" s="77">
        <f t="shared" si="0"/>
        <v>2.3096717504550304</v>
      </c>
      <c r="F18" s="76">
        <f>分析係数表!C21</f>
        <v>0.30753935376967689</v>
      </c>
      <c r="G18" s="77">
        <f t="shared" si="1"/>
        <v>0.7103149575550185</v>
      </c>
      <c r="H18" s="77">
        <v>0.77768658307473182</v>
      </c>
      <c r="I18" s="77">
        <f t="shared" si="2"/>
        <v>0.77768658307473182</v>
      </c>
      <c r="J18" s="76">
        <f>分析係数表!G21</f>
        <v>0.28506721215663355</v>
      </c>
      <c r="K18" s="78">
        <f t="shared" si="3"/>
        <v>0.221692946168732</v>
      </c>
      <c r="L18" s="79"/>
      <c r="M18" s="80"/>
      <c r="N18" s="81">
        <f>分析係数表!H21</f>
        <v>9.2358934454245961E-4</v>
      </c>
      <c r="O18" s="82">
        <f t="shared" si="4"/>
        <v>1.8927778413562905E-2</v>
      </c>
      <c r="P18" s="76">
        <f>分析係数表!C21</f>
        <v>0.30753935376967689</v>
      </c>
      <c r="Q18" s="82">
        <f t="shared" si="5"/>
        <v>5.8210367416027756E-3</v>
      </c>
      <c r="R18" s="83">
        <v>1.6343282272310546E-2</v>
      </c>
      <c r="S18" s="84">
        <f t="shared" si="6"/>
        <v>0.79402986534704234</v>
      </c>
      <c r="T18" s="85">
        <f>分析係数表!F21</f>
        <v>0.42562828755113968</v>
      </c>
      <c r="U18" s="86">
        <f t="shared" si="7"/>
        <v>0.33796157185212367</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投入係数表!X19</f>
        <v>1.129730747505178E-3</v>
      </c>
      <c r="E19" s="77">
        <f t="shared" si="0"/>
        <v>0.11297307475051779</v>
      </c>
      <c r="F19" s="76">
        <f>分析係数表!C22</f>
        <v>4.2074718897352148E-2</v>
      </c>
      <c r="G19" s="77">
        <f t="shared" si="1"/>
        <v>4.7533103630975878E-3</v>
      </c>
      <c r="H19" s="77">
        <v>6.2182783423427599E-3</v>
      </c>
      <c r="I19" s="77">
        <f t="shared" si="2"/>
        <v>6.2182783423427599E-3</v>
      </c>
      <c r="J19" s="76">
        <f>分析係数表!G22</f>
        <v>0.19450101832993891</v>
      </c>
      <c r="K19" s="78">
        <f t="shared" si="3"/>
        <v>1.2094614698446712E-3</v>
      </c>
      <c r="L19" s="79"/>
      <c r="M19" s="80"/>
      <c r="N19" s="81">
        <f>分析係数表!H22</f>
        <v>4.363414226184849E-5</v>
      </c>
      <c r="O19" s="82">
        <f t="shared" si="4"/>
        <v>8.9422575182186964E-4</v>
      </c>
      <c r="P19" s="76">
        <f>分析係数表!C22</f>
        <v>4.2074718897352148E-2</v>
      </c>
      <c r="Q19" s="82">
        <f t="shared" si="5"/>
        <v>3.7624297138678548E-5</v>
      </c>
      <c r="R19" s="83">
        <v>5.1105837111059841E-4</v>
      </c>
      <c r="S19" s="84">
        <f t="shared" si="6"/>
        <v>6.7293367134533578E-3</v>
      </c>
      <c r="T19" s="85">
        <f>分析係数表!F22</f>
        <v>0.41276306856754924</v>
      </c>
      <c r="U19" s="86">
        <f t="shared" si="7"/>
        <v>2.7776216712692746E-3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投入係数表!X20</f>
        <v>2.5105127722337286E-4</v>
      </c>
      <c r="E20" s="77">
        <f t="shared" si="0"/>
        <v>2.5105127722337285E-2</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5.9615050121457976E-4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投入係数表!X21</f>
        <v>3.7657691583505931E-4</v>
      </c>
      <c r="E21" s="77">
        <f t="shared" si="0"/>
        <v>3.7657691583505931E-2</v>
      </c>
      <c r="F21" s="76">
        <f>分析係数表!C24</f>
        <v>7.1732954545454586E-2</v>
      </c>
      <c r="G21" s="77">
        <f t="shared" si="1"/>
        <v>2.7012974786463787E-3</v>
      </c>
      <c r="H21" s="77">
        <v>4.060742724878645E-3</v>
      </c>
      <c r="I21" s="77">
        <f t="shared" si="2"/>
        <v>4.060742724878645E-3</v>
      </c>
      <c r="J21" s="76">
        <f>分析係数表!G24</f>
        <v>0.20895522388059701</v>
      </c>
      <c r="K21" s="78">
        <f t="shared" si="3"/>
        <v>8.4851340519852281E-4</v>
      </c>
      <c r="L21" s="79"/>
      <c r="M21" s="80"/>
      <c r="N21" s="81">
        <f>分析係数表!H24</f>
        <v>3.4907313809478792E-4</v>
      </c>
      <c r="O21" s="82">
        <f t="shared" si="4"/>
        <v>7.1538060145749571E-3</v>
      </c>
      <c r="P21" s="76">
        <f>分析係数表!C24</f>
        <v>7.1732954545454586E-2</v>
      </c>
      <c r="Q21" s="82">
        <f t="shared" si="5"/>
        <v>5.13163641670505E-4</v>
      </c>
      <c r="R21" s="83">
        <v>2.1465143106365993E-3</v>
      </c>
      <c r="S21" s="84">
        <f t="shared" si="6"/>
        <v>6.2072570355152443E-3</v>
      </c>
      <c r="T21" s="85">
        <f>分析係数表!F24</f>
        <v>0.39402985074626867</v>
      </c>
      <c r="U21" s="86">
        <f t="shared" si="7"/>
        <v>2.4458445632477978E-3</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投入係数表!X22</f>
        <v>1.443544844034394E-2</v>
      </c>
      <c r="E22" s="77">
        <f t="shared" si="0"/>
        <v>1.4435448440343941</v>
      </c>
      <c r="F22" s="76">
        <f>分析係数表!C25</f>
        <v>8.282778259254675E-2</v>
      </c>
      <c r="G22" s="77">
        <f t="shared" si="1"/>
        <v>0.11956561850427259</v>
      </c>
      <c r="H22" s="77">
        <v>0.13468612692501852</v>
      </c>
      <c r="I22" s="77">
        <f t="shared" si="2"/>
        <v>0.13468612692501852</v>
      </c>
      <c r="J22" s="76">
        <f>分析係数表!G25</f>
        <v>0.19696794352505498</v>
      </c>
      <c r="K22" s="78">
        <f t="shared" si="3"/>
        <v>2.6528849441775436E-2</v>
      </c>
      <c r="L22" s="79"/>
      <c r="M22" s="80"/>
      <c r="N22" s="81">
        <f>分析係数表!H25</f>
        <v>5.163373500985404E-4</v>
      </c>
      <c r="O22" s="82">
        <f t="shared" si="4"/>
        <v>1.058167139655879E-2</v>
      </c>
      <c r="P22" s="76">
        <f>分析係数表!C25</f>
        <v>8.282778259254675E-2</v>
      </c>
      <c r="Q22" s="82">
        <f t="shared" si="5"/>
        <v>8.7645637789994198E-4</v>
      </c>
      <c r="R22" s="83">
        <v>5.3966210338817541E-3</v>
      </c>
      <c r="S22" s="84">
        <f t="shared" si="6"/>
        <v>0.14008274795890027</v>
      </c>
      <c r="T22" s="85">
        <f>分析係数表!F25</f>
        <v>0.35065385950700151</v>
      </c>
      <c r="U22" s="86">
        <f t="shared" si="7"/>
        <v>4.9120556222134917E-2</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投入係数表!X23</f>
        <v>2.7615640494571018E-3</v>
      </c>
      <c r="E23" s="77">
        <f t="shared" si="0"/>
        <v>0.2761564049457102</v>
      </c>
      <c r="F23" s="76">
        <f>分析係数表!C26</f>
        <v>0.67408011178388449</v>
      </c>
      <c r="G23" s="77">
        <f t="shared" si="1"/>
        <v>0.18615154031563999</v>
      </c>
      <c r="H23" s="77">
        <v>0.22770931013833046</v>
      </c>
      <c r="I23" s="77">
        <f t="shared" si="2"/>
        <v>0.22770931013833046</v>
      </c>
      <c r="J23" s="76">
        <f>分析係数表!G26</f>
        <v>0.19641156410335187</v>
      </c>
      <c r="K23" s="78">
        <f t="shared" si="3"/>
        <v>4.4724741765164722E-2</v>
      </c>
      <c r="L23" s="79"/>
      <c r="M23" s="80"/>
      <c r="N23" s="81">
        <f>分析係数表!H26</f>
        <v>1.0886718494331198E-2</v>
      </c>
      <c r="O23" s="82">
        <f t="shared" si="4"/>
        <v>0.22310932507955647</v>
      </c>
      <c r="P23" s="76">
        <f>分析係数表!C26</f>
        <v>0.67408011178388449</v>
      </c>
      <c r="Q23" s="82">
        <f t="shared" si="5"/>
        <v>0.15039355878965444</v>
      </c>
      <c r="R23" s="83">
        <v>0.17140081502478849</v>
      </c>
      <c r="S23" s="84">
        <f t="shared" si="6"/>
        <v>0.39911012516311895</v>
      </c>
      <c r="T23" s="85">
        <f>分析係数表!F26</f>
        <v>0.33487971980706011</v>
      </c>
      <c r="U23" s="86">
        <f t="shared" si="7"/>
        <v>0.13365388688678595</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投入係数表!X24</f>
        <v>6.2762819305843214E-5</v>
      </c>
      <c r="E24" s="77">
        <f t="shared" si="0"/>
        <v>6.2762819305843213E-3</v>
      </c>
      <c r="F24" s="76">
        <f>分析係数表!C27</f>
        <v>6.0248713550600352E-2</v>
      </c>
      <c r="G24" s="77">
        <f t="shared" si="1"/>
        <v>3.7813791219858372E-4</v>
      </c>
      <c r="H24" s="77">
        <v>6.8931558082957532E-4</v>
      </c>
      <c r="I24" s="77">
        <f t="shared" si="2"/>
        <v>6.8931558082957532E-4</v>
      </c>
      <c r="J24" s="76">
        <f>分析係数表!G27</f>
        <v>0.16803278688524589</v>
      </c>
      <c r="K24" s="78">
        <f t="shared" si="3"/>
        <v>1.1582761809021553E-4</v>
      </c>
      <c r="L24" s="79"/>
      <c r="M24" s="80"/>
      <c r="N24" s="81">
        <f>分析係数表!H27</f>
        <v>1.0879446137287556E-2</v>
      </c>
      <c r="O24" s="82">
        <f t="shared" si="4"/>
        <v>0.22296028745425281</v>
      </c>
      <c r="P24" s="76">
        <f>分析係数表!C27</f>
        <v>6.0248713550600352E-2</v>
      </c>
      <c r="Q24" s="82">
        <f t="shared" si="5"/>
        <v>1.343307049199079E-2</v>
      </c>
      <c r="R24" s="83">
        <v>1.3596082644568156E-2</v>
      </c>
      <c r="S24" s="84">
        <f t="shared" si="6"/>
        <v>1.4285398225397731E-2</v>
      </c>
      <c r="T24" s="85">
        <f>分析係数表!F27</f>
        <v>0.31967213114754101</v>
      </c>
      <c r="U24" s="86">
        <f t="shared" si="7"/>
        <v>4.5666436950041927E-3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投入係数表!X25</f>
        <v>0</v>
      </c>
      <c r="E25" s="77">
        <f t="shared" si="0"/>
        <v>0</v>
      </c>
      <c r="F25" s="76">
        <f>分析係数表!C28</f>
        <v>0.15853112404836545</v>
      </c>
      <c r="G25" s="77">
        <f t="shared" si="1"/>
        <v>0</v>
      </c>
      <c r="H25" s="77">
        <v>1.2877573403224223E-2</v>
      </c>
      <c r="I25" s="77">
        <f t="shared" si="2"/>
        <v>1.2877573403224223E-2</v>
      </c>
      <c r="J25" s="76">
        <f>分析係数表!G28</f>
        <v>0.12484608017512655</v>
      </c>
      <c r="K25" s="78">
        <f t="shared" si="3"/>
        <v>1.6077145615600087E-3</v>
      </c>
      <c r="L25" s="79"/>
      <c r="M25" s="80"/>
      <c r="N25" s="81">
        <f>分析係数表!H28</f>
        <v>2.0813485858901727E-2</v>
      </c>
      <c r="O25" s="82">
        <f t="shared" si="4"/>
        <v>0.42654568361903178</v>
      </c>
      <c r="P25" s="76">
        <f>分析係数表!C28</f>
        <v>0.15853112404836545</v>
      </c>
      <c r="Q25" s="82">
        <f t="shared" si="5"/>
        <v>6.7620766682103567E-2</v>
      </c>
      <c r="R25" s="83">
        <v>7.6810867825779852E-2</v>
      </c>
      <c r="S25" s="84">
        <f t="shared" si="6"/>
        <v>8.9688441229004073E-2</v>
      </c>
      <c r="T25" s="85">
        <f>分析係数表!F28</f>
        <v>0.21350389930223013</v>
      </c>
      <c r="U25" s="86">
        <f t="shared" si="7"/>
        <v>1.9148831924731269E-2</v>
      </c>
      <c r="V25" s="87">
        <f>分析係数表!D28</f>
        <v>5.3153646189629221E-2</v>
      </c>
      <c r="W25" s="88">
        <f t="shared" si="8"/>
        <v>0</v>
      </c>
      <c r="X25" s="76">
        <f>分析係数表!E28</f>
        <v>4.6791626761526886E-2</v>
      </c>
      <c r="Y25" s="89">
        <f t="shared" si="9"/>
        <v>0</v>
      </c>
    </row>
    <row r="26" spans="1:25" x14ac:dyDescent="0.2">
      <c r="A26" s="6" t="s">
        <v>14</v>
      </c>
      <c r="B26" s="5" t="s">
        <v>50</v>
      </c>
      <c r="C26" s="75">
        <f>最終需要_まとめ!C27</f>
        <v>100</v>
      </c>
      <c r="D26" s="76">
        <f>投入係数表!X26</f>
        <v>5.0273018263980417E-2</v>
      </c>
      <c r="E26" s="77">
        <f t="shared" si="0"/>
        <v>5.027301826398042</v>
      </c>
      <c r="F26" s="76">
        <f>分析係数表!C29</f>
        <v>0.64680851063829792</v>
      </c>
      <c r="G26" s="77">
        <f t="shared" si="1"/>
        <v>3.2517016068617126</v>
      </c>
      <c r="H26" s="77">
        <v>3.4906225951908496</v>
      </c>
      <c r="I26" s="77">
        <f t="shared" si="2"/>
        <v>103.49062259519084</v>
      </c>
      <c r="J26" s="76">
        <f>分析係数表!G29</f>
        <v>0.2586455783593799</v>
      </c>
      <c r="K26" s="78">
        <f t="shared" si="3"/>
        <v>26.767391935905444</v>
      </c>
      <c r="L26" s="79"/>
      <c r="M26" s="80"/>
      <c r="N26" s="81">
        <f>分析係数表!H29</f>
        <v>9.8394990800468336E-3</v>
      </c>
      <c r="O26" s="82">
        <f t="shared" si="4"/>
        <v>0.2016479070358316</v>
      </c>
      <c r="P26" s="76">
        <f>分析係数表!C29</f>
        <v>0.64680851063829792</v>
      </c>
      <c r="Q26" s="82">
        <f t="shared" si="5"/>
        <v>0.1304275824231762</v>
      </c>
      <c r="R26" s="83">
        <v>0.19778498139483575</v>
      </c>
      <c r="S26" s="84">
        <f t="shared" si="6"/>
        <v>103.68840757658567</v>
      </c>
      <c r="T26" s="85">
        <f>分析係数表!F29</f>
        <v>0.37783217222117615</v>
      </c>
      <c r="U26" s="86">
        <f t="shared" si="7"/>
        <v>39.176816268816026</v>
      </c>
      <c r="V26" s="87">
        <f>分析係数表!D29</f>
        <v>7.0859222996296989E-2</v>
      </c>
      <c r="W26" s="88">
        <f t="shared" si="8"/>
        <v>7</v>
      </c>
      <c r="X26" s="76">
        <f>分析係数表!E29</f>
        <v>5.4980229711918661E-2</v>
      </c>
      <c r="Y26" s="89">
        <f t="shared" si="9"/>
        <v>6</v>
      </c>
    </row>
    <row r="27" spans="1:25" x14ac:dyDescent="0.2">
      <c r="A27" s="6" t="s">
        <v>15</v>
      </c>
      <c r="B27" s="5" t="s">
        <v>36</v>
      </c>
      <c r="C27" s="90"/>
      <c r="D27" s="76">
        <f>投入係数表!X27</f>
        <v>1.3807820247285509E-3</v>
      </c>
      <c r="E27" s="77">
        <f t="shared" si="0"/>
        <v>0.1380782024728551</v>
      </c>
      <c r="F27" s="76">
        <f>分析係数表!C30</f>
        <v>1</v>
      </c>
      <c r="G27" s="77">
        <f t="shared" si="1"/>
        <v>0.1380782024728551</v>
      </c>
      <c r="H27" s="77">
        <v>0.20342600620975909</v>
      </c>
      <c r="I27" s="77">
        <f t="shared" si="2"/>
        <v>0.20342600620975909</v>
      </c>
      <c r="J27" s="76">
        <f>分析係数表!G30</f>
        <v>0.34450721322190581</v>
      </c>
      <c r="K27" s="78">
        <f t="shared" si="3"/>
        <v>7.0081726496186214E-2</v>
      </c>
      <c r="L27" s="79"/>
      <c r="M27" s="80"/>
      <c r="N27" s="81">
        <f>分析係数表!H30</f>
        <v>0</v>
      </c>
      <c r="O27" s="82">
        <f t="shared" si="4"/>
        <v>0</v>
      </c>
      <c r="P27" s="76">
        <f>分析係数表!C30</f>
        <v>1</v>
      </c>
      <c r="Q27" s="82">
        <f t="shared" si="5"/>
        <v>0</v>
      </c>
      <c r="R27" s="83">
        <v>5.153578666763891E-2</v>
      </c>
      <c r="S27" s="84">
        <f t="shared" si="6"/>
        <v>0.25496179287739801</v>
      </c>
      <c r="T27" s="85">
        <f>分析係数表!F30</f>
        <v>0.4405434427377562</v>
      </c>
      <c r="U27" s="86">
        <f t="shared" si="7"/>
        <v>0.11232174600079964</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投入係数表!X28</f>
        <v>1.3619531789367978E-2</v>
      </c>
      <c r="E28" s="77">
        <f t="shared" si="0"/>
        <v>1.3619531789367978</v>
      </c>
      <c r="F28" s="76">
        <f>分析係数表!C31</f>
        <v>0.1179326099371788</v>
      </c>
      <c r="G28" s="77">
        <f t="shared" si="1"/>
        <v>0.16061869300425405</v>
      </c>
      <c r="H28" s="77">
        <v>0.21217467061947345</v>
      </c>
      <c r="I28" s="77">
        <f t="shared" si="2"/>
        <v>0.21217467061947345</v>
      </c>
      <c r="J28" s="76">
        <f>分析係数表!G31</f>
        <v>7.0682730923694773E-2</v>
      </c>
      <c r="K28" s="78">
        <f t="shared" si="3"/>
        <v>1.4997085152219808E-2</v>
      </c>
      <c r="L28" s="79"/>
      <c r="M28" s="80"/>
      <c r="N28" s="81">
        <f>分析係数表!H31</f>
        <v>2.2689753976161214E-2</v>
      </c>
      <c r="O28" s="82">
        <f t="shared" si="4"/>
        <v>0.46499739094737225</v>
      </c>
      <c r="P28" s="76">
        <f>分析係数表!C31</f>
        <v>0.1179326099371788</v>
      </c>
      <c r="Q28" s="82">
        <f t="shared" si="5"/>
        <v>5.4838355928402291E-2</v>
      </c>
      <c r="R28" s="83">
        <v>7.1420541121383838E-2</v>
      </c>
      <c r="S28" s="84">
        <f t="shared" si="6"/>
        <v>0.28359521174085728</v>
      </c>
      <c r="T28" s="85">
        <f>分析係数表!F31</f>
        <v>0.34457831325301203</v>
      </c>
      <c r="U28" s="86">
        <f t="shared" si="7"/>
        <v>9.7720759708295399E-2</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投入係数表!X29</f>
        <v>1.129730747505178E-3</v>
      </c>
      <c r="E29" s="77">
        <f t="shared" si="0"/>
        <v>0.11297307475051779</v>
      </c>
      <c r="F29" s="76">
        <f>分析係数表!C32</f>
        <v>0.90289699570815452</v>
      </c>
      <c r="G29" s="77">
        <f t="shared" si="1"/>
        <v>0.10200304978815529</v>
      </c>
      <c r="H29" s="77">
        <v>0.14093157412946955</v>
      </c>
      <c r="I29" s="77">
        <f t="shared" si="2"/>
        <v>0.14093157412946955</v>
      </c>
      <c r="J29" s="76">
        <f>分析係数表!G32</f>
        <v>0.14049586776859505</v>
      </c>
      <c r="K29" s="78">
        <f t="shared" si="3"/>
        <v>1.9800303803313903E-2</v>
      </c>
      <c r="L29" s="79"/>
      <c r="M29" s="80"/>
      <c r="N29" s="81">
        <f>分析係数表!H32</f>
        <v>6.5160319111027074E-3</v>
      </c>
      <c r="O29" s="82">
        <f t="shared" si="4"/>
        <v>0.13353771227206587</v>
      </c>
      <c r="P29" s="76">
        <f>分析係数表!C32</f>
        <v>0.90289699570815452</v>
      </c>
      <c r="Q29" s="82">
        <f t="shared" si="5"/>
        <v>0.12057079922418823</v>
      </c>
      <c r="R29" s="83">
        <v>0.15701676162103387</v>
      </c>
      <c r="S29" s="84">
        <f t="shared" si="6"/>
        <v>0.29794833575050339</v>
      </c>
      <c r="T29" s="85">
        <f>分析係数表!F32</f>
        <v>0.48288075560802834</v>
      </c>
      <c r="U29" s="86">
        <f t="shared" si="7"/>
        <v>0.14387351749935759</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投入係数表!X30</f>
        <v>6.2762819305843214E-5</v>
      </c>
      <c r="E30" s="77">
        <f t="shared" si="0"/>
        <v>6.2762819305843213E-3</v>
      </c>
      <c r="F30" s="76">
        <f>分析係数表!C33</f>
        <v>0.9642857142857143</v>
      </c>
      <c r="G30" s="77">
        <f t="shared" si="1"/>
        <v>6.0521290044920238E-3</v>
      </c>
      <c r="H30" s="77">
        <v>4.1498021322351503E-2</v>
      </c>
      <c r="I30" s="77">
        <f t="shared" si="2"/>
        <v>4.1498021322351503E-2</v>
      </c>
      <c r="J30" s="76">
        <f>分析係数表!G33</f>
        <v>0.50770178681454092</v>
      </c>
      <c r="K30" s="78">
        <f t="shared" si="3"/>
        <v>2.1068619574625778E-2</v>
      </c>
      <c r="L30" s="79"/>
      <c r="M30" s="80"/>
      <c r="N30" s="81">
        <f>分析係数表!H33</f>
        <v>9.5995112976066674E-4</v>
      </c>
      <c r="O30" s="82">
        <f t="shared" si="4"/>
        <v>1.9672966540081133E-2</v>
      </c>
      <c r="P30" s="76">
        <f>分析係数表!C33</f>
        <v>0.9642857142857143</v>
      </c>
      <c r="Q30" s="82">
        <f t="shared" si="5"/>
        <v>1.8970360592221094E-2</v>
      </c>
      <c r="R30" s="83">
        <v>6.4682510203622187E-2</v>
      </c>
      <c r="S30" s="84">
        <f t="shared" si="6"/>
        <v>0.10618053152597369</v>
      </c>
      <c r="T30" s="85">
        <f>分析係数表!F33</f>
        <v>0.64571780653111521</v>
      </c>
      <c r="U30" s="86">
        <f t="shared" si="7"/>
        <v>6.856265991325966E-2</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投入係数表!X31</f>
        <v>7.4311178058118377E-2</v>
      </c>
      <c r="E31" s="77">
        <f t="shared" si="0"/>
        <v>7.4311178058118372</v>
      </c>
      <c r="F31" s="76">
        <f>分析係数表!C34</f>
        <v>0.30203352059055666</v>
      </c>
      <c r="G31" s="77">
        <f t="shared" si="1"/>
        <v>2.2444466728125216</v>
      </c>
      <c r="H31" s="77">
        <v>2.5174918593216824</v>
      </c>
      <c r="I31" s="77">
        <f t="shared" si="2"/>
        <v>2.5174918593216824</v>
      </c>
      <c r="J31" s="76">
        <f>分析係数表!G34</f>
        <v>0.42483507228746548</v>
      </c>
      <c r="K31" s="78">
        <f t="shared" si="3"/>
        <v>1.0695188360380328</v>
      </c>
      <c r="L31" s="79"/>
      <c r="M31" s="80"/>
      <c r="N31" s="81">
        <f>分析係数表!H34</f>
        <v>0.16119179387231194</v>
      </c>
      <c r="O31" s="82">
        <f t="shared" si="4"/>
        <v>3.3034189648552901</v>
      </c>
      <c r="P31" s="76">
        <f>分析係数表!C34</f>
        <v>0.30203352059055666</v>
      </c>
      <c r="Q31" s="82">
        <f t="shared" si="5"/>
        <v>0.99774325994085566</v>
      </c>
      <c r="R31" s="83">
        <v>1.0995066964564559</v>
      </c>
      <c r="S31" s="84">
        <f t="shared" si="6"/>
        <v>3.6169985557781383</v>
      </c>
      <c r="T31" s="85">
        <f>分析係数表!F34</f>
        <v>0.69971459317830909</v>
      </c>
      <c r="U31" s="86">
        <f t="shared" si="7"/>
        <v>2.5308666729828317</v>
      </c>
      <c r="V31" s="87">
        <f>分析係数表!D34</f>
        <v>0.22921442942029663</v>
      </c>
      <c r="W31" s="88">
        <f t="shared" si="8"/>
        <v>1</v>
      </c>
      <c r="X31" s="76">
        <f>分析係数表!E34</f>
        <v>0.15341786365975763</v>
      </c>
      <c r="Y31" s="89">
        <f t="shared" si="9"/>
        <v>1</v>
      </c>
    </row>
    <row r="32" spans="1:25" x14ac:dyDescent="0.2">
      <c r="A32" s="6" t="s">
        <v>20</v>
      </c>
      <c r="B32" s="5" t="s">
        <v>37</v>
      </c>
      <c r="C32" s="90"/>
      <c r="D32" s="76">
        <f>投入係数表!X32</f>
        <v>2.1276595744680851E-2</v>
      </c>
      <c r="E32" s="77">
        <f t="shared" si="0"/>
        <v>2.1276595744680851</v>
      </c>
      <c r="F32" s="76">
        <f>分析係数表!C35</f>
        <v>0.24187752657583472</v>
      </c>
      <c r="G32" s="77">
        <f t="shared" si="1"/>
        <v>0.51463303526773341</v>
      </c>
      <c r="H32" s="77">
        <v>0.58646213933666835</v>
      </c>
      <c r="I32" s="77">
        <f t="shared" si="2"/>
        <v>0.58646213933666835</v>
      </c>
      <c r="J32" s="76">
        <f>分析係数表!G35</f>
        <v>0.31447635625181319</v>
      </c>
      <c r="K32" s="78">
        <f t="shared" si="3"/>
        <v>0.18442847665823864</v>
      </c>
      <c r="L32" s="79"/>
      <c r="M32" s="80"/>
      <c r="N32" s="81">
        <f>分析係数表!H35</f>
        <v>6.1051437381369679E-2</v>
      </c>
      <c r="O32" s="82">
        <f t="shared" si="4"/>
        <v>1.2511708644240993</v>
      </c>
      <c r="P32" s="76">
        <f>分析係数表!C35</f>
        <v>0.24187752657583472</v>
      </c>
      <c r="Q32" s="82">
        <f t="shared" si="5"/>
        <v>0.30263011401065021</v>
      </c>
      <c r="R32" s="83">
        <v>0.37693544672098472</v>
      </c>
      <c r="S32" s="84">
        <f t="shared" si="6"/>
        <v>0.96339758605765313</v>
      </c>
      <c r="T32" s="85">
        <f>分析係数表!F35</f>
        <v>0.64519872352770524</v>
      </c>
      <c r="U32" s="86">
        <f t="shared" si="7"/>
        <v>0.62158289277407042</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投入係数表!X33</f>
        <v>8.7867947028180508E-4</v>
      </c>
      <c r="E33" s="77">
        <f t="shared" si="0"/>
        <v>8.7867947028180515E-2</v>
      </c>
      <c r="F33" s="76">
        <f>分析係数表!C36</f>
        <v>0.77936171821825606</v>
      </c>
      <c r="G33" s="77">
        <f t="shared" si="1"/>
        <v>6.8480914172193472E-2</v>
      </c>
      <c r="H33" s="77">
        <v>0.23170760044007382</v>
      </c>
      <c r="I33" s="77">
        <f t="shared" si="2"/>
        <v>0.23170760044007382</v>
      </c>
      <c r="J33" s="76">
        <f>分析係数表!G36</f>
        <v>1.8652197083474639E-2</v>
      </c>
      <c r="K33" s="78">
        <f t="shared" si="3"/>
        <v>4.321855829147252E-3</v>
      </c>
      <c r="L33" s="79"/>
      <c r="M33" s="80"/>
      <c r="N33" s="81">
        <f>分析係数表!H36</f>
        <v>0.16962772804293599</v>
      </c>
      <c r="O33" s="82">
        <f t="shared" si="4"/>
        <v>3.4763026102075183</v>
      </c>
      <c r="P33" s="76">
        <f>分析係数表!C36</f>
        <v>0.77936171821825606</v>
      </c>
      <c r="Q33" s="82">
        <f t="shared" si="5"/>
        <v>2.70929717533794</v>
      </c>
      <c r="R33" s="83">
        <v>2.8285053660771626</v>
      </c>
      <c r="S33" s="84">
        <f t="shared" si="6"/>
        <v>3.0602129665172364</v>
      </c>
      <c r="T33" s="85">
        <f>分析係数表!F36</f>
        <v>0.88299985465820452</v>
      </c>
      <c r="U33" s="86">
        <f t="shared" si="7"/>
        <v>2.7021676046578724</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投入係数表!X34</f>
        <v>0.13293165128977594</v>
      </c>
      <c r="E34" s="77">
        <f t="shared" si="0"/>
        <v>13.293165128977593</v>
      </c>
      <c r="F34" s="76">
        <f>分析係数表!C37</f>
        <v>0.39264934616049307</v>
      </c>
      <c r="G34" s="77">
        <f t="shared" si="1"/>
        <v>5.2195525962965181</v>
      </c>
      <c r="H34" s="77">
        <v>5.6449930670617414</v>
      </c>
      <c r="I34" s="77">
        <f t="shared" si="2"/>
        <v>5.6449930670617414</v>
      </c>
      <c r="J34" s="76">
        <f>分析係数表!G37</f>
        <v>0.48015873015873017</v>
      </c>
      <c r="K34" s="78">
        <f t="shared" si="3"/>
        <v>2.7104927028352015</v>
      </c>
      <c r="L34" s="79"/>
      <c r="M34" s="80"/>
      <c r="N34" s="81">
        <f>分析係数表!H37</f>
        <v>4.8128458914818879E-2</v>
      </c>
      <c r="O34" s="82">
        <f t="shared" si="4"/>
        <v>0.98633100425952214</v>
      </c>
      <c r="P34" s="76">
        <f>分析係数表!C37</f>
        <v>0.39264934616049307</v>
      </c>
      <c r="Q34" s="82">
        <f t="shared" si="5"/>
        <v>0.38728222392032385</v>
      </c>
      <c r="R34" s="83">
        <v>0.48442879822533108</v>
      </c>
      <c r="S34" s="84">
        <f t="shared" si="6"/>
        <v>6.1294218652870729</v>
      </c>
      <c r="T34" s="85">
        <f>分析係数表!F37</f>
        <v>0.71504884004884006</v>
      </c>
      <c r="U34" s="86">
        <f t="shared" si="7"/>
        <v>4.3828359949435187</v>
      </c>
      <c r="V34" s="87">
        <f>分析係数表!D37</f>
        <v>0.11240842490842491</v>
      </c>
      <c r="W34" s="88">
        <f t="shared" si="8"/>
        <v>1</v>
      </c>
      <c r="X34" s="76">
        <f>分析係数表!E37</f>
        <v>0.10057997557997558</v>
      </c>
      <c r="Y34" s="89">
        <f t="shared" si="9"/>
        <v>1</v>
      </c>
    </row>
    <row r="35" spans="1:25" x14ac:dyDescent="0.2">
      <c r="A35" s="6" t="s">
        <v>23</v>
      </c>
      <c r="B35" s="5" t="s">
        <v>193</v>
      </c>
      <c r="C35" s="90"/>
      <c r="D35" s="76">
        <f>投入係数表!X35</f>
        <v>4.8954999058557708E-3</v>
      </c>
      <c r="E35" s="77">
        <f t="shared" si="0"/>
        <v>0.48954999058557708</v>
      </c>
      <c r="F35" s="76">
        <f>分析係数表!C38</f>
        <v>0.1050867904295959</v>
      </c>
      <c r="G35" s="77">
        <f t="shared" si="1"/>
        <v>5.1445237265477187E-2</v>
      </c>
      <c r="H35" s="77">
        <v>8.5757146467508039E-2</v>
      </c>
      <c r="I35" s="77">
        <f t="shared" si="2"/>
        <v>8.5757146467508039E-2</v>
      </c>
      <c r="J35" s="76">
        <f>分析係数表!G38</f>
        <v>0.35480984340044741</v>
      </c>
      <c r="K35" s="78">
        <f t="shared" si="3"/>
        <v>3.0427479708605758E-2</v>
      </c>
      <c r="L35" s="79"/>
      <c r="M35" s="80"/>
      <c r="N35" s="81">
        <f>分析係数表!H38</f>
        <v>4.2637829346869612E-2</v>
      </c>
      <c r="O35" s="82">
        <f t="shared" si="4"/>
        <v>0.87380759715527023</v>
      </c>
      <c r="P35" s="76">
        <f>分析係数表!C38</f>
        <v>0.1050867904295959</v>
      </c>
      <c r="Q35" s="82">
        <f t="shared" si="5"/>
        <v>9.1825635838044636E-2</v>
      </c>
      <c r="R35" s="83">
        <v>0.11512944479538106</v>
      </c>
      <c r="S35" s="84">
        <f t="shared" si="6"/>
        <v>0.2008865912628891</v>
      </c>
      <c r="T35" s="85">
        <f>分析係数表!F38</f>
        <v>0.56778523489932886</v>
      </c>
      <c r="U35" s="86">
        <f t="shared" si="7"/>
        <v>0.11406044040832496</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投入係数表!X36</f>
        <v>0</v>
      </c>
      <c r="E36" s="77">
        <f t="shared" si="0"/>
        <v>0</v>
      </c>
      <c r="F36" s="76">
        <f>分析係数表!C39</f>
        <v>1</v>
      </c>
      <c r="G36" s="77">
        <f t="shared" si="1"/>
        <v>0</v>
      </c>
      <c r="H36" s="77">
        <v>9.2173490822719584E-2</v>
      </c>
      <c r="I36" s="77">
        <f t="shared" si="2"/>
        <v>9.2173490822719584E-2</v>
      </c>
      <c r="J36" s="76">
        <f>分析係数表!G39</f>
        <v>0.33710212609069684</v>
      </c>
      <c r="K36" s="78">
        <f t="shared" si="3"/>
        <v>3.1071879725540104E-2</v>
      </c>
      <c r="L36" s="79"/>
      <c r="M36" s="80"/>
      <c r="N36" s="81">
        <f>分析係数表!H39</f>
        <v>3.8325321619990253E-3</v>
      </c>
      <c r="O36" s="82">
        <f t="shared" si="4"/>
        <v>7.8542828535020884E-2</v>
      </c>
      <c r="P36" s="76">
        <f>分析係数表!C39</f>
        <v>1</v>
      </c>
      <c r="Q36" s="82">
        <f t="shared" si="5"/>
        <v>7.8542828535020884E-2</v>
      </c>
      <c r="R36" s="83">
        <v>0.23520122691698481</v>
      </c>
      <c r="S36" s="84">
        <f t="shared" si="6"/>
        <v>0.32737471773970439</v>
      </c>
      <c r="T36" s="85">
        <f>分析係数表!F39</f>
        <v>0.68778419564950233</v>
      </c>
      <c r="U36" s="86">
        <f t="shared" si="7"/>
        <v>0.22516315691658545</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投入係数表!X37</f>
        <v>6.2762819305843214E-5</v>
      </c>
      <c r="E37" s="77">
        <f t="shared" si="0"/>
        <v>6.2762819305843213E-3</v>
      </c>
      <c r="F37" s="76">
        <f>分析係数表!C40</f>
        <v>0.68553257686676428</v>
      </c>
      <c r="G37" s="77">
        <f t="shared" si="1"/>
        <v>4.3025957250157803E-3</v>
      </c>
      <c r="H37" s="77">
        <v>6.3091506069996063E-3</v>
      </c>
      <c r="I37" s="77">
        <f t="shared" si="2"/>
        <v>6.3091506069996063E-3</v>
      </c>
      <c r="J37" s="76">
        <f>分析係数表!G40</f>
        <v>0.52354072328019352</v>
      </c>
      <c r="K37" s="78">
        <f t="shared" si="3"/>
        <v>3.3030972720722459E-3</v>
      </c>
      <c r="L37" s="79"/>
      <c r="M37" s="80"/>
      <c r="N37" s="81">
        <f>分析係数表!H40</f>
        <v>2.9983928090933552E-2</v>
      </c>
      <c r="O37" s="82">
        <f t="shared" si="4"/>
        <v>0.61448212912692812</v>
      </c>
      <c r="P37" s="76">
        <f>分析係数表!C40</f>
        <v>0.68553257686676428</v>
      </c>
      <c r="Q37" s="82">
        <f t="shared" si="5"/>
        <v>0.42124751741895883</v>
      </c>
      <c r="R37" s="83">
        <v>0.42208990507609456</v>
      </c>
      <c r="S37" s="84">
        <f t="shared" si="6"/>
        <v>0.42839905568309417</v>
      </c>
      <c r="T37" s="85">
        <f>分析係数表!F40</f>
        <v>0.72017864896718564</v>
      </c>
      <c r="U37" s="86">
        <f t="shared" si="7"/>
        <v>0.30852385314066888</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投入係数表!X38</f>
        <v>0</v>
      </c>
      <c r="E38" s="77">
        <f t="shared" si="0"/>
        <v>0</v>
      </c>
      <c r="F38" s="76">
        <f>分析係数表!C41</f>
        <v>0.79754162795683559</v>
      </c>
      <c r="G38" s="77">
        <f t="shared" si="1"/>
        <v>0</v>
      </c>
      <c r="H38" s="77">
        <v>3.738904491057874E-3</v>
      </c>
      <c r="I38" s="77">
        <f t="shared" si="2"/>
        <v>3.738904491057874E-3</v>
      </c>
      <c r="J38" s="76">
        <f>分析係数表!G41</f>
        <v>0.45300318922749822</v>
      </c>
      <c r="K38" s="78">
        <f t="shared" si="3"/>
        <v>1.6937356586662329E-3</v>
      </c>
      <c r="L38" s="79"/>
      <c r="M38" s="80"/>
      <c r="N38" s="81">
        <f>分析係数表!H41</f>
        <v>5.1357385442195667E-2</v>
      </c>
      <c r="O38" s="82">
        <f t="shared" si="4"/>
        <v>1.0525037098943406</v>
      </c>
      <c r="P38" s="76">
        <f>分析係数表!C41</f>
        <v>0.79754162795683559</v>
      </c>
      <c r="Q38" s="82">
        <f t="shared" si="5"/>
        <v>0.83941552221974136</v>
      </c>
      <c r="R38" s="83">
        <v>0.85532406628960322</v>
      </c>
      <c r="S38" s="84">
        <f t="shared" si="6"/>
        <v>0.85906297078066107</v>
      </c>
      <c r="T38" s="85">
        <f>分析係数表!F41</f>
        <v>0.55652019844082212</v>
      </c>
      <c r="U38" s="86">
        <f t="shared" si="7"/>
        <v>0.4780858949720157</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投入係数表!X39</f>
        <v>6.9039101236427545E-4</v>
      </c>
      <c r="E39" s="77">
        <f>$C$26*D39</f>
        <v>6.903910123642755E-2</v>
      </c>
      <c r="F39" s="76">
        <f>分析係数表!C42</f>
        <v>0.98696461824953441</v>
      </c>
      <c r="G39" s="77">
        <f>E39*F39</f>
        <v>6.8139150196101672E-2</v>
      </c>
      <c r="H39" s="77">
        <v>9.0879899141311504E-2</v>
      </c>
      <c r="I39" s="77">
        <f>C39+H39</f>
        <v>9.0879899141311504E-2</v>
      </c>
      <c r="J39" s="76">
        <f>分析係数表!G42</f>
        <v>0.48689138576779029</v>
      </c>
      <c r="K39" s="78">
        <f>I39*J39</f>
        <v>4.4248640031350171E-2</v>
      </c>
      <c r="L39" s="79"/>
      <c r="M39" s="80"/>
      <c r="N39" s="81">
        <f>分析係数表!H42</f>
        <v>1.3250234533514657E-2</v>
      </c>
      <c r="O39" s="82">
        <f t="shared" si="4"/>
        <v>0.27154655330324107</v>
      </c>
      <c r="P39" s="76">
        <f>分析係数表!C42</f>
        <v>0.98696461824953441</v>
      </c>
      <c r="Q39" s="82">
        <f>O39*P39</f>
        <v>0.26800684031791017</v>
      </c>
      <c r="R39" s="83">
        <v>0.2809897770078843</v>
      </c>
      <c r="S39" s="84">
        <f>I39+R39</f>
        <v>0.3718696761491958</v>
      </c>
      <c r="T39" s="85">
        <f>分析係数表!F42</f>
        <v>0.55852059925093633</v>
      </c>
      <c r="U39" s="86">
        <f>S39*T39</f>
        <v>0.20769687436610046</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投入係数表!X40</f>
        <v>3.1255884014309926E-2</v>
      </c>
      <c r="E40" s="77">
        <f>$C$26*D40</f>
        <v>3.1255884014309925</v>
      </c>
      <c r="F40" s="76">
        <f>分析係数表!C43</f>
        <v>0.29367142552738124</v>
      </c>
      <c r="G40" s="77">
        <f>E40*F40</f>
        <v>0.91789600146008832</v>
      </c>
      <c r="H40" s="77">
        <v>1.2772345908461584</v>
      </c>
      <c r="I40" s="77">
        <f>C40+H40</f>
        <v>1.2772345908461584</v>
      </c>
      <c r="J40" s="76">
        <f>分析係数表!G43</f>
        <v>0.35405848592511613</v>
      </c>
      <c r="K40" s="78">
        <f>I40*J40</f>
        <v>0.45221574540617604</v>
      </c>
      <c r="L40" s="79"/>
      <c r="M40" s="80"/>
      <c r="N40" s="81">
        <f>分析係数表!H43</f>
        <v>3.6063618579417776E-2</v>
      </c>
      <c r="O40" s="82">
        <f t="shared" si="4"/>
        <v>0.73907758388077527</v>
      </c>
      <c r="P40" s="76">
        <f>分析係数表!C43</f>
        <v>0.29367142552738124</v>
      </c>
      <c r="Q40" s="82">
        <f>O40*P40</f>
        <v>0.21704596763359996</v>
      </c>
      <c r="R40" s="83">
        <v>0.36643640362028129</v>
      </c>
      <c r="S40" s="84">
        <f>I40+R40</f>
        <v>1.6436709944664396</v>
      </c>
      <c r="T40" s="85">
        <f>分析係数表!F43</f>
        <v>0.58526919923476362</v>
      </c>
      <c r="U40" s="86">
        <f>S40*T40</f>
        <v>0.9619900067367807</v>
      </c>
      <c r="V40" s="87">
        <f>分析係数表!D43</f>
        <v>0.25485105220005466</v>
      </c>
      <c r="W40" s="88">
        <f>ROUND(S40*V40,0)</f>
        <v>0</v>
      </c>
      <c r="X40" s="76">
        <f>分析係数表!E43</f>
        <v>0.20470073790653184</v>
      </c>
      <c r="Y40" s="89">
        <f>ROUND(S40*X40,0)</f>
        <v>0</v>
      </c>
    </row>
    <row r="41" spans="1:25" x14ac:dyDescent="0.2">
      <c r="A41" s="6" t="s">
        <v>340</v>
      </c>
      <c r="B41" s="5" t="s">
        <v>42</v>
      </c>
      <c r="C41" s="90"/>
      <c r="D41" s="76">
        <f>投入係数表!X41</f>
        <v>7.5315383167011863E-4</v>
      </c>
      <c r="E41" s="77">
        <f>$C$26*D41</f>
        <v>7.5315383167011862E-2</v>
      </c>
      <c r="F41" s="76">
        <f>分析係数表!C44</f>
        <v>0.46678607983623333</v>
      </c>
      <c r="G41" s="77">
        <f>E41*F41</f>
        <v>3.5156172459893303E-2</v>
      </c>
      <c r="H41" s="77">
        <v>4.0067097909405644E-2</v>
      </c>
      <c r="I41" s="77">
        <f>C41+H41</f>
        <v>4.0067097909405644E-2</v>
      </c>
      <c r="J41" s="76">
        <f>分析係数表!G44</f>
        <v>0.26617412140575081</v>
      </c>
      <c r="K41" s="78">
        <f>I41*J41</f>
        <v>1.0664824583314242E-2</v>
      </c>
      <c r="L41" s="79"/>
      <c r="M41" s="80"/>
      <c r="N41" s="81">
        <f>分析係数表!H44</f>
        <v>0.11125251805362636</v>
      </c>
      <c r="O41" s="82">
        <f t="shared" si="4"/>
        <v>2.2799775918951601</v>
      </c>
      <c r="P41" s="76">
        <f>分析係数表!C44</f>
        <v>0.46678607983623333</v>
      </c>
      <c r="Q41" s="82">
        <f>O41*P41</f>
        <v>1.0642618022351973</v>
      </c>
      <c r="R41" s="83">
        <v>1.0810083701915467</v>
      </c>
      <c r="S41" s="84">
        <f>I41+R41</f>
        <v>1.1210754681009523</v>
      </c>
      <c r="T41" s="85">
        <f>分析係数表!F44</f>
        <v>0.50772097976570818</v>
      </c>
      <c r="U41" s="86">
        <f>S41*T41</f>
        <v>0.5691935350555154</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投入係数表!X42</f>
        <v>8.5985062449005206E-3</v>
      </c>
      <c r="E42" s="77">
        <f>$C$26*D42</f>
        <v>0.85985062449005201</v>
      </c>
      <c r="F42" s="76">
        <f>分析係数表!C45</f>
        <v>1</v>
      </c>
      <c r="G42" s="77">
        <f>E42*F42</f>
        <v>0.85985062449005201</v>
      </c>
      <c r="H42" s="77">
        <v>1.0485952311798352</v>
      </c>
      <c r="I42" s="77">
        <f>C42+H42</f>
        <v>1.0485952311798352</v>
      </c>
      <c r="J42" s="76">
        <f>分析係数表!G45</f>
        <v>0</v>
      </c>
      <c r="K42" s="78">
        <f>I42*J42</f>
        <v>0</v>
      </c>
      <c r="L42" s="79"/>
      <c r="M42" s="80"/>
      <c r="N42" s="81">
        <f>分析係数表!H45</f>
        <v>0</v>
      </c>
      <c r="O42" s="82">
        <f t="shared" si="4"/>
        <v>0</v>
      </c>
      <c r="P42" s="76">
        <f>分析係数表!C45</f>
        <v>1</v>
      </c>
      <c r="Q42" s="82">
        <f>O42*P42</f>
        <v>0</v>
      </c>
      <c r="R42" s="83">
        <v>9.214319049647135E-2</v>
      </c>
      <c r="S42" s="84">
        <f>I42+R42</f>
        <v>1.1407384216763066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3.3264294232096905E-3</v>
      </c>
      <c r="E43" s="77">
        <f>$C$26*D43</f>
        <v>0.33264294232096903</v>
      </c>
      <c r="F43" s="76">
        <f>分析係数表!C46</f>
        <v>1</v>
      </c>
      <c r="G43" s="77">
        <f>E43*F43</f>
        <v>0.33264294232096903</v>
      </c>
      <c r="H43" s="77">
        <v>0.48568855426236524</v>
      </c>
      <c r="I43" s="77">
        <f>C43+H43</f>
        <v>0.48568855426236524</v>
      </c>
      <c r="J43" s="76">
        <f>分析係数表!G46</f>
        <v>9.254143646408839E-3</v>
      </c>
      <c r="K43" s="78">
        <f>I43*J43</f>
        <v>4.4946316485605618E-3</v>
      </c>
      <c r="L43" s="79"/>
      <c r="M43" s="80"/>
      <c r="N43" s="81">
        <f>分析係数表!H46</f>
        <v>3.7808984269891717E-2</v>
      </c>
      <c r="O43" s="82">
        <f t="shared" si="4"/>
        <v>0.77484661395365007</v>
      </c>
      <c r="P43" s="76">
        <f>分析係数表!C46</f>
        <v>1</v>
      </c>
      <c r="Q43" s="82">
        <f>O43*P43</f>
        <v>0.77484661395365007</v>
      </c>
      <c r="R43" s="83">
        <v>0.82547802349739385</v>
      </c>
      <c r="S43" s="84">
        <f>I43+R43</f>
        <v>1.3111665777597592</v>
      </c>
      <c r="T43" s="85">
        <f>分析係数表!F46</f>
        <v>0.31353591160220995</v>
      </c>
      <c r="U43" s="86">
        <f>S43*T43</f>
        <v>0.41109780822025599</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投入係数表!X44</f>
        <v>0.60992907801418439</v>
      </c>
      <c r="E44" s="91">
        <f>SUM(E5:E43)</f>
        <v>60.992907801418433</v>
      </c>
      <c r="F44" s="92">
        <f>分析係数表!C47</f>
        <v>0.4319039427318887</v>
      </c>
      <c r="G44" s="91">
        <f>SUM(G5:G43)</f>
        <v>19.26824475361353</v>
      </c>
      <c r="H44" s="91">
        <f>SUM(H5:H43)</f>
        <v>22.73980155134964</v>
      </c>
      <c r="I44" s="91">
        <f>SUM(I5:I43)</f>
        <v>122.73980155134964</v>
      </c>
      <c r="J44" s="92">
        <f>分析係数表!G47</f>
        <v>0.25029486054038919</v>
      </c>
      <c r="K44" s="93">
        <f>SUM(K5:K43)</f>
        <v>32.685353656504475</v>
      </c>
      <c r="L44" s="94">
        <f>最終需要_まとめ!$L$33</f>
        <v>0.627</v>
      </c>
      <c r="M44" s="91">
        <f>K44*L44</f>
        <v>20.493716742628305</v>
      </c>
      <c r="N44" s="95">
        <f>分析係数表!H47</f>
        <v>1</v>
      </c>
      <c r="O44" s="96">
        <f>SUM(O5:O43)</f>
        <v>20.493716742628305</v>
      </c>
      <c r="P44" s="92">
        <f>分析係数表!C47</f>
        <v>0.4319039427318887</v>
      </c>
      <c r="Q44" s="96">
        <f>SUM(Q5:Q43)</f>
        <v>9.1486588355599618</v>
      </c>
      <c r="R44" s="91">
        <f>SUM(R5:R43)</f>
        <v>10.555219832056672</v>
      </c>
      <c r="S44" s="97">
        <f>SUM(S5:S43)</f>
        <v>133.29502138340629</v>
      </c>
      <c r="T44" s="98">
        <f>分析係数表!F47</f>
        <v>0.46751956312169796</v>
      </c>
      <c r="U44" s="99">
        <f>SUM(U5:U43)</f>
        <v>55.668481319402083</v>
      </c>
      <c r="V44" s="100">
        <f>分析係数表!D47</f>
        <v>9.4632730327820297E-2</v>
      </c>
      <c r="W44" s="101">
        <f>SUM(W5:W43)</f>
        <v>9</v>
      </c>
      <c r="X44" s="92">
        <f>分析係数表!E47</f>
        <v>7.3297752597196272E-2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1.0271254493673841E-3</v>
      </c>
      <c r="E5" s="77">
        <f t="shared" ref="E5:E38" si="0">$C$27*D5</f>
        <v>0.10271254493673841</v>
      </c>
      <c r="F5" s="76">
        <f>分析係数表!C8</f>
        <v>0.68488372093023253</v>
      </c>
      <c r="G5" s="77">
        <f t="shared" ref="G5:G38" si="1">E5*F5</f>
        <v>7.0346149962487114E-2</v>
      </c>
      <c r="H5" s="77">
        <f t="array" ref="H5:H43">MMULT(逆行列係数!C5:AO43,'23'!G5:G43)</f>
        <v>8.3570153766095764E-2</v>
      </c>
      <c r="I5" s="77">
        <f t="shared" ref="I5:I38" si="2">C5+H5</f>
        <v>8.3570153766095764E-2</v>
      </c>
      <c r="J5" s="76">
        <f>分析係数表!G8</f>
        <v>0.11968520032706459</v>
      </c>
      <c r="K5" s="78">
        <f t="shared" ref="K5:K38" si="3">I5*J5</f>
        <v>1.0002110594858763E-2</v>
      </c>
      <c r="L5" s="79" t="s">
        <v>183</v>
      </c>
      <c r="M5" s="80" t="s">
        <v>183</v>
      </c>
      <c r="N5" s="81">
        <f>分析係数表!H8</f>
        <v>1.1759401339568168E-2</v>
      </c>
      <c r="O5" s="82">
        <f t="shared" ref="O5:O43" si="4">$M$44*N5</f>
        <v>0.29106289526754242</v>
      </c>
      <c r="P5" s="76">
        <f>分析係数表!C8</f>
        <v>0.68488372093023253</v>
      </c>
      <c r="Q5" s="82">
        <f t="shared" ref="Q5:Q38" si="5">O5*P5</f>
        <v>0.19934423873556104</v>
      </c>
      <c r="R5" s="83">
        <f t="array" ref="R5:R43">MMULT(逆行列係数!C5:AO43,'23'!Q5:Q43)</f>
        <v>0.28744426469596057</v>
      </c>
      <c r="S5" s="84">
        <f t="shared" ref="S5:S38" si="6">I5+R5</f>
        <v>0.37101441846205635</v>
      </c>
      <c r="T5" s="85">
        <f>分析係数表!F8</f>
        <v>0.45145134914145546</v>
      </c>
      <c r="U5" s="86">
        <f t="shared" ref="U5:U38" si="7">S5*T5</f>
        <v>0.16749495976562787</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投入係数表!Y6</f>
        <v>4.6687520425790186E-5</v>
      </c>
      <c r="E6" s="77">
        <f t="shared" si="0"/>
        <v>4.6687520425790184E-3</v>
      </c>
      <c r="F6" s="76">
        <f>分析係数表!C9</f>
        <v>0.9299655568312285</v>
      </c>
      <c r="G6" s="77">
        <f t="shared" si="1"/>
        <v>4.3417785929839321E-3</v>
      </c>
      <c r="H6" s="77">
        <v>3.2658897333143991E-2</v>
      </c>
      <c r="I6" s="77">
        <f t="shared" si="2"/>
        <v>3.2658897333143991E-2</v>
      </c>
      <c r="J6" s="76">
        <f>分析係数表!G9</f>
        <v>0.24742268041237114</v>
      </c>
      <c r="K6" s="78">
        <f t="shared" si="3"/>
        <v>8.0805519174789262E-3</v>
      </c>
      <c r="L6" s="79"/>
      <c r="M6" s="80"/>
      <c r="N6" s="81">
        <f>分析係数表!H9</f>
        <v>6.1815034870952028E-4</v>
      </c>
      <c r="O6" s="82">
        <f t="shared" si="4"/>
        <v>1.5300152194026658E-2</v>
      </c>
      <c r="P6" s="76">
        <f>分析係数表!C9</f>
        <v>0.9299655568312285</v>
      </c>
      <c r="Q6" s="82">
        <f t="shared" si="5"/>
        <v>1.4228614554720544E-2</v>
      </c>
      <c r="R6" s="83">
        <v>1.9599270722146442E-2</v>
      </c>
      <c r="S6" s="84">
        <f t="shared" si="6"/>
        <v>5.2258168055290433E-2</v>
      </c>
      <c r="T6" s="85">
        <f>分析係数表!F9</f>
        <v>0.67468499427262318</v>
      </c>
      <c r="U6" s="86">
        <f t="shared" si="7"/>
        <v>3.5257801815081403E-2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投入係数表!Y7</f>
        <v>0</v>
      </c>
      <c r="E7" s="77">
        <f t="shared" si="0"/>
        <v>0</v>
      </c>
      <c r="F7" s="76">
        <f>分析係数表!C10</f>
        <v>1.2922465208747513E-2</v>
      </c>
      <c r="G7" s="77">
        <f t="shared" si="1"/>
        <v>0</v>
      </c>
      <c r="H7" s="77">
        <v>5.2307393978894931E-5</v>
      </c>
      <c r="I7" s="77">
        <f t="shared" si="2"/>
        <v>5.2307393978894931E-5</v>
      </c>
      <c r="J7" s="76">
        <f>分析係数表!G10</f>
        <v>0.17647058823529413</v>
      </c>
      <c r="K7" s="78">
        <f t="shared" si="3"/>
        <v>9.2307165845108706E-6</v>
      </c>
      <c r="L7" s="79"/>
      <c r="M7" s="80"/>
      <c r="N7" s="81">
        <f>分析係数表!H10</f>
        <v>1.1926665551571919E-3</v>
      </c>
      <c r="O7" s="82">
        <f t="shared" si="4"/>
        <v>2.9520293644945551E-2</v>
      </c>
      <c r="P7" s="76">
        <f>分析係数表!C10</f>
        <v>1.2922465208747513E-2</v>
      </c>
      <c r="Q7" s="82">
        <f t="shared" si="5"/>
        <v>3.8147496757881923E-4</v>
      </c>
      <c r="R7" s="83">
        <v>6.2956774776481126E-4</v>
      </c>
      <c r="S7" s="84">
        <f t="shared" si="6"/>
        <v>6.8187514174370615E-4</v>
      </c>
      <c r="T7" s="85">
        <f>分析係数表!F10</f>
        <v>0.58823529411764708</v>
      </c>
      <c r="U7" s="86">
        <f t="shared" si="7"/>
        <v>4.0110302455512127E-4</v>
      </c>
      <c r="V7" s="87">
        <f>分析係数表!D10</f>
        <v>5.8823529411764705E-2</v>
      </c>
      <c r="W7" s="167">
        <f t="shared" si="8"/>
        <v>0</v>
      </c>
      <c r="X7" s="76">
        <f>分析係数表!E10</f>
        <v>0</v>
      </c>
      <c r="Y7" s="166">
        <f t="shared" si="9"/>
        <v>0</v>
      </c>
    </row>
    <row r="8" spans="1:25" x14ac:dyDescent="0.2">
      <c r="A8" s="6" t="s">
        <v>221</v>
      </c>
      <c r="B8" s="5" t="s">
        <v>27</v>
      </c>
      <c r="C8" s="90"/>
      <c r="D8" s="76">
        <f>投入係数表!Y8</f>
        <v>6.6296279004622065E-3</v>
      </c>
      <c r="E8" s="77">
        <f t="shared" si="0"/>
        <v>0.66296279004622061</v>
      </c>
      <c r="F8" s="76">
        <f>分析係数表!C11</f>
        <v>8.1708834508502748E-2</v>
      </c>
      <c r="G8" s="77">
        <f t="shared" si="1"/>
        <v>5.416991689718189E-2</v>
      </c>
      <c r="H8" s="77">
        <v>7.0466754598104947E-2</v>
      </c>
      <c r="I8" s="77">
        <f t="shared" si="2"/>
        <v>7.0466754598104947E-2</v>
      </c>
      <c r="J8" s="76">
        <f>分析係数表!G11</f>
        <v>0.34375</v>
      </c>
      <c r="K8" s="78">
        <f t="shared" si="3"/>
        <v>2.4222946893098576E-2</v>
      </c>
      <c r="L8" s="79"/>
      <c r="M8" s="80"/>
      <c r="N8" s="81">
        <f>分析係数表!H11</f>
        <v>-2.1817071130924245E-5</v>
      </c>
      <c r="O8" s="82">
        <f t="shared" si="4"/>
        <v>-5.4000537155388204E-4</v>
      </c>
      <c r="P8" s="76">
        <f>分析係数表!C11</f>
        <v>8.1708834508502748E-2</v>
      </c>
      <c r="Q8" s="82">
        <f t="shared" si="5"/>
        <v>-4.4123209537998685E-5</v>
      </c>
      <c r="R8" s="83">
        <v>3.4968869914706073E-3</v>
      </c>
      <c r="S8" s="84">
        <f t="shared" si="6"/>
        <v>7.3963641589575552E-2</v>
      </c>
      <c r="T8" s="85">
        <f>分析係数表!F11</f>
        <v>0.56944444444444442</v>
      </c>
      <c r="U8" s="86">
        <f t="shared" si="7"/>
        <v>4.2118184794063852E-2</v>
      </c>
      <c r="V8" s="87">
        <f>分析係数表!D11</f>
        <v>3.8194444444444448E-2</v>
      </c>
      <c r="W8" s="167">
        <f t="shared" si="8"/>
        <v>0</v>
      </c>
      <c r="X8" s="76">
        <f>分析係数表!E11</f>
        <v>3.125E-2</v>
      </c>
      <c r="Y8" s="166">
        <f t="shared" si="9"/>
        <v>0</v>
      </c>
    </row>
    <row r="9" spans="1:25" x14ac:dyDescent="0.2">
      <c r="A9" s="6" t="s">
        <v>222</v>
      </c>
      <c r="B9" s="5" t="s">
        <v>190</v>
      </c>
      <c r="C9" s="90"/>
      <c r="D9" s="76">
        <f>投入係数表!Y9</f>
        <v>4.6687520425790186E-5</v>
      </c>
      <c r="E9" s="77">
        <f t="shared" si="0"/>
        <v>4.6687520425790184E-3</v>
      </c>
      <c r="F9" s="76">
        <f>分析係数表!C12</f>
        <v>0.11314574959059098</v>
      </c>
      <c r="G9" s="77">
        <f t="shared" si="1"/>
        <v>5.2824944951020581E-4</v>
      </c>
      <c r="H9" s="77">
        <v>3.4966757881185534E-3</v>
      </c>
      <c r="I9" s="77">
        <f t="shared" si="2"/>
        <v>3.4966757881185534E-3</v>
      </c>
      <c r="J9" s="76">
        <f>分析係数表!G12</f>
        <v>0.14250333396837492</v>
      </c>
      <c r="K9" s="78">
        <f t="shared" si="3"/>
        <v>4.9828795761338879E-4</v>
      </c>
      <c r="L9" s="79"/>
      <c r="M9" s="80"/>
      <c r="N9" s="81">
        <f>分析係数表!H12</f>
        <v>9.1697149963274591E-2</v>
      </c>
      <c r="O9" s="82">
        <f t="shared" si="4"/>
        <v>2.2696425766409662</v>
      </c>
      <c r="P9" s="76">
        <f>分析係数表!C12</f>
        <v>0.11314574959059098</v>
      </c>
      <c r="Q9" s="82">
        <f t="shared" si="5"/>
        <v>0.25680041063676246</v>
      </c>
      <c r="R9" s="83">
        <v>0.29015288041238391</v>
      </c>
      <c r="S9" s="84">
        <f t="shared" si="6"/>
        <v>0.29364955620050248</v>
      </c>
      <c r="T9" s="85">
        <f>分析係数表!F12</f>
        <v>0.2998031371054804</v>
      </c>
      <c r="U9" s="86">
        <f t="shared" si="7"/>
        <v>8.8037058158542722E-2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投入係数表!Y10</f>
        <v>3.3148139502311032E-3</v>
      </c>
      <c r="E10" s="77">
        <f t="shared" si="0"/>
        <v>0.3314813950231103</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0.34812346286173595</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投入係数表!Y11</f>
        <v>5.0095709416872872E-2</v>
      </c>
      <c r="E11" s="77">
        <f t="shared" si="0"/>
        <v>5.0095709416872873</v>
      </c>
      <c r="F11" s="76">
        <f>分析係数表!C14</f>
        <v>0.3356233343204027</v>
      </c>
      <c r="G11" s="77">
        <f t="shared" si="1"/>
        <v>1.6813289029636871</v>
      </c>
      <c r="H11" s="77">
        <v>2.2189435854510817</v>
      </c>
      <c r="I11" s="77">
        <f t="shared" si="2"/>
        <v>2.2189435854510817</v>
      </c>
      <c r="J11" s="76">
        <f>分析係数表!G14</f>
        <v>0.16310052482842147</v>
      </c>
      <c r="K11" s="78">
        <f t="shared" si="3"/>
        <v>0.36191086335173073</v>
      </c>
      <c r="L11" s="79"/>
      <c r="M11" s="80"/>
      <c r="N11" s="81">
        <f>分析係数表!H14</f>
        <v>1.1635771269826263E-3</v>
      </c>
      <c r="O11" s="82">
        <f t="shared" si="4"/>
        <v>2.8800286482873708E-2</v>
      </c>
      <c r="P11" s="76">
        <f>分析係数表!C14</f>
        <v>0.3356233343204027</v>
      </c>
      <c r="Q11" s="82">
        <f t="shared" si="5"/>
        <v>9.666048178764897E-3</v>
      </c>
      <c r="R11" s="83">
        <v>0.11311976252494708</v>
      </c>
      <c r="S11" s="84">
        <f t="shared" si="6"/>
        <v>2.3320633479760287</v>
      </c>
      <c r="T11" s="85">
        <f>分析係数表!F14</f>
        <v>0.30244919930022879</v>
      </c>
      <c r="U11" s="86">
        <f t="shared" si="7"/>
        <v>0.70533069231276069</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投入係数表!Y12</f>
        <v>5.7425650123721925E-3</v>
      </c>
      <c r="E12" s="77">
        <f t="shared" si="0"/>
        <v>0.57425650123721927</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0.20952208416290624</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投入係数表!Y13</f>
        <v>1.2885755637518091E-2</v>
      </c>
      <c r="E13" s="77">
        <f t="shared" si="0"/>
        <v>1.288575563751809</v>
      </c>
      <c r="F13" s="76">
        <f>分析係数表!C16</f>
        <v>4.9444829979181093E-2</v>
      </c>
      <c r="G13" s="77">
        <f t="shared" si="1"/>
        <v>6.3713399665035628E-2</v>
      </c>
      <c r="H13" s="77">
        <v>7.2211109359122921E-2</v>
      </c>
      <c r="I13" s="77">
        <f t="shared" si="2"/>
        <v>7.2211109359122921E-2</v>
      </c>
      <c r="J13" s="76">
        <f>分析係数表!G16</f>
        <v>3.3546325878594248E-2</v>
      </c>
      <c r="K13" s="78">
        <f t="shared" si="3"/>
        <v>2.4224174066159445E-3</v>
      </c>
      <c r="L13" s="79"/>
      <c r="M13" s="80"/>
      <c r="N13" s="81">
        <f>分析係数表!H16</f>
        <v>1.6697331772200688E-2</v>
      </c>
      <c r="O13" s="82">
        <f t="shared" si="4"/>
        <v>0.41328411102923773</v>
      </c>
      <c r="P13" s="76">
        <f>分析係数表!C16</f>
        <v>4.9444829979181093E-2</v>
      </c>
      <c r="Q13" s="82">
        <f t="shared" si="5"/>
        <v>2.043476260293766E-2</v>
      </c>
      <c r="R13" s="83">
        <v>2.4342690124926597E-2</v>
      </c>
      <c r="S13" s="84">
        <f t="shared" si="6"/>
        <v>9.6553799484049518E-2</v>
      </c>
      <c r="T13" s="85">
        <f>分析係数表!F16</f>
        <v>0.28753993610223644</v>
      </c>
      <c r="U13" s="86">
        <f t="shared" si="7"/>
        <v>2.7763073334071749E-2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投入係数表!Y14</f>
        <v>1.4333068770717588E-2</v>
      </c>
      <c r="E14" s="77">
        <f t="shared" si="0"/>
        <v>1.4333068770717587</v>
      </c>
      <c r="F14" s="76">
        <f>分析係数表!C17</f>
        <v>0.25757290686735657</v>
      </c>
      <c r="G14" s="77">
        <f t="shared" si="1"/>
        <v>0.36918101876034581</v>
      </c>
      <c r="H14" s="77">
        <v>0.46500652608058163</v>
      </c>
      <c r="I14" s="77">
        <f t="shared" si="2"/>
        <v>0.46500652608058163</v>
      </c>
      <c r="J14" s="76">
        <f>分析係数表!G17</f>
        <v>0.2176385387050051</v>
      </c>
      <c r="K14" s="78">
        <f t="shared" si="3"/>
        <v>0.10120334082446863</v>
      </c>
      <c r="L14" s="79"/>
      <c r="M14" s="80"/>
      <c r="N14" s="81">
        <f>分析係数表!H17</f>
        <v>2.8507639611074346E-3</v>
      </c>
      <c r="O14" s="82">
        <f t="shared" si="4"/>
        <v>7.0560701883040589E-2</v>
      </c>
      <c r="P14" s="76">
        <f>分析係数表!C17</f>
        <v>0.25757290686735657</v>
      </c>
      <c r="Q14" s="82">
        <f t="shared" si="5"/>
        <v>1.8174525094615725E-2</v>
      </c>
      <c r="R14" s="83">
        <v>4.6719199203106951E-2</v>
      </c>
      <c r="S14" s="84">
        <f t="shared" si="6"/>
        <v>0.51172572528368854</v>
      </c>
      <c r="T14" s="85">
        <f>分析係数表!F17</f>
        <v>0.33994957352073385</v>
      </c>
      <c r="U14" s="86">
        <f t="shared" si="7"/>
        <v>0.17396094206977814</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投入係数表!Y15</f>
        <v>5.7005462439889819E-2</v>
      </c>
      <c r="E15" s="77">
        <f t="shared" si="0"/>
        <v>5.700546243988982</v>
      </c>
      <c r="F15" s="76">
        <f>分析係数表!C18</f>
        <v>0.16953824948311513</v>
      </c>
      <c r="G15" s="77">
        <f t="shared" si="1"/>
        <v>0.96646063130343896</v>
      </c>
      <c r="H15" s="77">
        <v>0.99025938570429828</v>
      </c>
      <c r="I15" s="77">
        <f t="shared" si="2"/>
        <v>0.99025938570429828</v>
      </c>
      <c r="J15" s="76">
        <f>分析係数表!G18</f>
        <v>0.21537419573315272</v>
      </c>
      <c r="K15" s="78">
        <f t="shared" si="3"/>
        <v>0.21327631876326911</v>
      </c>
      <c r="L15" s="79"/>
      <c r="M15" s="80"/>
      <c r="N15" s="81">
        <f>分析係数表!H18</f>
        <v>4.4361377966212629E-4</v>
      </c>
      <c r="O15" s="82">
        <f t="shared" si="4"/>
        <v>1.0980109221595601E-2</v>
      </c>
      <c r="P15" s="76">
        <f>分析係数表!C18</f>
        <v>0.16953824948311513</v>
      </c>
      <c r="Q15" s="82">
        <f t="shared" si="5"/>
        <v>1.8615484965627282E-3</v>
      </c>
      <c r="R15" s="83">
        <v>5.5814113552383202E-3</v>
      </c>
      <c r="S15" s="84">
        <f t="shared" si="6"/>
        <v>0.99584079705953665</v>
      </c>
      <c r="T15" s="85">
        <f>分析係数表!F18</f>
        <v>0.45885540128682695</v>
      </c>
      <c r="U15" s="86">
        <f t="shared" si="7"/>
        <v>0.45694692855254726</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投入係数表!Y16</f>
        <v>2.483776086652038E-2</v>
      </c>
      <c r="E16" s="77">
        <f t="shared" si="0"/>
        <v>2.4837760866520382</v>
      </c>
      <c r="F16" s="76">
        <f>分析係数表!C19</f>
        <v>7.0188221007893126E-2</v>
      </c>
      <c r="G16" s="77">
        <f t="shared" si="1"/>
        <v>0.17433182490405316</v>
      </c>
      <c r="H16" s="77">
        <v>0.24186073996439911</v>
      </c>
      <c r="I16" s="77">
        <f t="shared" si="2"/>
        <v>0.24186073996439911</v>
      </c>
      <c r="J16" s="76">
        <f>分析係数表!G19</f>
        <v>5.7542768273716953E-2</v>
      </c>
      <c r="K16" s="78">
        <f t="shared" si="3"/>
        <v>1.391733651428113E-2</v>
      </c>
      <c r="L16" s="79"/>
      <c r="M16" s="80"/>
      <c r="N16" s="81">
        <f>分析係数表!H19</f>
        <v>-1.1635771269826264E-4</v>
      </c>
      <c r="O16" s="82">
        <f t="shared" si="4"/>
        <v>-2.880028648287371E-3</v>
      </c>
      <c r="P16" s="76">
        <f>分析係数表!C19</f>
        <v>7.0188221007893126E-2</v>
      </c>
      <c r="Q16" s="82">
        <f t="shared" si="5"/>
        <v>-2.021440872750577E-4</v>
      </c>
      <c r="R16" s="83">
        <v>1.8015170067940227E-3</v>
      </c>
      <c r="S16" s="84">
        <f t="shared" si="6"/>
        <v>0.24366225697119312</v>
      </c>
      <c r="T16" s="85">
        <f>分析係数表!F19</f>
        <v>0.24027993779160187</v>
      </c>
      <c r="U16" s="86">
        <f t="shared" si="7"/>
        <v>5.8547151947199588E-2</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投入係数表!Y17</f>
        <v>9.5709416872869889E-3</v>
      </c>
      <c r="E17" s="77">
        <f t="shared" si="0"/>
        <v>0.9570941687286989</v>
      </c>
      <c r="F17" s="76">
        <f>分析係数表!C20</f>
        <v>0.17015847434864362</v>
      </c>
      <c r="G17" s="77">
        <f t="shared" si="1"/>
        <v>0.16285768355885871</v>
      </c>
      <c r="H17" s="77">
        <v>0.23097594164841287</v>
      </c>
      <c r="I17" s="77">
        <f t="shared" si="2"/>
        <v>0.23097594164841287</v>
      </c>
      <c r="J17" s="76">
        <f>分析係数表!G20</f>
        <v>0.1001139508383526</v>
      </c>
      <c r="K17" s="78">
        <f t="shared" si="3"/>
        <v>2.3123914067031407E-2</v>
      </c>
      <c r="L17" s="79"/>
      <c r="M17" s="80"/>
      <c r="N17" s="81">
        <f>分析係数表!H20</f>
        <v>5.5269913531674753E-4</v>
      </c>
      <c r="O17" s="82">
        <f t="shared" si="4"/>
        <v>1.3680136079365012E-2</v>
      </c>
      <c r="P17" s="76">
        <f>分析係数表!C20</f>
        <v>0.17015847434864362</v>
      </c>
      <c r="Q17" s="82">
        <f t="shared" si="5"/>
        <v>2.3277910841465856E-3</v>
      </c>
      <c r="R17" s="83">
        <v>8.337746787436642E-3</v>
      </c>
      <c r="S17" s="84">
        <f t="shared" si="6"/>
        <v>0.23931368843584952</v>
      </c>
      <c r="T17" s="85">
        <f>分析係数表!F20</f>
        <v>0.22285528243529221</v>
      </c>
      <c r="U17" s="86">
        <f t="shared" si="7"/>
        <v>5.3332319627002765E-2</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投入係数表!Y18</f>
        <v>0.10191885708949998</v>
      </c>
      <c r="E18" s="77">
        <f t="shared" si="0"/>
        <v>10.191885708949998</v>
      </c>
      <c r="F18" s="76">
        <f>分析係数表!C21</f>
        <v>0.30753935376967689</v>
      </c>
      <c r="G18" s="77">
        <f t="shared" si="1"/>
        <v>3.1344059446248878</v>
      </c>
      <c r="H18" s="77">
        <v>3.2367664306775299</v>
      </c>
      <c r="I18" s="77">
        <f t="shared" si="2"/>
        <v>3.2367664306775299</v>
      </c>
      <c r="J18" s="76">
        <f>分析係数表!G21</f>
        <v>0.28506721215663355</v>
      </c>
      <c r="K18" s="78">
        <f t="shared" si="3"/>
        <v>0.92269598279542098</v>
      </c>
      <c r="L18" s="79"/>
      <c r="M18" s="80"/>
      <c r="N18" s="81">
        <f>分析係数表!H21</f>
        <v>9.2358934454245961E-4</v>
      </c>
      <c r="O18" s="82">
        <f t="shared" si="4"/>
        <v>2.2860227395781006E-2</v>
      </c>
      <c r="P18" s="76">
        <f>分析係数表!C21</f>
        <v>0.30753935376967689</v>
      </c>
      <c r="Q18" s="82">
        <f t="shared" si="5"/>
        <v>7.0304195603263543E-3</v>
      </c>
      <c r="R18" s="83">
        <v>1.973877446022616E-2</v>
      </c>
      <c r="S18" s="84">
        <f t="shared" si="6"/>
        <v>3.2565052051377559</v>
      </c>
      <c r="T18" s="85">
        <f>分析係数表!F21</f>
        <v>0.42562828755113968</v>
      </c>
      <c r="U18" s="86">
        <f t="shared" si="7"/>
        <v>1.386060733864156</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投入係数表!Y19</f>
        <v>6.8163779821653675E-3</v>
      </c>
      <c r="E19" s="77">
        <f t="shared" si="0"/>
        <v>0.68163779821653669</v>
      </c>
      <c r="F19" s="76">
        <f>分析係数表!C22</f>
        <v>4.2074718897352148E-2</v>
      </c>
      <c r="G19" s="77">
        <f t="shared" si="1"/>
        <v>2.8679718749770825E-2</v>
      </c>
      <c r="H19" s="77">
        <v>3.1735154802851585E-2</v>
      </c>
      <c r="I19" s="77">
        <f t="shared" si="2"/>
        <v>3.1735154802851585E-2</v>
      </c>
      <c r="J19" s="76">
        <f>分析係数表!G22</f>
        <v>0.19450101832993891</v>
      </c>
      <c r="K19" s="78">
        <f t="shared" si="3"/>
        <v>6.1725199260128849E-3</v>
      </c>
      <c r="L19" s="79"/>
      <c r="M19" s="80"/>
      <c r="N19" s="81">
        <f>分析係数表!H22</f>
        <v>4.363414226184849E-5</v>
      </c>
      <c r="O19" s="82">
        <f t="shared" si="4"/>
        <v>1.0800107431077641E-3</v>
      </c>
      <c r="P19" s="76">
        <f>分析係数表!C22</f>
        <v>4.2074718897352148E-2</v>
      </c>
      <c r="Q19" s="82">
        <f t="shared" si="5"/>
        <v>4.5441148422379578E-5</v>
      </c>
      <c r="R19" s="83">
        <v>6.1723622925203951E-4</v>
      </c>
      <c r="S19" s="84">
        <f t="shared" si="6"/>
        <v>3.2352391032103626E-2</v>
      </c>
      <c r="T19" s="85">
        <f>分析係数表!F22</f>
        <v>0.41276306856754924</v>
      </c>
      <c r="U19" s="86">
        <f t="shared" si="7"/>
        <v>1.3353872197908354E-2</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投入係数表!Y20</f>
        <v>9.3375040851580371E-5</v>
      </c>
      <c r="E20" s="77">
        <f t="shared" si="0"/>
        <v>9.3375040851580368E-3</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7.2000716207184276E-4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投入係数表!Y21</f>
        <v>1.8675008170316074E-4</v>
      </c>
      <c r="E21" s="77">
        <f t="shared" si="0"/>
        <v>1.8675008170316074E-2</v>
      </c>
      <c r="F21" s="76">
        <f>分析係数表!C24</f>
        <v>7.1732954545454586E-2</v>
      </c>
      <c r="G21" s="77">
        <f t="shared" si="1"/>
        <v>1.3396135122172759E-3</v>
      </c>
      <c r="H21" s="77">
        <v>4.1709747661140776E-3</v>
      </c>
      <c r="I21" s="77">
        <f t="shared" si="2"/>
        <v>4.1709747661140776E-3</v>
      </c>
      <c r="J21" s="76">
        <f>分析係数表!G24</f>
        <v>0.20895522388059701</v>
      </c>
      <c r="K21" s="78">
        <f t="shared" si="3"/>
        <v>8.7154696605368784E-4</v>
      </c>
      <c r="L21" s="79"/>
      <c r="M21" s="80"/>
      <c r="N21" s="81">
        <f>分析係数表!H24</f>
        <v>3.4907313809478792E-4</v>
      </c>
      <c r="O21" s="82">
        <f t="shared" si="4"/>
        <v>8.6400859448621126E-3</v>
      </c>
      <c r="P21" s="76">
        <f>分析係数表!C24</f>
        <v>7.1732954545454586E-2</v>
      </c>
      <c r="Q21" s="82">
        <f t="shared" si="5"/>
        <v>6.1977889235161499E-4</v>
      </c>
      <c r="R21" s="83">
        <v>2.5924756818945668E-3</v>
      </c>
      <c r="S21" s="84">
        <f t="shared" si="6"/>
        <v>6.7634504480086448E-3</v>
      </c>
      <c r="T21" s="85">
        <f>分析係数表!F24</f>
        <v>0.39402985074626867</v>
      </c>
      <c r="U21" s="86">
        <f t="shared" si="7"/>
        <v>2.6650013705586304E-3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投入係数表!Y22</f>
        <v>3.2681264298053129E-4</v>
      </c>
      <c r="E22" s="77">
        <f t="shared" si="0"/>
        <v>3.2681264298053125E-2</v>
      </c>
      <c r="F22" s="76">
        <f>分析係数表!C25</f>
        <v>8.282778259254675E-2</v>
      </c>
      <c r="G22" s="77">
        <f t="shared" si="1"/>
        <v>2.7069166541287041E-3</v>
      </c>
      <c r="H22" s="77">
        <v>2.138159820481058E-2</v>
      </c>
      <c r="I22" s="77">
        <f t="shared" si="2"/>
        <v>2.138159820481058E-2</v>
      </c>
      <c r="J22" s="76">
        <f>分析係数表!G25</f>
        <v>0.19696794352505498</v>
      </c>
      <c r="K22" s="78">
        <f t="shared" si="3"/>
        <v>4.2114894276805469E-3</v>
      </c>
      <c r="L22" s="79"/>
      <c r="M22" s="80"/>
      <c r="N22" s="81">
        <f>分析係数表!H25</f>
        <v>5.163373500985404E-4</v>
      </c>
      <c r="O22" s="82">
        <f t="shared" si="4"/>
        <v>1.2780127126775207E-2</v>
      </c>
      <c r="P22" s="76">
        <f>分析係数表!C25</f>
        <v>8.282778259254675E-2</v>
      </c>
      <c r="Q22" s="82">
        <f t="shared" si="5"/>
        <v>1.0585495911616461E-3</v>
      </c>
      <c r="R22" s="83">
        <v>6.5178269371006063E-3</v>
      </c>
      <c r="S22" s="84">
        <f t="shared" si="6"/>
        <v>2.7899425141911186E-2</v>
      </c>
      <c r="T22" s="85">
        <f>分析係数表!F25</f>
        <v>0.35065385950700151</v>
      </c>
      <c r="U22" s="86">
        <f t="shared" si="7"/>
        <v>9.7830411040378314E-3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投入係数表!Y23</f>
        <v>8.4504411970680229E-3</v>
      </c>
      <c r="E23" s="77">
        <f t="shared" si="0"/>
        <v>0.84504411970680227</v>
      </c>
      <c r="F23" s="76">
        <f>分析係数表!C26</f>
        <v>0.67408011178388449</v>
      </c>
      <c r="G23" s="77">
        <f t="shared" si="1"/>
        <v>0.56962743467427557</v>
      </c>
      <c r="H23" s="77">
        <v>0.65700907702387279</v>
      </c>
      <c r="I23" s="77">
        <f t="shared" si="2"/>
        <v>0.65700907702387279</v>
      </c>
      <c r="J23" s="76">
        <f>分析係数表!G26</f>
        <v>0.19641156410335187</v>
      </c>
      <c r="K23" s="78">
        <f t="shared" si="3"/>
        <v>0.12904418044835844</v>
      </c>
      <c r="L23" s="79"/>
      <c r="M23" s="80"/>
      <c r="N23" s="81">
        <f>分析係数表!H26</f>
        <v>1.0886718494331198E-2</v>
      </c>
      <c r="O23" s="82">
        <f t="shared" si="4"/>
        <v>0.26946268040538712</v>
      </c>
      <c r="P23" s="76">
        <f>分析係数表!C26</f>
        <v>0.67408011178388449</v>
      </c>
      <c r="Q23" s="82">
        <f t="shared" si="5"/>
        <v>0.18163943372924848</v>
      </c>
      <c r="R23" s="83">
        <v>0.20701117276823094</v>
      </c>
      <c r="S23" s="84">
        <f t="shared" si="6"/>
        <v>0.86402024979210368</v>
      </c>
      <c r="T23" s="85">
        <f>分析係数表!F26</f>
        <v>0.33487971980706011</v>
      </c>
      <c r="U23" s="86">
        <f t="shared" si="7"/>
        <v>0.28934285915800578</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投入係数表!Y24</f>
        <v>1.774125776180027E-3</v>
      </c>
      <c r="E24" s="77">
        <f t="shared" si="0"/>
        <v>0.17741257761800269</v>
      </c>
      <c r="F24" s="76">
        <f>分析係数表!C27</f>
        <v>6.0248713550600352E-2</v>
      </c>
      <c r="G24" s="77">
        <f t="shared" si="1"/>
        <v>1.0688879569180696E-2</v>
      </c>
      <c r="H24" s="77">
        <v>1.115385603182786E-2</v>
      </c>
      <c r="I24" s="77">
        <f t="shared" si="2"/>
        <v>1.115385603182786E-2</v>
      </c>
      <c r="J24" s="76">
        <f>分析係数表!G27</f>
        <v>0.16803278688524589</v>
      </c>
      <c r="K24" s="78">
        <f t="shared" si="3"/>
        <v>1.8742135135448453E-3</v>
      </c>
      <c r="L24" s="79"/>
      <c r="M24" s="80"/>
      <c r="N24" s="81">
        <f>分析係数表!H27</f>
        <v>1.0879446137287556E-2</v>
      </c>
      <c r="O24" s="82">
        <f t="shared" si="4"/>
        <v>0.26928267861486915</v>
      </c>
      <c r="P24" s="76">
        <f>分析係数表!C27</f>
        <v>6.0248713550600352E-2</v>
      </c>
      <c r="Q24" s="82">
        <f t="shared" si="5"/>
        <v>1.6223934968005626E-2</v>
      </c>
      <c r="R24" s="83">
        <v>1.6420814643727313E-2</v>
      </c>
      <c r="S24" s="84">
        <f t="shared" si="6"/>
        <v>2.7574670675555173E-2</v>
      </c>
      <c r="T24" s="85">
        <f>分析係数表!F27</f>
        <v>0.31967213114754101</v>
      </c>
      <c r="U24" s="86">
        <f t="shared" si="7"/>
        <v>8.8148537405463266E-3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投入係数表!Y25</f>
        <v>0</v>
      </c>
      <c r="E25" s="77">
        <f t="shared" si="0"/>
        <v>0</v>
      </c>
      <c r="F25" s="76">
        <f>分析係数表!C28</f>
        <v>0.15853112404836545</v>
      </c>
      <c r="G25" s="77">
        <f t="shared" si="1"/>
        <v>0</v>
      </c>
      <c r="H25" s="77">
        <v>3.0500907075856901E-2</v>
      </c>
      <c r="I25" s="77">
        <f t="shared" si="2"/>
        <v>3.0500907075856901E-2</v>
      </c>
      <c r="J25" s="76">
        <f>分析係数表!G28</f>
        <v>0.12484608017512655</v>
      </c>
      <c r="K25" s="78">
        <f t="shared" si="3"/>
        <v>3.8079186902065156E-3</v>
      </c>
      <c r="L25" s="79"/>
      <c r="M25" s="80"/>
      <c r="N25" s="81">
        <f>分析係数表!H28</f>
        <v>2.0813485858901727E-2</v>
      </c>
      <c r="O25" s="82">
        <f t="shared" si="4"/>
        <v>0.51516512446240348</v>
      </c>
      <c r="P25" s="76">
        <f>分析係数表!C28</f>
        <v>0.15853112404836545</v>
      </c>
      <c r="Q25" s="82">
        <f t="shared" si="5"/>
        <v>8.1669706251540908E-2</v>
      </c>
      <c r="R25" s="83">
        <v>9.2769149479602284E-2</v>
      </c>
      <c r="S25" s="84">
        <f t="shared" si="6"/>
        <v>0.12327005655545918</v>
      </c>
      <c r="T25" s="85">
        <f>分析係数表!F28</f>
        <v>0.21350389930223013</v>
      </c>
      <c r="U25" s="86">
        <f t="shared" si="7"/>
        <v>2.631863774179697E-2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投入係数表!Y26</f>
        <v>3.3148139502311032E-3</v>
      </c>
      <c r="E26" s="77">
        <f t="shared" si="0"/>
        <v>0.3314813950231103</v>
      </c>
      <c r="F26" s="76">
        <f>分析係数表!C29</f>
        <v>0.64680851063829792</v>
      </c>
      <c r="G26" s="77">
        <f t="shared" si="1"/>
        <v>0.21440498741920327</v>
      </c>
      <c r="H26" s="77">
        <v>0.3664429213574032</v>
      </c>
      <c r="I26" s="77">
        <f t="shared" si="2"/>
        <v>0.3664429213574032</v>
      </c>
      <c r="J26" s="76">
        <f>分析係数表!G29</f>
        <v>0.2586455783593799</v>
      </c>
      <c r="K26" s="78">
        <f t="shared" si="3"/>
        <v>9.4778841330186311E-2</v>
      </c>
      <c r="L26" s="79"/>
      <c r="M26" s="80"/>
      <c r="N26" s="81">
        <f>分析係数表!H29</f>
        <v>9.8394990800468336E-3</v>
      </c>
      <c r="O26" s="82">
        <f t="shared" si="4"/>
        <v>0.2435424225708008</v>
      </c>
      <c r="P26" s="76">
        <f>分析係数表!C29</f>
        <v>0.64680851063829792</v>
      </c>
      <c r="Q26" s="82">
        <f t="shared" si="5"/>
        <v>0.15752531162026265</v>
      </c>
      <c r="R26" s="83">
        <v>0.23887693269466814</v>
      </c>
      <c r="S26" s="84">
        <f t="shared" si="6"/>
        <v>0.60531985405207134</v>
      </c>
      <c r="T26" s="85">
        <f>分析係数表!F29</f>
        <v>0.37783217222117615</v>
      </c>
      <c r="U26" s="86">
        <f t="shared" si="7"/>
        <v>0.22870931534509945</v>
      </c>
      <c r="V26" s="87">
        <f>分析係数表!D29</f>
        <v>7.0859222996296989E-2</v>
      </c>
      <c r="W26" s="167">
        <f t="shared" si="8"/>
        <v>0</v>
      </c>
      <c r="X26" s="76">
        <f>分析係数表!E29</f>
        <v>5.4980229711918661E-2</v>
      </c>
      <c r="Y26" s="166">
        <f t="shared" si="9"/>
        <v>0</v>
      </c>
    </row>
    <row r="27" spans="1:25" x14ac:dyDescent="0.2">
      <c r="A27" s="6" t="s">
        <v>15</v>
      </c>
      <c r="B27" s="5" t="s">
        <v>36</v>
      </c>
      <c r="C27" s="75">
        <f>最終需要_まとめ!C28</f>
        <v>100</v>
      </c>
      <c r="D27" s="76">
        <f>投入係数表!Y27</f>
        <v>6.5362528596106257E-4</v>
      </c>
      <c r="E27" s="77">
        <f t="shared" si="0"/>
        <v>6.5362528596106251E-2</v>
      </c>
      <c r="F27" s="76">
        <f>分析係数表!C30</f>
        <v>1</v>
      </c>
      <c r="G27" s="77">
        <f t="shared" si="1"/>
        <v>6.5362528596106251E-2</v>
      </c>
      <c r="H27" s="77">
        <v>0.12511807512976933</v>
      </c>
      <c r="I27" s="77">
        <f t="shared" si="2"/>
        <v>100.12511807512976</v>
      </c>
      <c r="J27" s="76">
        <f>分析係数表!G30</f>
        <v>0.34450721322190581</v>
      </c>
      <c r="K27" s="78">
        <f t="shared" si="3"/>
        <v>34.493825401577226</v>
      </c>
      <c r="L27" s="79"/>
      <c r="M27" s="80"/>
      <c r="N27" s="81">
        <f>分析係数表!H30</f>
        <v>0</v>
      </c>
      <c r="O27" s="82">
        <f t="shared" si="4"/>
        <v>0</v>
      </c>
      <c r="P27" s="76">
        <f>分析係数表!C30</f>
        <v>1</v>
      </c>
      <c r="Q27" s="82">
        <f t="shared" si="5"/>
        <v>0</v>
      </c>
      <c r="R27" s="83">
        <v>6.2242899113743318E-2</v>
      </c>
      <c r="S27" s="84">
        <f t="shared" si="6"/>
        <v>100.1873609742435</v>
      </c>
      <c r="T27" s="85">
        <f>分析係数表!F30</f>
        <v>0.4405434427377562</v>
      </c>
      <c r="U27" s="86">
        <f t="shared" si="7"/>
        <v>44.136884922403553</v>
      </c>
      <c r="V27" s="87">
        <f>分析係数表!D30</f>
        <v>0.11695223866660441</v>
      </c>
      <c r="W27" s="167">
        <f t="shared" si="8"/>
        <v>12</v>
      </c>
      <c r="X27" s="76">
        <f>分析係数表!E30</f>
        <v>6.7136654372286289E-2</v>
      </c>
      <c r="Y27" s="166">
        <f t="shared" si="9"/>
        <v>7</v>
      </c>
    </row>
    <row r="28" spans="1:25" x14ac:dyDescent="0.2">
      <c r="A28" s="6" t="s">
        <v>16</v>
      </c>
      <c r="B28" s="5" t="s">
        <v>192</v>
      </c>
      <c r="C28" s="90"/>
      <c r="D28" s="76">
        <f>投入係数表!Y28</f>
        <v>3.1747513889537325E-3</v>
      </c>
      <c r="E28" s="77">
        <f t="shared" si="0"/>
        <v>0.31747513889537327</v>
      </c>
      <c r="F28" s="76">
        <f>分析係数表!C31</f>
        <v>0.1179326099371788</v>
      </c>
      <c r="G28" s="77">
        <f t="shared" si="1"/>
        <v>3.7440671720099718E-2</v>
      </c>
      <c r="H28" s="77">
        <v>8.7585945061837547E-2</v>
      </c>
      <c r="I28" s="77">
        <f t="shared" si="2"/>
        <v>8.7585945061837547E-2</v>
      </c>
      <c r="J28" s="76">
        <f>分析係数表!G31</f>
        <v>7.0682730923694773E-2</v>
      </c>
      <c r="K28" s="78">
        <f t="shared" si="3"/>
        <v>6.1908137875033766E-3</v>
      </c>
      <c r="L28" s="79"/>
      <c r="M28" s="80"/>
      <c r="N28" s="81">
        <f>分析係数表!H31</f>
        <v>2.2689753976161214E-2</v>
      </c>
      <c r="O28" s="82">
        <f t="shared" si="4"/>
        <v>0.56160558641603731</v>
      </c>
      <c r="P28" s="76">
        <f>分析係数表!C31</f>
        <v>0.1179326099371788</v>
      </c>
      <c r="Q28" s="82">
        <f t="shared" si="5"/>
        <v>6.6231612561343092E-2</v>
      </c>
      <c r="R28" s="83">
        <v>8.6258924586450195E-2</v>
      </c>
      <c r="S28" s="84">
        <f t="shared" si="6"/>
        <v>0.17384486964828774</v>
      </c>
      <c r="T28" s="85">
        <f>分析係数表!F31</f>
        <v>0.34457831325301203</v>
      </c>
      <c r="U28" s="86">
        <f t="shared" si="7"/>
        <v>5.9903171951096734E-2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投入係数表!Y29</f>
        <v>7.4700032681264297E-4</v>
      </c>
      <c r="E29" s="77">
        <f t="shared" si="0"/>
        <v>7.4700032681264295E-2</v>
      </c>
      <c r="F29" s="76">
        <f>分析係数表!C32</f>
        <v>0.90289699570815452</v>
      </c>
      <c r="G29" s="77">
        <f t="shared" si="1"/>
        <v>6.7446435087214485E-2</v>
      </c>
      <c r="H29" s="77">
        <v>9.9246634867450167E-2</v>
      </c>
      <c r="I29" s="77">
        <f t="shared" si="2"/>
        <v>9.9246634867450167E-2</v>
      </c>
      <c r="J29" s="76">
        <f>分析係数表!G32</f>
        <v>0.14049586776859505</v>
      </c>
      <c r="K29" s="78">
        <f t="shared" si="3"/>
        <v>1.3943742088815313E-2</v>
      </c>
      <c r="L29" s="79"/>
      <c r="M29" s="80"/>
      <c r="N29" s="81">
        <f>分析係数表!H32</f>
        <v>6.5160319111027074E-3</v>
      </c>
      <c r="O29" s="82">
        <f t="shared" si="4"/>
        <v>0.16128160430409277</v>
      </c>
      <c r="P29" s="76">
        <f>分析係数表!C32</f>
        <v>0.90289699570815452</v>
      </c>
      <c r="Q29" s="82">
        <f t="shared" si="5"/>
        <v>0.14562067598915673</v>
      </c>
      <c r="R29" s="83">
        <v>0.18963867798842798</v>
      </c>
      <c r="S29" s="84">
        <f t="shared" si="6"/>
        <v>0.28888531285587815</v>
      </c>
      <c r="T29" s="85">
        <f>分析係数表!F32</f>
        <v>0.48288075560802834</v>
      </c>
      <c r="U29" s="86">
        <f t="shared" si="7"/>
        <v>0.1394971581559081</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投入係数表!Y30</f>
        <v>2.0075633783089779E-3</v>
      </c>
      <c r="E30" s="77">
        <f t="shared" si="0"/>
        <v>0.20075633783089777</v>
      </c>
      <c r="F30" s="76">
        <f>分析係数表!C33</f>
        <v>0.9642857142857143</v>
      </c>
      <c r="G30" s="77">
        <f t="shared" si="1"/>
        <v>0.19358646862265144</v>
      </c>
      <c r="H30" s="77">
        <v>0.23474688485520873</v>
      </c>
      <c r="I30" s="77">
        <f t="shared" si="2"/>
        <v>0.23474688485520873</v>
      </c>
      <c r="J30" s="76">
        <f>分析係数表!G33</f>
        <v>0.50770178681454092</v>
      </c>
      <c r="K30" s="78">
        <f t="shared" si="3"/>
        <v>0.11918141289013677</v>
      </c>
      <c r="L30" s="79"/>
      <c r="M30" s="80"/>
      <c r="N30" s="81">
        <f>分析係数表!H33</f>
        <v>9.5995112976066674E-4</v>
      </c>
      <c r="O30" s="82">
        <f t="shared" si="4"/>
        <v>2.3760236348370812E-2</v>
      </c>
      <c r="P30" s="76">
        <f>分析係数表!C33</f>
        <v>0.9642857142857143</v>
      </c>
      <c r="Q30" s="82">
        <f t="shared" si="5"/>
        <v>2.2911656478786142E-2</v>
      </c>
      <c r="R30" s="83">
        <v>7.8120995474312033E-2</v>
      </c>
      <c r="S30" s="84">
        <f t="shared" si="6"/>
        <v>0.31286788032952073</v>
      </c>
      <c r="T30" s="85">
        <f>分析係数表!F33</f>
        <v>0.64571780653111521</v>
      </c>
      <c r="U30" s="86">
        <f t="shared" si="7"/>
        <v>0.20202436142041758</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投入係数表!Y31</f>
        <v>5.9013025818198797E-2</v>
      </c>
      <c r="E31" s="77">
        <f t="shared" si="0"/>
        <v>5.9013025818198797</v>
      </c>
      <c r="F31" s="76">
        <f>分析係数表!C34</f>
        <v>0.30203352059055666</v>
      </c>
      <c r="G31" s="77">
        <f t="shared" si="1"/>
        <v>1.7823911948571998</v>
      </c>
      <c r="H31" s="77">
        <v>2.0175993115115132</v>
      </c>
      <c r="I31" s="77">
        <f t="shared" si="2"/>
        <v>2.0175993115115132</v>
      </c>
      <c r="J31" s="76">
        <f>分析係数表!G34</f>
        <v>0.42483507228746548</v>
      </c>
      <c r="K31" s="78">
        <f t="shared" si="3"/>
        <v>0.85714694935313429</v>
      </c>
      <c r="L31" s="79"/>
      <c r="M31" s="80"/>
      <c r="N31" s="81">
        <f>分析係数表!H34</f>
        <v>0.16119179387231194</v>
      </c>
      <c r="O31" s="82">
        <f t="shared" si="4"/>
        <v>3.9897396868305983</v>
      </c>
      <c r="P31" s="76">
        <f>分析係数表!C34</f>
        <v>0.30203352059055666</v>
      </c>
      <c r="Q31" s="82">
        <f t="shared" si="5"/>
        <v>1.2050351238533106</v>
      </c>
      <c r="R31" s="83">
        <v>1.3279410058059327</v>
      </c>
      <c r="S31" s="84">
        <f t="shared" si="6"/>
        <v>3.3455403173174458</v>
      </c>
      <c r="T31" s="85">
        <f>分析係数表!F34</f>
        <v>0.69971459317830909</v>
      </c>
      <c r="U31" s="86">
        <f t="shared" si="7"/>
        <v>2.3409233820934077</v>
      </c>
      <c r="V31" s="87">
        <f>分析係数表!D34</f>
        <v>0.22921442942029663</v>
      </c>
      <c r="W31" s="167">
        <f t="shared" si="8"/>
        <v>1</v>
      </c>
      <c r="X31" s="76">
        <f>分析係数表!E34</f>
        <v>0.15341786365975763</v>
      </c>
      <c r="Y31" s="166">
        <f t="shared" si="9"/>
        <v>1</v>
      </c>
    </row>
    <row r="32" spans="1:25" x14ac:dyDescent="0.2">
      <c r="A32" s="6" t="s">
        <v>20</v>
      </c>
      <c r="B32" s="5" t="s">
        <v>37</v>
      </c>
      <c r="C32" s="90"/>
      <c r="D32" s="76">
        <f>投入係数表!Y32</f>
        <v>1.255894299453756E-2</v>
      </c>
      <c r="E32" s="77">
        <f t="shared" si="0"/>
        <v>1.2558942994537561</v>
      </c>
      <c r="F32" s="76">
        <f>分析係数表!C35</f>
        <v>0.24187752657583472</v>
      </c>
      <c r="G32" s="77">
        <f t="shared" si="1"/>
        <v>0.30377260679256524</v>
      </c>
      <c r="H32" s="77">
        <v>0.35950764261508317</v>
      </c>
      <c r="I32" s="77">
        <f t="shared" si="2"/>
        <v>0.35950764261508317</v>
      </c>
      <c r="J32" s="76">
        <f>分析係数表!G35</f>
        <v>0.31447635625181319</v>
      </c>
      <c r="K32" s="78">
        <f t="shared" si="3"/>
        <v>0.11305665349427044</v>
      </c>
      <c r="L32" s="79"/>
      <c r="M32" s="80"/>
      <c r="N32" s="81">
        <f>分析係数表!H35</f>
        <v>6.1051437381369679E-2</v>
      </c>
      <c r="O32" s="82">
        <f t="shared" si="4"/>
        <v>1.51111503139828</v>
      </c>
      <c r="P32" s="76">
        <f>分析係数表!C35</f>
        <v>0.24187752657583472</v>
      </c>
      <c r="Q32" s="82">
        <f t="shared" si="5"/>
        <v>0.36550476616618077</v>
      </c>
      <c r="R32" s="83">
        <v>0.45524782873607189</v>
      </c>
      <c r="S32" s="84">
        <f t="shared" si="6"/>
        <v>0.81475547135115511</v>
      </c>
      <c r="T32" s="85">
        <f>分析係数表!F35</f>
        <v>0.64519872352770524</v>
      </c>
      <c r="U32" s="86">
        <f t="shared" si="7"/>
        <v>0.52567919010297914</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投入係数表!Y33</f>
        <v>3.4081889910826837E-3</v>
      </c>
      <c r="E33" s="77">
        <f t="shared" si="0"/>
        <v>0.34081889910826835</v>
      </c>
      <c r="F33" s="76">
        <f>分析係数表!C36</f>
        <v>0.77936171821825606</v>
      </c>
      <c r="G33" s="77">
        <f t="shared" si="1"/>
        <v>0.26562120281027446</v>
      </c>
      <c r="H33" s="77">
        <v>0.39697170116157882</v>
      </c>
      <c r="I33" s="77">
        <f t="shared" si="2"/>
        <v>0.39697170116157882</v>
      </c>
      <c r="J33" s="76">
        <f>分析係数表!G36</f>
        <v>1.8652197083474639E-2</v>
      </c>
      <c r="K33" s="78">
        <f t="shared" si="3"/>
        <v>7.4043944066279664E-3</v>
      </c>
      <c r="L33" s="79"/>
      <c r="M33" s="80"/>
      <c r="N33" s="81">
        <f>分析係数表!H36</f>
        <v>0.16962772804293599</v>
      </c>
      <c r="O33" s="82">
        <f t="shared" si="4"/>
        <v>4.1985417638314333</v>
      </c>
      <c r="P33" s="76">
        <f>分析係数表!C36</f>
        <v>0.77936171821825606</v>
      </c>
      <c r="Q33" s="82">
        <f t="shared" si="5"/>
        <v>3.2721827230707734</v>
      </c>
      <c r="R33" s="83">
        <v>3.4161576940470582</v>
      </c>
      <c r="S33" s="84">
        <f t="shared" si="6"/>
        <v>3.8131293952086369</v>
      </c>
      <c r="T33" s="85">
        <f>分析係数表!F36</f>
        <v>0.88299985465820452</v>
      </c>
      <c r="U33" s="86">
        <f t="shared" si="7"/>
        <v>3.3669927017621535</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投入係数表!Y34</f>
        <v>2.6425136560997247E-2</v>
      </c>
      <c r="E34" s="77">
        <f t="shared" si="0"/>
        <v>2.6425136560997249</v>
      </c>
      <c r="F34" s="76">
        <f>分析係数表!C37</f>
        <v>0.39264934616049307</v>
      </c>
      <c r="G34" s="77">
        <f t="shared" si="1"/>
        <v>1.0375812592877309</v>
      </c>
      <c r="H34" s="77">
        <v>1.2700958661908019</v>
      </c>
      <c r="I34" s="77">
        <f t="shared" si="2"/>
        <v>1.2700958661908019</v>
      </c>
      <c r="J34" s="76">
        <f>分析係数表!G37</f>
        <v>0.48015873015873017</v>
      </c>
      <c r="K34" s="78">
        <f t="shared" si="3"/>
        <v>0.60984761829002798</v>
      </c>
      <c r="L34" s="79"/>
      <c r="M34" s="80"/>
      <c r="N34" s="81">
        <f>分析係数表!H37</f>
        <v>4.8128458914818879E-2</v>
      </c>
      <c r="O34" s="82">
        <f t="shared" si="4"/>
        <v>1.1912518496478637</v>
      </c>
      <c r="P34" s="76">
        <f>分析係数表!C37</f>
        <v>0.39264934616049307</v>
      </c>
      <c r="Q34" s="82">
        <f t="shared" si="5"/>
        <v>0.4677442598767117</v>
      </c>
      <c r="R34" s="83">
        <v>0.58507407697464775</v>
      </c>
      <c r="S34" s="84">
        <f t="shared" si="6"/>
        <v>1.8551699431654498</v>
      </c>
      <c r="T34" s="85">
        <f>分析係数表!F37</f>
        <v>0.71504884004884006</v>
      </c>
      <c r="U34" s="86">
        <f t="shared" si="7"/>
        <v>1.3265371159539274</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投入係数表!Y35</f>
        <v>8.5438162379196034E-3</v>
      </c>
      <c r="E35" s="77">
        <f t="shared" si="0"/>
        <v>0.85438162379196037</v>
      </c>
      <c r="F35" s="76">
        <f>分析係数表!C38</f>
        <v>0.1050867904295959</v>
      </c>
      <c r="G35" s="77">
        <f t="shared" si="1"/>
        <v>8.9784222646323589E-2</v>
      </c>
      <c r="H35" s="77">
        <v>0.12808290998386679</v>
      </c>
      <c r="I35" s="77">
        <f t="shared" si="2"/>
        <v>0.12808290998386679</v>
      </c>
      <c r="J35" s="76">
        <f>分析係数表!G38</f>
        <v>0.35480984340044741</v>
      </c>
      <c r="K35" s="78">
        <f t="shared" si="3"/>
        <v>4.5445077233649378E-2</v>
      </c>
      <c r="L35" s="79"/>
      <c r="M35" s="80"/>
      <c r="N35" s="81">
        <f>分析係数表!H38</f>
        <v>4.2637829346869612E-2</v>
      </c>
      <c r="O35" s="82">
        <f t="shared" si="4"/>
        <v>1.0553504978068033</v>
      </c>
      <c r="P35" s="76">
        <f>分析係数表!C38</f>
        <v>0.1050867904295959</v>
      </c>
      <c r="Q35" s="82">
        <f t="shared" si="5"/>
        <v>0.11090339659279325</v>
      </c>
      <c r="R35" s="83">
        <v>0.13904882181453057</v>
      </c>
      <c r="S35" s="84">
        <f t="shared" si="6"/>
        <v>0.26713173179839733</v>
      </c>
      <c r="T35" s="85">
        <f>分析係数表!F38</f>
        <v>0.56778523489932886</v>
      </c>
      <c r="U35" s="86">
        <f t="shared" si="7"/>
        <v>0.15167345308821756</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投入係数表!Y36</f>
        <v>0</v>
      </c>
      <c r="E36" s="77">
        <f t="shared" si="0"/>
        <v>0</v>
      </c>
      <c r="F36" s="76">
        <f>分析係数表!C39</f>
        <v>1</v>
      </c>
      <c r="G36" s="77">
        <f t="shared" si="1"/>
        <v>0</v>
      </c>
      <c r="H36" s="77">
        <v>0.31482702721427164</v>
      </c>
      <c r="I36" s="77">
        <f t="shared" si="2"/>
        <v>0.31482702721427164</v>
      </c>
      <c r="J36" s="76">
        <f>分析係数表!G39</f>
        <v>0.33710212609069684</v>
      </c>
      <c r="K36" s="78">
        <f t="shared" si="3"/>
        <v>0.10612886022474464</v>
      </c>
      <c r="L36" s="79"/>
      <c r="M36" s="80"/>
      <c r="N36" s="81">
        <f>分析係数表!H39</f>
        <v>3.8325321619990253E-3</v>
      </c>
      <c r="O36" s="82">
        <f t="shared" si="4"/>
        <v>9.4860943602965278E-2</v>
      </c>
      <c r="P36" s="76">
        <f>分析係数表!C39</f>
        <v>1</v>
      </c>
      <c r="Q36" s="82">
        <f t="shared" si="5"/>
        <v>9.4860943602965278E-2</v>
      </c>
      <c r="R36" s="83">
        <v>0.28406680454565075</v>
      </c>
      <c r="S36" s="84">
        <f t="shared" si="6"/>
        <v>0.59889383175992239</v>
      </c>
      <c r="T36" s="85">
        <f>分析係数表!F39</f>
        <v>0.68778419564950233</v>
      </c>
      <c r="U36" s="86">
        <f t="shared" si="7"/>
        <v>0.41190971235644658</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投入係数表!Y37</f>
        <v>1.4006256127737057E-4</v>
      </c>
      <c r="E37" s="77">
        <f t="shared" si="0"/>
        <v>1.4006256127737057E-2</v>
      </c>
      <c r="F37" s="76">
        <f>分析係数表!C40</f>
        <v>0.68553257686676428</v>
      </c>
      <c r="G37" s="77">
        <f t="shared" si="1"/>
        <v>9.6017448555034916E-3</v>
      </c>
      <c r="H37" s="77">
        <v>1.211550826117903E-2</v>
      </c>
      <c r="I37" s="77">
        <f t="shared" si="2"/>
        <v>1.211550826117903E-2</v>
      </c>
      <c r="J37" s="76">
        <f>分析係数表!G40</f>
        <v>0.52354072328019352</v>
      </c>
      <c r="K37" s="78">
        <f t="shared" si="3"/>
        <v>6.3429619579648292E-3</v>
      </c>
      <c r="L37" s="79"/>
      <c r="M37" s="80"/>
      <c r="N37" s="81">
        <f>分析係数表!H40</f>
        <v>2.9983928090933552E-2</v>
      </c>
      <c r="O37" s="82">
        <f t="shared" si="4"/>
        <v>0.74214738230555188</v>
      </c>
      <c r="P37" s="76">
        <f>分析係数表!C40</f>
        <v>0.68553257686676428</v>
      </c>
      <c r="Q37" s="82">
        <f t="shared" si="5"/>
        <v>0.50876620740684864</v>
      </c>
      <c r="R37" s="83">
        <v>0.50978361013509077</v>
      </c>
      <c r="S37" s="84">
        <f t="shared" si="6"/>
        <v>0.52189911839626979</v>
      </c>
      <c r="T37" s="85">
        <f>分析係数表!F40</f>
        <v>0.72017864896718564</v>
      </c>
      <c r="U37" s="86">
        <f t="shared" si="7"/>
        <v>0.37586060198379084</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投入係数表!Y38</f>
        <v>0</v>
      </c>
      <c r="E38" s="77">
        <f t="shared" si="0"/>
        <v>0</v>
      </c>
      <c r="F38" s="76">
        <f>分析係数表!C41</f>
        <v>0.79754162795683559</v>
      </c>
      <c r="G38" s="77">
        <f t="shared" si="1"/>
        <v>0</v>
      </c>
      <c r="H38" s="77">
        <v>3.3134035265876632E-3</v>
      </c>
      <c r="I38" s="77">
        <f t="shared" si="2"/>
        <v>3.3134035265876632E-3</v>
      </c>
      <c r="J38" s="76">
        <f>分析係数表!G41</f>
        <v>0.45300318922749822</v>
      </c>
      <c r="K38" s="78">
        <f t="shared" si="3"/>
        <v>1.5009823647418512E-3</v>
      </c>
      <c r="L38" s="79"/>
      <c r="M38" s="80"/>
      <c r="N38" s="81">
        <f>分析係数表!H41</f>
        <v>5.1357385442195667E-2</v>
      </c>
      <c r="O38" s="82">
        <f t="shared" si="4"/>
        <v>1.2711726446378382</v>
      </c>
      <c r="P38" s="76">
        <f>分析係数表!C41</f>
        <v>0.79754162795683559</v>
      </c>
      <c r="Q38" s="82">
        <f t="shared" si="5"/>
        <v>1.0138131004186575</v>
      </c>
      <c r="R38" s="83">
        <v>1.0330268151519328</v>
      </c>
      <c r="S38" s="84">
        <f t="shared" si="6"/>
        <v>1.0363402186785204</v>
      </c>
      <c r="T38" s="85">
        <f>分析係数表!F41</f>
        <v>0.55652019844082212</v>
      </c>
      <c r="U38" s="86">
        <f t="shared" si="7"/>
        <v>0.57674426415117519</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投入係数表!Y39</f>
        <v>7.0031280638685283E-4</v>
      </c>
      <c r="E39" s="77">
        <f>$C$27*D39</f>
        <v>7.0031280638685287E-2</v>
      </c>
      <c r="F39" s="76">
        <f>分析係数表!C42</f>
        <v>0.98696461824953441</v>
      </c>
      <c r="G39" s="77">
        <f>E39*F39</f>
        <v>6.9118396161086032E-2</v>
      </c>
      <c r="H39" s="77">
        <v>9.1995918155134151E-2</v>
      </c>
      <c r="I39" s="77">
        <f>C39+H39</f>
        <v>9.1995918155134151E-2</v>
      </c>
      <c r="J39" s="76">
        <f>分析係数表!G42</f>
        <v>0.48689138576779029</v>
      </c>
      <c r="K39" s="78">
        <f>I39*J39</f>
        <v>4.4792020075533484E-2</v>
      </c>
      <c r="L39" s="79"/>
      <c r="M39" s="80"/>
      <c r="N39" s="81">
        <f>分析係数表!H42</f>
        <v>1.3250234533514657E-2</v>
      </c>
      <c r="O39" s="82">
        <f t="shared" si="4"/>
        <v>0.32796326232372436</v>
      </c>
      <c r="P39" s="76">
        <f>分析係数表!C42</f>
        <v>0.98696461824953441</v>
      </c>
      <c r="Q39" s="82">
        <f>O39*P39</f>
        <v>0.32368813599920654</v>
      </c>
      <c r="R39" s="83">
        <v>0.33936841703975207</v>
      </c>
      <c r="S39" s="84">
        <f>I39+R39</f>
        <v>0.43136433519488621</v>
      </c>
      <c r="T39" s="85">
        <f>分析係数表!F42</f>
        <v>0.55852059925093633</v>
      </c>
      <c r="U39" s="86">
        <f>S39*T39</f>
        <v>0.24092586698852961</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投入係数表!Y40</f>
        <v>9.5569354311592511E-2</v>
      </c>
      <c r="E40" s="77">
        <f>$C$27*D40</f>
        <v>9.5569354311592516</v>
      </c>
      <c r="F40" s="76">
        <f>分析係数表!C43</f>
        <v>0.29367142552738124</v>
      </c>
      <c r="G40" s="77">
        <f>E40*F40</f>
        <v>2.8065988517416751</v>
      </c>
      <c r="H40" s="77">
        <v>3.1327841937177383</v>
      </c>
      <c r="I40" s="77">
        <f>C40+H40</f>
        <v>3.1327841937177383</v>
      </c>
      <c r="J40" s="76">
        <f>分析係数表!G43</f>
        <v>0.35405848592511613</v>
      </c>
      <c r="K40" s="78">
        <f>I40*J40</f>
        <v>1.1091888283578382</v>
      </c>
      <c r="L40" s="79"/>
      <c r="M40" s="80"/>
      <c r="N40" s="81">
        <f>分析係数表!H43</f>
        <v>3.6063618579417776E-2</v>
      </c>
      <c r="O40" s="82">
        <f t="shared" si="4"/>
        <v>0.89262887917856704</v>
      </c>
      <c r="P40" s="76">
        <f>分析係数表!C43</f>
        <v>0.29367142552738124</v>
      </c>
      <c r="Q40" s="82">
        <f>O40*P40</f>
        <v>0.26213959541527831</v>
      </c>
      <c r="R40" s="83">
        <v>0.44256749681987612</v>
      </c>
      <c r="S40" s="84">
        <f>I40+R40</f>
        <v>3.5753516905376146</v>
      </c>
      <c r="T40" s="85">
        <f>分析係数表!F43</f>
        <v>0.58526919923476362</v>
      </c>
      <c r="U40" s="86">
        <f>S40*T40</f>
        <v>2.0925432209036079</v>
      </c>
      <c r="V40" s="87">
        <f>分析係数表!D43</f>
        <v>0.25485105220005466</v>
      </c>
      <c r="W40" s="167">
        <f>ROUND(S40*V40,0)</f>
        <v>1</v>
      </c>
      <c r="X40" s="76">
        <f>分析係数表!E43</f>
        <v>0.20470073790653184</v>
      </c>
      <c r="Y40" s="166">
        <f>ROUND(S40*X40,0)</f>
        <v>1</v>
      </c>
    </row>
    <row r="41" spans="1:25" x14ac:dyDescent="0.2">
      <c r="A41" s="6" t="s">
        <v>340</v>
      </c>
      <c r="B41" s="5" t="s">
        <v>42</v>
      </c>
      <c r="C41" s="90"/>
      <c r="D41" s="76">
        <f>投入係数表!Y41</f>
        <v>2.8012512255474114E-4</v>
      </c>
      <c r="E41" s="77">
        <f>$C$27*D41</f>
        <v>2.8012512255474114E-2</v>
      </c>
      <c r="F41" s="76">
        <f>分析係数表!C44</f>
        <v>0.46678607983623333</v>
      </c>
      <c r="G41" s="77">
        <f>E41*F41</f>
        <v>1.3075850782097205E-2</v>
      </c>
      <c r="H41" s="77">
        <v>1.733790545913097E-2</v>
      </c>
      <c r="I41" s="77">
        <f>C41+H41</f>
        <v>1.733790545913097E-2</v>
      </c>
      <c r="J41" s="76">
        <f>分析係数表!G44</f>
        <v>0.26617412140575081</v>
      </c>
      <c r="K41" s="78">
        <f>I41*J41</f>
        <v>4.6149017526001569E-3</v>
      </c>
      <c r="L41" s="79"/>
      <c r="M41" s="80"/>
      <c r="N41" s="81">
        <f>分析係数表!H44</f>
        <v>0.11125251805362636</v>
      </c>
      <c r="O41" s="82">
        <f t="shared" si="4"/>
        <v>2.7536673913437628</v>
      </c>
      <c r="P41" s="76">
        <f>分析係数表!C44</f>
        <v>0.46678607983623333</v>
      </c>
      <c r="Q41" s="82">
        <f>O41*P41</f>
        <v>1.285373606778222</v>
      </c>
      <c r="R41" s="83">
        <v>1.3055994538489337</v>
      </c>
      <c r="S41" s="84">
        <f>I41+R41</f>
        <v>1.3229373593080647</v>
      </c>
      <c r="T41" s="85">
        <f>分析係数表!F44</f>
        <v>0.50772097976570818</v>
      </c>
      <c r="U41" s="86">
        <f>S41*T41</f>
        <v>0.67168305223654934</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投入係数表!Y42</f>
        <v>5.5091274102432421E-3</v>
      </c>
      <c r="E42" s="77">
        <f>$C$27*D42</f>
        <v>0.55091274102432419</v>
      </c>
      <c r="F42" s="76">
        <f>分析係数表!C45</f>
        <v>1</v>
      </c>
      <c r="G42" s="77">
        <f>E42*F42</f>
        <v>0.55091274102432419</v>
      </c>
      <c r="H42" s="77">
        <v>0.68552119002645384</v>
      </c>
      <c r="I42" s="77">
        <f>C42+H42</f>
        <v>0.68552119002645384</v>
      </c>
      <c r="J42" s="76">
        <f>分析係数表!G45</f>
        <v>0</v>
      </c>
      <c r="K42" s="78">
        <f>I42*J42</f>
        <v>0</v>
      </c>
      <c r="L42" s="79"/>
      <c r="M42" s="80"/>
      <c r="N42" s="81">
        <f>分析係数表!H45</f>
        <v>0</v>
      </c>
      <c r="O42" s="82">
        <f t="shared" si="4"/>
        <v>0</v>
      </c>
      <c r="P42" s="76">
        <f>分析係数表!C45</f>
        <v>1</v>
      </c>
      <c r="Q42" s="82">
        <f>O42*P42</f>
        <v>0</v>
      </c>
      <c r="R42" s="83">
        <v>0.11128692663755657</v>
      </c>
      <c r="S42" s="84">
        <f>I42+R42</f>
        <v>0.79680811666401041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1.5546944301788133E-2</v>
      </c>
      <c r="E43" s="77">
        <f>$C$27*D43</f>
        <v>1.5546944301788133</v>
      </c>
      <c r="F43" s="76">
        <f>分析係数表!C46</f>
        <v>1</v>
      </c>
      <c r="G43" s="77">
        <f>E43*F43</f>
        <v>1.5546944301788133</v>
      </c>
      <c r="H43" s="77">
        <v>1.6589138843022759</v>
      </c>
      <c r="I43" s="77">
        <f>C43+H43</f>
        <v>1.6589138843022759</v>
      </c>
      <c r="J43" s="76">
        <f>分析係数表!G46</f>
        <v>9.254143646408839E-3</v>
      </c>
      <c r="K43" s="78">
        <f>I43*J43</f>
        <v>1.5351827382355314E-2</v>
      </c>
      <c r="L43" s="79"/>
      <c r="M43" s="80"/>
      <c r="N43" s="81">
        <f>分析係数表!H46</f>
        <v>3.7808984269891717E-2</v>
      </c>
      <c r="O43" s="82">
        <f t="shared" si="4"/>
        <v>0.93582930890287763</v>
      </c>
      <c r="P43" s="76">
        <f>分析係数表!C46</f>
        <v>1</v>
      </c>
      <c r="Q43" s="82">
        <f>O43*P43</f>
        <v>0.93582930890287763</v>
      </c>
      <c r="R43" s="83">
        <v>0.99697993684500941</v>
      </c>
      <c r="S43" s="84">
        <f>I43+R43</f>
        <v>2.6558938211472851</v>
      </c>
      <c r="T43" s="85">
        <f>分析係数表!F46</f>
        <v>0.31353591160220995</v>
      </c>
      <c r="U43" s="86">
        <f>S43*T43</f>
        <v>0.83271809033209077</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投入係数表!Y44</f>
        <v>0.54269573742938515</v>
      </c>
      <c r="E44" s="91">
        <f>SUM(E5:E43)</f>
        <v>54.269573742938519</v>
      </c>
      <c r="F44" s="92">
        <f>分析係数表!C47</f>
        <v>0.4319039427318887</v>
      </c>
      <c r="G44" s="91">
        <f>SUM(G5:G43)</f>
        <v>16.356101656424915</v>
      </c>
      <c r="H44" s="91">
        <f>SUM(H5:H43)</f>
        <v>19.404426999067486</v>
      </c>
      <c r="I44" s="91">
        <f>SUM(I5:I43)</f>
        <v>119.40442699906748</v>
      </c>
      <c r="J44" s="92">
        <f>分析係数表!G47</f>
        <v>0.25029486054038919</v>
      </c>
      <c r="K44" s="93">
        <f>SUM(K5:K43)</f>
        <v>39.476086457341658</v>
      </c>
      <c r="L44" s="94">
        <f>最終需要_まとめ!$L$33</f>
        <v>0.627</v>
      </c>
      <c r="M44" s="91">
        <f>K44*L44</f>
        <v>24.75150620875322</v>
      </c>
      <c r="N44" s="95">
        <f>分析係数表!H47</f>
        <v>1</v>
      </c>
      <c r="O44" s="96">
        <f>SUM(O5:O43)</f>
        <v>24.751506208753224</v>
      </c>
      <c r="P44" s="92">
        <f>分析係数表!C47</f>
        <v>0.4319039427318887</v>
      </c>
      <c r="Q44" s="96">
        <f>SUM(Q5:Q43)</f>
        <v>11.04939083592927</v>
      </c>
      <c r="R44" s="91">
        <f>SUM(R5:R43)</f>
        <v>12.748179966031858</v>
      </c>
      <c r="S44" s="97">
        <f>SUM(S5:S43)</f>
        <v>132.15260696509932</v>
      </c>
      <c r="T44" s="98">
        <f>分析係数表!F47</f>
        <v>0.46751956312169796</v>
      </c>
      <c r="U44" s="99">
        <f>SUM(U5:U43)</f>
        <v>61.226738795807179</v>
      </c>
      <c r="V44" s="100">
        <f>分析係数表!D47</f>
        <v>9.4632730327820297E-2</v>
      </c>
      <c r="W44" s="164">
        <f>SUM(W5:W43)</f>
        <v>14</v>
      </c>
      <c r="X44" s="92">
        <f>分析係数表!E47</f>
        <v>7.3297752597196272E-2</v>
      </c>
      <c r="Y44" s="165">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0.68488372093023253</v>
      </c>
      <c r="G5" s="77">
        <f t="shared" ref="G5:G38" si="1">E5*F5</f>
        <v>0</v>
      </c>
      <c r="H5" s="77">
        <f t="array" ref="H5:H43">MMULT(逆行列係数!C5:AO43,'24'!G5:G43)</f>
        <v>3.4746367128760916E-3</v>
      </c>
      <c r="I5" s="77">
        <f t="shared" ref="I5:I38" si="2">C5+H5</f>
        <v>3.4746367128760916E-3</v>
      </c>
      <c r="J5" s="76">
        <f>分析係数表!G8</f>
        <v>0.11968520032706459</v>
      </c>
      <c r="K5" s="78">
        <f t="shared" ref="K5:K38" si="3">I5*J5</f>
        <v>4.1586259104434825E-4</v>
      </c>
      <c r="L5" s="79" t="s">
        <v>183</v>
      </c>
      <c r="M5" s="80" t="s">
        <v>183</v>
      </c>
      <c r="N5" s="81">
        <f>分析係数表!H8</f>
        <v>1.1759401339568168E-2</v>
      </c>
      <c r="O5" s="82">
        <f t="shared" ref="O5:O43" si="4">$M$44*N5</f>
        <v>8.4965017457343667E-2</v>
      </c>
      <c r="P5" s="76">
        <f>分析係数表!C8</f>
        <v>0.68488372093023253</v>
      </c>
      <c r="Q5" s="82">
        <f t="shared" ref="Q5:Q38" si="5">O5*P5</f>
        <v>5.8191157305087698E-2</v>
      </c>
      <c r="R5" s="83">
        <f t="array" ref="R5:R43">MMULT(逆行列係数!C5:AO43,'24'!Q5:Q43)</f>
        <v>8.3908692468191368E-2</v>
      </c>
      <c r="S5" s="84">
        <f t="shared" ref="S5:S38" si="6">I5+R5</f>
        <v>8.7383329181067462E-2</v>
      </c>
      <c r="T5" s="85">
        <f>分析係数表!F8</f>
        <v>0.45145134914145546</v>
      </c>
      <c r="U5" s="86">
        <f t="shared" ref="U5:U38" si="7">S5*T5</f>
        <v>3.9449321851264818E-2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投入係数表!Z6</f>
        <v>0</v>
      </c>
      <c r="E6" s="77">
        <f t="shared" si="0"/>
        <v>0</v>
      </c>
      <c r="F6" s="76">
        <f>分析係数表!C9</f>
        <v>0.9299655568312285</v>
      </c>
      <c r="G6" s="77">
        <f t="shared" si="1"/>
        <v>0</v>
      </c>
      <c r="H6" s="77">
        <v>3.2433458764639361E-3</v>
      </c>
      <c r="I6" s="77">
        <f t="shared" si="2"/>
        <v>3.2433458764639361E-3</v>
      </c>
      <c r="J6" s="76">
        <f>分析係数表!G9</f>
        <v>0.24742268041237114</v>
      </c>
      <c r="K6" s="78">
        <f t="shared" si="3"/>
        <v>8.0247733025911824E-4</v>
      </c>
      <c r="L6" s="79"/>
      <c r="M6" s="80"/>
      <c r="N6" s="81">
        <f>分析係数表!H9</f>
        <v>6.1815034870952028E-4</v>
      </c>
      <c r="O6" s="82">
        <f t="shared" si="4"/>
        <v>4.4663119875536254E-3</v>
      </c>
      <c r="P6" s="76">
        <f>分析係数表!C9</f>
        <v>0.9299655568312285</v>
      </c>
      <c r="Q6" s="82">
        <f t="shared" si="5"/>
        <v>4.1535163144872985E-3</v>
      </c>
      <c r="R6" s="83">
        <v>5.7212801979712735E-3</v>
      </c>
      <c r="S6" s="84">
        <f t="shared" si="6"/>
        <v>8.9646260744352096E-3</v>
      </c>
      <c r="T6" s="85">
        <f>分析係数表!F9</f>
        <v>0.67468499427262318</v>
      </c>
      <c r="U6" s="86">
        <f t="shared" si="7"/>
        <v>6.0482986916865281E-3</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投入係数表!Z7</f>
        <v>0</v>
      </c>
      <c r="E7" s="77">
        <f t="shared" si="0"/>
        <v>0</v>
      </c>
      <c r="F7" s="76">
        <f>分析係数表!C10</f>
        <v>1.2922465208747513E-2</v>
      </c>
      <c r="G7" s="77">
        <f t="shared" si="1"/>
        <v>0</v>
      </c>
      <c r="H7" s="77">
        <v>9.608179847386666E-5</v>
      </c>
      <c r="I7" s="77">
        <f t="shared" si="2"/>
        <v>9.608179847386666E-5</v>
      </c>
      <c r="J7" s="76">
        <f>分析係数表!G10</f>
        <v>0.17647058823529413</v>
      </c>
      <c r="K7" s="78">
        <f t="shared" si="3"/>
        <v>1.6955611495388236E-5</v>
      </c>
      <c r="L7" s="79"/>
      <c r="M7" s="80"/>
      <c r="N7" s="81">
        <f>分析係数表!H10</f>
        <v>1.1926665551571919E-3</v>
      </c>
      <c r="O7" s="82">
        <f t="shared" si="4"/>
        <v>8.617354893632875E-3</v>
      </c>
      <c r="P7" s="76">
        <f>分析係数表!C10</f>
        <v>1.2922465208747513E-2</v>
      </c>
      <c r="Q7" s="82">
        <f t="shared" si="5"/>
        <v>1.1135746880440095E-4</v>
      </c>
      <c r="R7" s="83">
        <v>1.8377895482091277E-4</v>
      </c>
      <c r="S7" s="84">
        <f t="shared" si="6"/>
        <v>2.7986075329477941E-4</v>
      </c>
      <c r="T7" s="85">
        <f>分析係数表!F10</f>
        <v>0.58823529411764708</v>
      </c>
      <c r="U7" s="86">
        <f t="shared" si="7"/>
        <v>1.6462397252634084E-4</v>
      </c>
      <c r="V7" s="87">
        <f>分析係数表!D10</f>
        <v>5.8823529411764705E-2</v>
      </c>
      <c r="W7" s="167">
        <f t="shared" si="8"/>
        <v>0</v>
      </c>
      <c r="X7" s="76">
        <f>分析係数表!E10</f>
        <v>0</v>
      </c>
      <c r="Y7" s="166">
        <f t="shared" si="9"/>
        <v>0</v>
      </c>
    </row>
    <row r="8" spans="1:25" x14ac:dyDescent="0.2">
      <c r="A8" s="6" t="s">
        <v>221</v>
      </c>
      <c r="B8" s="5" t="s">
        <v>27</v>
      </c>
      <c r="C8" s="90"/>
      <c r="D8" s="76">
        <f>投入係数表!Z8</f>
        <v>0.29799196787148596</v>
      </c>
      <c r="E8" s="77">
        <f t="shared" si="0"/>
        <v>29.799196787148595</v>
      </c>
      <c r="F8" s="76">
        <f>分析係数表!C11</f>
        <v>8.1708834508502748E-2</v>
      </c>
      <c r="G8" s="77">
        <f t="shared" si="1"/>
        <v>2.4348576387674314</v>
      </c>
      <c r="H8" s="77">
        <v>2.4814781801038941</v>
      </c>
      <c r="I8" s="77">
        <f t="shared" si="2"/>
        <v>2.4814781801038941</v>
      </c>
      <c r="J8" s="76">
        <f>分析係数表!G11</f>
        <v>0.34375</v>
      </c>
      <c r="K8" s="78">
        <f t="shared" si="3"/>
        <v>0.85300812441071361</v>
      </c>
      <c r="L8" s="79"/>
      <c r="M8" s="80"/>
      <c r="N8" s="81">
        <f>分析係数表!H11</f>
        <v>-2.1817071130924245E-5</v>
      </c>
      <c r="O8" s="82">
        <f t="shared" si="4"/>
        <v>-1.5763454073718677E-4</v>
      </c>
      <c r="P8" s="76">
        <f>分析係数表!C11</f>
        <v>8.1708834508502748E-2</v>
      </c>
      <c r="Q8" s="82">
        <f t="shared" si="5"/>
        <v>-1.2880134601918629E-5</v>
      </c>
      <c r="R8" s="83">
        <v>1.0207864661126061E-3</v>
      </c>
      <c r="S8" s="84">
        <f t="shared" si="6"/>
        <v>2.4824989665700068</v>
      </c>
      <c r="T8" s="85">
        <f>分析係数表!F11</f>
        <v>0.56944444444444442</v>
      </c>
      <c r="U8" s="86">
        <f t="shared" si="7"/>
        <v>1.4136452448523649</v>
      </c>
      <c r="V8" s="87">
        <f>分析係数表!D11</f>
        <v>3.8194444444444448E-2</v>
      </c>
      <c r="W8" s="167">
        <f t="shared" si="8"/>
        <v>0</v>
      </c>
      <c r="X8" s="76">
        <f>分析係数表!E11</f>
        <v>3.125E-2</v>
      </c>
      <c r="Y8" s="166">
        <f t="shared" si="9"/>
        <v>0</v>
      </c>
    </row>
    <row r="9" spans="1:25" x14ac:dyDescent="0.2">
      <c r="A9" s="6" t="s">
        <v>222</v>
      </c>
      <c r="B9" s="5" t="s">
        <v>190</v>
      </c>
      <c r="C9" s="90"/>
      <c r="D9" s="76">
        <f>投入係数表!Z9</f>
        <v>0</v>
      </c>
      <c r="E9" s="77">
        <f t="shared" si="0"/>
        <v>0</v>
      </c>
      <c r="F9" s="76">
        <f>分析係数表!C12</f>
        <v>0.11314574959059098</v>
      </c>
      <c r="G9" s="77">
        <f t="shared" si="1"/>
        <v>0</v>
      </c>
      <c r="H9" s="77">
        <v>6.0325781385289637E-4</v>
      </c>
      <c r="I9" s="77">
        <f t="shared" si="2"/>
        <v>6.0325781385289637E-4</v>
      </c>
      <c r="J9" s="76">
        <f>分析係数表!G12</f>
        <v>0.14250333396837492</v>
      </c>
      <c r="K9" s="78">
        <f t="shared" si="3"/>
        <v>8.5966249716511043E-5</v>
      </c>
      <c r="L9" s="79"/>
      <c r="M9" s="80"/>
      <c r="N9" s="81">
        <f>分析係数表!H12</f>
        <v>9.1697149963274591E-2</v>
      </c>
      <c r="O9" s="82">
        <f t="shared" si="4"/>
        <v>0.66253797471839593</v>
      </c>
      <c r="P9" s="76">
        <f>分析係数表!C12</f>
        <v>0.11314574959059098</v>
      </c>
      <c r="Q9" s="82">
        <f t="shared" si="5"/>
        <v>7.4963355781744928E-2</v>
      </c>
      <c r="R9" s="83">
        <v>8.4699372370621376E-2</v>
      </c>
      <c r="S9" s="84">
        <f t="shared" si="6"/>
        <v>8.5302630184474273E-2</v>
      </c>
      <c r="T9" s="85">
        <f>分析係数表!F12</f>
        <v>0.2998031371054804</v>
      </c>
      <c r="U9" s="86">
        <f t="shared" si="7"/>
        <v>2.5573996132654032E-2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投入係数表!Z10</f>
        <v>0</v>
      </c>
      <c r="E10" s="77">
        <f t="shared" si="0"/>
        <v>0</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0.10162173392857307</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投入係数表!Z11</f>
        <v>3.2128514056224901E-3</v>
      </c>
      <c r="E11" s="77">
        <f t="shared" si="0"/>
        <v>0.32128514056224899</v>
      </c>
      <c r="F11" s="76">
        <f>分析係数表!C14</f>
        <v>0.3356233343204027</v>
      </c>
      <c r="G11" s="77">
        <f t="shared" si="1"/>
        <v>0.10783079014310126</v>
      </c>
      <c r="H11" s="77">
        <v>0.22928668222327933</v>
      </c>
      <c r="I11" s="77">
        <f t="shared" si="2"/>
        <v>0.22928668222327933</v>
      </c>
      <c r="J11" s="76">
        <f>分析係数表!G14</f>
        <v>0.16310052482842147</v>
      </c>
      <c r="K11" s="78">
        <f t="shared" si="3"/>
        <v>3.7396778206784352E-2</v>
      </c>
      <c r="L11" s="79"/>
      <c r="M11" s="80"/>
      <c r="N11" s="81">
        <f>分析係数表!H14</f>
        <v>1.1635771269826263E-3</v>
      </c>
      <c r="O11" s="82">
        <f t="shared" si="4"/>
        <v>8.4071755059832928E-3</v>
      </c>
      <c r="P11" s="76">
        <f>分析係数表!C14</f>
        <v>0.3356233343204027</v>
      </c>
      <c r="Q11" s="82">
        <f t="shared" si="5"/>
        <v>2.8216442755349316E-3</v>
      </c>
      <c r="R11" s="83">
        <v>3.3021119331848016E-2</v>
      </c>
      <c r="S11" s="84">
        <f t="shared" si="6"/>
        <v>0.26230780155512734</v>
      </c>
      <c r="T11" s="85">
        <f>分析係数表!F14</f>
        <v>0.30244919930022879</v>
      </c>
      <c r="U11" s="86">
        <f t="shared" si="7"/>
        <v>7.9334784550551568E-2</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投入係数表!Z12</f>
        <v>0</v>
      </c>
      <c r="E12" s="77">
        <f t="shared" si="0"/>
        <v>0</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6.1162201806028466E-2</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投入係数表!Z13</f>
        <v>5.6224899598393573E-2</v>
      </c>
      <c r="E13" s="77">
        <f t="shared" si="0"/>
        <v>5.6224899598393572</v>
      </c>
      <c r="F13" s="76">
        <f>分析係数表!C16</f>
        <v>4.9444829979181093E-2</v>
      </c>
      <c r="G13" s="77">
        <f t="shared" si="1"/>
        <v>0.27800306012390974</v>
      </c>
      <c r="H13" s="77">
        <v>0.29215573101933096</v>
      </c>
      <c r="I13" s="77">
        <f t="shared" si="2"/>
        <v>0.29215573101933096</v>
      </c>
      <c r="J13" s="76">
        <f>分析係数表!G16</f>
        <v>3.3546325878594248E-2</v>
      </c>
      <c r="K13" s="78">
        <f t="shared" si="3"/>
        <v>9.8007513600734016E-3</v>
      </c>
      <c r="L13" s="79"/>
      <c r="M13" s="80"/>
      <c r="N13" s="81">
        <f>分析係数表!H16</f>
        <v>1.6697331772200688E-2</v>
      </c>
      <c r="O13" s="82">
        <f t="shared" si="4"/>
        <v>0.12064296851086027</v>
      </c>
      <c r="P13" s="76">
        <f>分析係数表!C16</f>
        <v>4.9444829979181093E-2</v>
      </c>
      <c r="Q13" s="82">
        <f t="shared" si="5"/>
        <v>5.9651710662031844E-3</v>
      </c>
      <c r="R13" s="83">
        <v>7.1059455707054419E-3</v>
      </c>
      <c r="S13" s="84">
        <f t="shared" si="6"/>
        <v>0.29926167659003639</v>
      </c>
      <c r="T13" s="85">
        <f>分析係数表!F16</f>
        <v>0.28753993610223644</v>
      </c>
      <c r="U13" s="86">
        <f t="shared" si="7"/>
        <v>8.6049683364547214E-2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投入係数表!Z14</f>
        <v>0</v>
      </c>
      <c r="E14" s="77">
        <f t="shared" si="0"/>
        <v>0</v>
      </c>
      <c r="F14" s="76">
        <f>分析係数表!C17</f>
        <v>0.25757290686735657</v>
      </c>
      <c r="G14" s="77">
        <f t="shared" si="1"/>
        <v>0</v>
      </c>
      <c r="H14" s="77">
        <v>4.6539925832236255E-2</v>
      </c>
      <c r="I14" s="77">
        <f t="shared" si="2"/>
        <v>4.6539925832236255E-2</v>
      </c>
      <c r="J14" s="76">
        <f>分析係数表!G17</f>
        <v>0.2176385387050051</v>
      </c>
      <c r="K14" s="78">
        <f t="shared" si="3"/>
        <v>1.0128881449567218E-2</v>
      </c>
      <c r="L14" s="79"/>
      <c r="M14" s="80"/>
      <c r="N14" s="81">
        <f>分析係数表!H17</f>
        <v>2.8507639611074346E-3</v>
      </c>
      <c r="O14" s="82">
        <f t="shared" si="4"/>
        <v>2.0597579989659071E-2</v>
      </c>
      <c r="P14" s="76">
        <f>分析係数表!C17</f>
        <v>0.25757290686735657</v>
      </c>
      <c r="Q14" s="82">
        <f t="shared" si="5"/>
        <v>5.3053785523693832E-3</v>
      </c>
      <c r="R14" s="83">
        <v>1.3637937505693993E-2</v>
      </c>
      <c r="S14" s="84">
        <f t="shared" si="6"/>
        <v>6.0177863337930251E-2</v>
      </c>
      <c r="T14" s="85">
        <f>分析係数表!F17</f>
        <v>0.33994957352073385</v>
      </c>
      <c r="U14" s="86">
        <f t="shared" si="7"/>
        <v>2.0457438977118395E-2</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投入係数表!Z15</f>
        <v>0</v>
      </c>
      <c r="E15" s="77">
        <f t="shared" si="0"/>
        <v>0</v>
      </c>
      <c r="F15" s="76">
        <f>分析係数表!C18</f>
        <v>0.16953824948311513</v>
      </c>
      <c r="G15" s="77">
        <f t="shared" si="1"/>
        <v>0</v>
      </c>
      <c r="H15" s="77">
        <v>1.6655469925947568E-2</v>
      </c>
      <c r="I15" s="77">
        <f t="shared" si="2"/>
        <v>1.6655469925947568E-2</v>
      </c>
      <c r="J15" s="76">
        <f>分析係数表!G18</f>
        <v>0.21537419573315272</v>
      </c>
      <c r="K15" s="78">
        <f t="shared" si="3"/>
        <v>3.5871584398586703E-3</v>
      </c>
      <c r="L15" s="79"/>
      <c r="M15" s="80"/>
      <c r="N15" s="81">
        <f>分析係数表!H18</f>
        <v>4.4361377966212629E-4</v>
      </c>
      <c r="O15" s="82">
        <f t="shared" si="4"/>
        <v>3.2052356616561308E-3</v>
      </c>
      <c r="P15" s="76">
        <f>分析係数表!C18</f>
        <v>0.16953824948311513</v>
      </c>
      <c r="Q15" s="82">
        <f t="shared" si="5"/>
        <v>5.4341004325803466E-4</v>
      </c>
      <c r="R15" s="83">
        <v>1.6292860441676593E-3</v>
      </c>
      <c r="S15" s="84">
        <f t="shared" si="6"/>
        <v>1.8284755970115227E-2</v>
      </c>
      <c r="T15" s="85">
        <f>分析係数表!F18</f>
        <v>0.45885540128682695</v>
      </c>
      <c r="U15" s="86">
        <f t="shared" si="7"/>
        <v>8.3900590380989268E-3</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投入係数表!Z16</f>
        <v>0</v>
      </c>
      <c r="E16" s="77">
        <f t="shared" si="0"/>
        <v>0</v>
      </c>
      <c r="F16" s="76">
        <f>分析係数表!C19</f>
        <v>7.0188221007893126E-2</v>
      </c>
      <c r="G16" s="77">
        <f t="shared" si="1"/>
        <v>0</v>
      </c>
      <c r="H16" s="77">
        <v>5.4086294452050715E-3</v>
      </c>
      <c r="I16" s="77">
        <f t="shared" si="2"/>
        <v>5.4086294452050715E-3</v>
      </c>
      <c r="J16" s="76">
        <f>分析係数表!G19</f>
        <v>5.7542768273716953E-2</v>
      </c>
      <c r="K16" s="78">
        <f t="shared" si="3"/>
        <v>3.1122751084383774E-4</v>
      </c>
      <c r="L16" s="79"/>
      <c r="M16" s="80"/>
      <c r="N16" s="81">
        <f>分析係数表!H19</f>
        <v>-1.1635771269826264E-4</v>
      </c>
      <c r="O16" s="82">
        <f t="shared" si="4"/>
        <v>-8.4071755059832946E-4</v>
      </c>
      <c r="P16" s="76">
        <f>分析係数表!C19</f>
        <v>7.0188221007893126E-2</v>
      </c>
      <c r="Q16" s="82">
        <f t="shared" si="5"/>
        <v>-5.9008469246610117E-5</v>
      </c>
      <c r="R16" s="83">
        <v>5.2588607624224596E-4</v>
      </c>
      <c r="S16" s="84">
        <f t="shared" si="6"/>
        <v>5.9345155214473172E-3</v>
      </c>
      <c r="T16" s="85">
        <f>分析係数表!F19</f>
        <v>0.24027993779160187</v>
      </c>
      <c r="U16" s="86">
        <f t="shared" si="7"/>
        <v>1.4259450203166571E-3</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投入係数表!Z17</f>
        <v>0</v>
      </c>
      <c r="E17" s="77">
        <f t="shared" si="0"/>
        <v>0</v>
      </c>
      <c r="F17" s="76">
        <f>分析係数表!C20</f>
        <v>0.17015847434864362</v>
      </c>
      <c r="G17" s="77">
        <f t="shared" si="1"/>
        <v>0</v>
      </c>
      <c r="H17" s="77">
        <v>8.0352304353618603E-3</v>
      </c>
      <c r="I17" s="77">
        <f t="shared" si="2"/>
        <v>8.0352304353618603E-3</v>
      </c>
      <c r="J17" s="76">
        <f>分析係数表!G20</f>
        <v>0.1001139508383526</v>
      </c>
      <c r="K17" s="78">
        <f t="shared" si="3"/>
        <v>8.0443866478065184E-4</v>
      </c>
      <c r="L17" s="79"/>
      <c r="M17" s="80"/>
      <c r="N17" s="81">
        <f>分析係数表!H20</f>
        <v>5.5269913531674753E-4</v>
      </c>
      <c r="O17" s="82">
        <f t="shared" si="4"/>
        <v>3.9934083653420651E-3</v>
      </c>
      <c r="P17" s="76">
        <f>分析係数表!C20</f>
        <v>0.17015847434864362</v>
      </c>
      <c r="Q17" s="82">
        <f t="shared" si="5"/>
        <v>6.7951227489771663E-4</v>
      </c>
      <c r="R17" s="83">
        <v>2.4338959478098195E-3</v>
      </c>
      <c r="S17" s="84">
        <f t="shared" si="6"/>
        <v>1.0469126383171681E-2</v>
      </c>
      <c r="T17" s="85">
        <f>分析係数表!F20</f>
        <v>0.22285528243529221</v>
      </c>
      <c r="U17" s="86">
        <f t="shared" si="7"/>
        <v>2.333100116972494E-3</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投入係数表!Z18</f>
        <v>0</v>
      </c>
      <c r="E18" s="77">
        <f t="shared" si="0"/>
        <v>0</v>
      </c>
      <c r="F18" s="76">
        <f>分析係数表!C21</f>
        <v>0.30753935376967689</v>
      </c>
      <c r="G18" s="77">
        <f t="shared" si="1"/>
        <v>0</v>
      </c>
      <c r="H18" s="77">
        <v>7.7088839254711716E-2</v>
      </c>
      <c r="I18" s="77">
        <f t="shared" si="2"/>
        <v>7.7088839254711716E-2</v>
      </c>
      <c r="J18" s="76">
        <f>分析係数表!G21</f>
        <v>0.28506721215663355</v>
      </c>
      <c r="K18" s="78">
        <f t="shared" si="3"/>
        <v>2.1975500494731525E-2</v>
      </c>
      <c r="L18" s="79"/>
      <c r="M18" s="80"/>
      <c r="N18" s="81">
        <f>分析係数表!H21</f>
        <v>9.2358934454245961E-4</v>
      </c>
      <c r="O18" s="82">
        <f t="shared" si="4"/>
        <v>6.6731955578742388E-3</v>
      </c>
      <c r="P18" s="76">
        <f>分析係数表!C21</f>
        <v>0.30753935376967689</v>
      </c>
      <c r="Q18" s="82">
        <f t="shared" si="5"/>
        <v>2.0522702494473219E-3</v>
      </c>
      <c r="R18" s="83">
        <v>5.7620031404487498E-3</v>
      </c>
      <c r="S18" s="84">
        <f t="shared" si="6"/>
        <v>8.2850842395160468E-2</v>
      </c>
      <c r="T18" s="85">
        <f>分析係数表!F21</f>
        <v>0.42562828755113968</v>
      </c>
      <c r="U18" s="86">
        <f t="shared" si="7"/>
        <v>3.5263662170821511E-2</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投入係数表!Z19</f>
        <v>0</v>
      </c>
      <c r="E19" s="77">
        <f t="shared" si="0"/>
        <v>0</v>
      </c>
      <c r="F19" s="76">
        <f>分析係数表!C22</f>
        <v>4.2074718897352148E-2</v>
      </c>
      <c r="G19" s="77">
        <f t="shared" si="1"/>
        <v>0</v>
      </c>
      <c r="H19" s="77">
        <v>2.4188693376680621E-3</v>
      </c>
      <c r="I19" s="77">
        <f t="shared" si="2"/>
        <v>2.4188693376680621E-3</v>
      </c>
      <c r="J19" s="76">
        <f>分析係数表!G22</f>
        <v>0.19450101832993891</v>
      </c>
      <c r="K19" s="78">
        <f t="shared" si="3"/>
        <v>4.7047254938350293E-4</v>
      </c>
      <c r="L19" s="79"/>
      <c r="M19" s="80"/>
      <c r="N19" s="81">
        <f>分析係数表!H22</f>
        <v>4.363414226184849E-5</v>
      </c>
      <c r="O19" s="82">
        <f t="shared" si="4"/>
        <v>3.1526908147437355E-4</v>
      </c>
      <c r="P19" s="76">
        <f>分析係数表!C22</f>
        <v>4.2074718897352148E-2</v>
      </c>
      <c r="Q19" s="82">
        <f t="shared" si="5"/>
        <v>1.3264857980060679E-5</v>
      </c>
      <c r="R19" s="83">
        <v>1.8017922533718677E-4</v>
      </c>
      <c r="S19" s="84">
        <f t="shared" si="6"/>
        <v>2.5990485630052488E-3</v>
      </c>
      <c r="T19" s="85">
        <f>分析係数表!F22</f>
        <v>0.41276306856754924</v>
      </c>
      <c r="U19" s="86">
        <f t="shared" si="7"/>
        <v>1.0727912602221258E-3</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2.1017938764958236E-4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投入係数表!Z21</f>
        <v>0</v>
      </c>
      <c r="E21" s="77">
        <f t="shared" si="0"/>
        <v>0</v>
      </c>
      <c r="F21" s="76">
        <f>分析係数表!C24</f>
        <v>7.1732954545454586E-2</v>
      </c>
      <c r="G21" s="77">
        <f t="shared" si="1"/>
        <v>0</v>
      </c>
      <c r="H21" s="77">
        <v>1.6298273433103497E-3</v>
      </c>
      <c r="I21" s="77">
        <f t="shared" si="2"/>
        <v>1.6298273433103497E-3</v>
      </c>
      <c r="J21" s="76">
        <f>分析係数表!G24</f>
        <v>0.20895522388059701</v>
      </c>
      <c r="K21" s="78">
        <f t="shared" si="3"/>
        <v>3.4056093740813279E-4</v>
      </c>
      <c r="L21" s="79"/>
      <c r="M21" s="80"/>
      <c r="N21" s="81">
        <f>分析係数表!H24</f>
        <v>3.4907313809478792E-4</v>
      </c>
      <c r="O21" s="82">
        <f t="shared" si="4"/>
        <v>2.5221526517949884E-3</v>
      </c>
      <c r="P21" s="76">
        <f>分析係数表!C24</f>
        <v>7.1732954545454586E-2</v>
      </c>
      <c r="Q21" s="82">
        <f t="shared" si="5"/>
        <v>1.8092146152790765E-4</v>
      </c>
      <c r="R21" s="83">
        <v>7.5677712670122659E-4</v>
      </c>
      <c r="S21" s="84">
        <f t="shared" si="6"/>
        <v>2.3866044700115762E-3</v>
      </c>
      <c r="T21" s="85">
        <f>分析係数表!F24</f>
        <v>0.39402985074626867</v>
      </c>
      <c r="U21" s="86">
        <f t="shared" si="7"/>
        <v>9.4039340310903897E-4</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投入係数表!Z22</f>
        <v>0</v>
      </c>
      <c r="E22" s="77">
        <f t="shared" si="0"/>
        <v>0</v>
      </c>
      <c r="F22" s="76">
        <f>分析係数表!C25</f>
        <v>8.282778259254675E-2</v>
      </c>
      <c r="G22" s="77">
        <f t="shared" si="1"/>
        <v>0</v>
      </c>
      <c r="H22" s="77">
        <v>6.4865095122401102E-3</v>
      </c>
      <c r="I22" s="77">
        <f t="shared" si="2"/>
        <v>6.4865095122401102E-3</v>
      </c>
      <c r="J22" s="76">
        <f>分析係数表!G25</f>
        <v>0.19696794352505498</v>
      </c>
      <c r="K22" s="78">
        <f t="shared" si="3"/>
        <v>1.277634439281642E-3</v>
      </c>
      <c r="L22" s="79"/>
      <c r="M22" s="80"/>
      <c r="N22" s="81">
        <f>分析係数表!H25</f>
        <v>5.163373500985404E-4</v>
      </c>
      <c r="O22" s="82">
        <f t="shared" si="4"/>
        <v>3.7306841307800861E-3</v>
      </c>
      <c r="P22" s="76">
        <f>分析係数表!C25</f>
        <v>8.282778259254675E-2</v>
      </c>
      <c r="Q22" s="82">
        <f t="shared" si="5"/>
        <v>3.0900429410571725E-4</v>
      </c>
      <c r="R22" s="83">
        <v>1.902637843912263E-3</v>
      </c>
      <c r="S22" s="84">
        <f t="shared" si="6"/>
        <v>8.3891473561523728E-3</v>
      </c>
      <c r="T22" s="85">
        <f>分析係数表!F25</f>
        <v>0.35065385950700151</v>
      </c>
      <c r="U22" s="86">
        <f t="shared" si="7"/>
        <v>2.9416868984077872E-3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投入係数表!Z23</f>
        <v>0</v>
      </c>
      <c r="E23" s="77">
        <f t="shared" si="0"/>
        <v>0</v>
      </c>
      <c r="F23" s="76">
        <f>分析係数表!C26</f>
        <v>0.67408011178388449</v>
      </c>
      <c r="G23" s="77">
        <f t="shared" si="1"/>
        <v>0</v>
      </c>
      <c r="H23" s="77">
        <v>3.4163353412661593E-2</v>
      </c>
      <c r="I23" s="77">
        <f t="shared" si="2"/>
        <v>3.4163353412661593E-2</v>
      </c>
      <c r="J23" s="76">
        <f>分析係数表!G26</f>
        <v>0.19641156410335187</v>
      </c>
      <c r="K23" s="78">
        <f t="shared" si="3"/>
        <v>6.7100776787964471E-3</v>
      </c>
      <c r="L23" s="79"/>
      <c r="M23" s="80"/>
      <c r="N23" s="81">
        <f>分析係数表!H26</f>
        <v>1.0886718494331198E-2</v>
      </c>
      <c r="O23" s="82">
        <f t="shared" si="4"/>
        <v>7.8659635827856192E-2</v>
      </c>
      <c r="P23" s="76">
        <f>分析係数表!C26</f>
        <v>0.67408011178388449</v>
      </c>
      <c r="Q23" s="82">
        <f t="shared" si="5"/>
        <v>5.3022896111720945E-2</v>
      </c>
      <c r="R23" s="83">
        <v>6.0429234347959514E-2</v>
      </c>
      <c r="S23" s="84">
        <f t="shared" si="6"/>
        <v>9.45925877606211E-2</v>
      </c>
      <c r="T23" s="85">
        <f>分析係数表!F26</f>
        <v>0.33487971980706011</v>
      </c>
      <c r="U23" s="86">
        <f t="shared" si="7"/>
        <v>3.167713928510154E-2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投入係数表!Z24</f>
        <v>0</v>
      </c>
      <c r="E24" s="77">
        <f t="shared" si="0"/>
        <v>0</v>
      </c>
      <c r="F24" s="76">
        <f>分析係数表!C27</f>
        <v>6.0248713550600352E-2</v>
      </c>
      <c r="G24" s="77">
        <f t="shared" si="1"/>
        <v>0</v>
      </c>
      <c r="H24" s="77">
        <v>4.3828787659776723E-4</v>
      </c>
      <c r="I24" s="77">
        <f t="shared" si="2"/>
        <v>4.3828787659776723E-4</v>
      </c>
      <c r="J24" s="76">
        <f>分析係数表!G27</f>
        <v>0.16803278688524589</v>
      </c>
      <c r="K24" s="78">
        <f t="shared" si="3"/>
        <v>7.3646733362739574E-5</v>
      </c>
      <c r="L24" s="79"/>
      <c r="M24" s="80"/>
      <c r="N24" s="81">
        <f>分析係数表!H27</f>
        <v>1.0879446137287556E-2</v>
      </c>
      <c r="O24" s="82">
        <f t="shared" si="4"/>
        <v>7.8607090980943789E-2</v>
      </c>
      <c r="P24" s="76">
        <f>分析係数表!C27</f>
        <v>6.0248713550600352E-2</v>
      </c>
      <c r="Q24" s="82">
        <f t="shared" si="5"/>
        <v>4.735976107556863E-3</v>
      </c>
      <c r="R24" s="83">
        <v>4.793447827094708E-3</v>
      </c>
      <c r="S24" s="84">
        <f t="shared" si="6"/>
        <v>5.2317357036924753E-3</v>
      </c>
      <c r="T24" s="85">
        <f>分析係数表!F27</f>
        <v>0.31967213114754101</v>
      </c>
      <c r="U24" s="86">
        <f t="shared" si="7"/>
        <v>1.6724401020000537E-3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投入係数表!Z25</f>
        <v>0</v>
      </c>
      <c r="E25" s="77">
        <f t="shared" si="0"/>
        <v>0</v>
      </c>
      <c r="F25" s="76">
        <f>分析係数表!C28</f>
        <v>0.15853112404836545</v>
      </c>
      <c r="G25" s="77">
        <f t="shared" si="1"/>
        <v>0</v>
      </c>
      <c r="H25" s="77">
        <v>2.24616231210585E-2</v>
      </c>
      <c r="I25" s="77">
        <f t="shared" si="2"/>
        <v>2.24616231210585E-2</v>
      </c>
      <c r="J25" s="76">
        <f>分析係数表!G28</f>
        <v>0.12484608017512655</v>
      </c>
      <c r="K25" s="78">
        <f t="shared" si="3"/>
        <v>2.8042456010351456E-3</v>
      </c>
      <c r="L25" s="79"/>
      <c r="M25" s="80"/>
      <c r="N25" s="81">
        <f>分析係数表!H28</f>
        <v>2.0813485858901727E-2</v>
      </c>
      <c r="O25" s="82">
        <f t="shared" si="4"/>
        <v>0.15038335186327617</v>
      </c>
      <c r="P25" s="76">
        <f>分析係数表!C28</f>
        <v>0.15853112404836545</v>
      </c>
      <c r="Q25" s="82">
        <f t="shared" si="5"/>
        <v>2.3840441809046025E-2</v>
      </c>
      <c r="R25" s="83">
        <v>2.7080512608081305E-2</v>
      </c>
      <c r="S25" s="84">
        <f t="shared" si="6"/>
        <v>4.9542135729139805E-2</v>
      </c>
      <c r="T25" s="85">
        <f>分析係数表!F28</f>
        <v>0.21350389930223013</v>
      </c>
      <c r="U25" s="86">
        <f t="shared" si="7"/>
        <v>1.0577439157931683E-2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投入係数表!Z26</f>
        <v>9.6385542168674707E-3</v>
      </c>
      <c r="E26" s="77">
        <f t="shared" si="0"/>
        <v>0.96385542168674709</v>
      </c>
      <c r="F26" s="76">
        <f>分析係数表!C29</f>
        <v>0.64680851063829792</v>
      </c>
      <c r="G26" s="77">
        <f t="shared" si="1"/>
        <v>0.62342988977185343</v>
      </c>
      <c r="H26" s="77">
        <v>0.70569252584610143</v>
      </c>
      <c r="I26" s="77">
        <f t="shared" si="2"/>
        <v>0.70569252584610143</v>
      </c>
      <c r="J26" s="76">
        <f>分析係数表!G29</f>
        <v>0.2586455783593799</v>
      </c>
      <c r="K26" s="78">
        <f t="shared" si="3"/>
        <v>0.18252425149135657</v>
      </c>
      <c r="L26" s="79"/>
      <c r="M26" s="80"/>
      <c r="N26" s="81">
        <f>分析係数表!H29</f>
        <v>9.8394990800468336E-3</v>
      </c>
      <c r="O26" s="82">
        <f t="shared" si="4"/>
        <v>7.1093177872471228E-2</v>
      </c>
      <c r="P26" s="76">
        <f>分析係数表!C29</f>
        <v>0.64680851063829792</v>
      </c>
      <c r="Q26" s="82">
        <f t="shared" si="5"/>
        <v>4.5983672496236715E-2</v>
      </c>
      <c r="R26" s="83">
        <v>6.973126113482489E-2</v>
      </c>
      <c r="S26" s="84">
        <f t="shared" si="6"/>
        <v>0.77542378698092629</v>
      </c>
      <c r="T26" s="85">
        <f>分析係数表!F29</f>
        <v>0.37783217222117615</v>
      </c>
      <c r="U26" s="86">
        <f t="shared" si="7"/>
        <v>0.29298005382697395</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投入係数表!Z27</f>
        <v>1.3654618473895583E-2</v>
      </c>
      <c r="E27" s="77">
        <f t="shared" si="0"/>
        <v>1.3654618473895583</v>
      </c>
      <c r="F27" s="76">
        <f>分析係数表!C30</f>
        <v>1</v>
      </c>
      <c r="G27" s="77">
        <f t="shared" si="1"/>
        <v>1.3654618473895583</v>
      </c>
      <c r="H27" s="77">
        <v>1.4161181400956044</v>
      </c>
      <c r="I27" s="77">
        <f t="shared" si="2"/>
        <v>1.4161181400956044</v>
      </c>
      <c r="J27" s="76">
        <f>分析係数表!G30</f>
        <v>0.34450721322190581</v>
      </c>
      <c r="K27" s="78">
        <f t="shared" si="3"/>
        <v>0.48786291403732507</v>
      </c>
      <c r="L27" s="79"/>
      <c r="M27" s="80"/>
      <c r="N27" s="81">
        <f>分析係数表!H30</f>
        <v>0</v>
      </c>
      <c r="O27" s="82">
        <f t="shared" si="4"/>
        <v>0</v>
      </c>
      <c r="P27" s="76">
        <f>分析係数表!C30</f>
        <v>1</v>
      </c>
      <c r="Q27" s="82">
        <f t="shared" si="5"/>
        <v>0</v>
      </c>
      <c r="R27" s="83">
        <v>1.8169505958269837E-2</v>
      </c>
      <c r="S27" s="84">
        <f t="shared" si="6"/>
        <v>1.4342876460538743</v>
      </c>
      <c r="T27" s="85">
        <f>分析係数表!F30</f>
        <v>0.4405434427377562</v>
      </c>
      <c r="U27" s="86">
        <f t="shared" si="7"/>
        <v>0.63186601746880611</v>
      </c>
      <c r="V27" s="87">
        <f>分析係数表!D30</f>
        <v>0.11695223866660441</v>
      </c>
      <c r="W27" s="167">
        <f t="shared" si="8"/>
        <v>0</v>
      </c>
      <c r="X27" s="76">
        <f>分析係数表!E30</f>
        <v>6.7136654372286289E-2</v>
      </c>
      <c r="Y27" s="166">
        <f t="shared" si="9"/>
        <v>0</v>
      </c>
    </row>
    <row r="28" spans="1:25" x14ac:dyDescent="0.2">
      <c r="A28" s="6" t="s">
        <v>16</v>
      </c>
      <c r="B28" s="5" t="s">
        <v>192</v>
      </c>
      <c r="C28" s="75">
        <f>最終需要_まとめ!C29</f>
        <v>100</v>
      </c>
      <c r="D28" s="76">
        <f>投入係数表!Z28</f>
        <v>0.10281124497991968</v>
      </c>
      <c r="E28" s="77">
        <f t="shared" si="0"/>
        <v>10.281124497991968</v>
      </c>
      <c r="F28" s="76">
        <f>分析係数表!C31</f>
        <v>0.1179326099371788</v>
      </c>
      <c r="G28" s="77">
        <f t="shared" si="1"/>
        <v>1.21247984513726</v>
      </c>
      <c r="H28" s="77">
        <v>1.2633851507946996</v>
      </c>
      <c r="I28" s="77">
        <f t="shared" si="2"/>
        <v>101.2633851507947</v>
      </c>
      <c r="J28" s="76">
        <f>分析係数表!G31</f>
        <v>7.0682730923694773E-2</v>
      </c>
      <c r="K28" s="78">
        <f t="shared" si="3"/>
        <v>7.1575726050360906</v>
      </c>
      <c r="L28" s="79"/>
      <c r="M28" s="80"/>
      <c r="N28" s="81">
        <f>分析係数表!H31</f>
        <v>2.2689753976161214E-2</v>
      </c>
      <c r="O28" s="82">
        <f t="shared" si="4"/>
        <v>0.16393992236667423</v>
      </c>
      <c r="P28" s="76">
        <f>分析係数表!C31</f>
        <v>0.1179326099371788</v>
      </c>
      <c r="Q28" s="82">
        <f t="shared" si="5"/>
        <v>1.9333862917600367E-2</v>
      </c>
      <c r="R28" s="83">
        <v>2.518009389895846E-2</v>
      </c>
      <c r="S28" s="84">
        <f t="shared" si="6"/>
        <v>101.28856524469366</v>
      </c>
      <c r="T28" s="85">
        <f>分析係数表!F31</f>
        <v>0.34457831325301203</v>
      </c>
      <c r="U28" s="86">
        <f t="shared" si="7"/>
        <v>34.901842963834198</v>
      </c>
      <c r="V28" s="87">
        <f>分析係数表!D31</f>
        <v>1.8473895582329317E-2</v>
      </c>
      <c r="W28" s="167">
        <f t="shared" si="8"/>
        <v>2</v>
      </c>
      <c r="X28" s="76">
        <f>分析係数表!E31</f>
        <v>1.6064257028112448E-2</v>
      </c>
      <c r="Y28" s="166">
        <f t="shared" si="9"/>
        <v>2</v>
      </c>
    </row>
    <row r="29" spans="1:25" x14ac:dyDescent="0.2">
      <c r="A29" s="6" t="s">
        <v>17</v>
      </c>
      <c r="B29" s="5" t="s">
        <v>272</v>
      </c>
      <c r="C29" s="90"/>
      <c r="D29" s="76">
        <f>投入係数表!Z29</f>
        <v>8.0321285140562252E-4</v>
      </c>
      <c r="E29" s="77">
        <f t="shared" si="0"/>
        <v>8.0321285140562249E-2</v>
      </c>
      <c r="F29" s="76">
        <f>分析係数表!C32</f>
        <v>0.90289699570815452</v>
      </c>
      <c r="G29" s="77">
        <f t="shared" si="1"/>
        <v>7.2521847044831694E-2</v>
      </c>
      <c r="H29" s="77">
        <v>0.1098251757867823</v>
      </c>
      <c r="I29" s="77">
        <f t="shared" si="2"/>
        <v>0.1098251757867823</v>
      </c>
      <c r="J29" s="76">
        <f>分析係数表!G32</f>
        <v>0.14049586776859505</v>
      </c>
      <c r="K29" s="78">
        <f t="shared" si="3"/>
        <v>1.5429983375002473E-2</v>
      </c>
      <c r="L29" s="79"/>
      <c r="M29" s="80"/>
      <c r="N29" s="81">
        <f>分析係数表!H32</f>
        <v>6.5160319111027074E-3</v>
      </c>
      <c r="O29" s="82">
        <f t="shared" si="4"/>
        <v>4.7080182833506443E-2</v>
      </c>
      <c r="P29" s="76">
        <f>分析係数表!C32</f>
        <v>0.90289699570815452</v>
      </c>
      <c r="Q29" s="82">
        <f t="shared" si="5"/>
        <v>4.2508555637763595E-2</v>
      </c>
      <c r="R29" s="83">
        <v>5.5357978800642874E-2</v>
      </c>
      <c r="S29" s="84">
        <f t="shared" si="6"/>
        <v>0.16518315458742516</v>
      </c>
      <c r="T29" s="85">
        <f>分析係数表!F32</f>
        <v>0.48288075560802834</v>
      </c>
      <c r="U29" s="86">
        <f t="shared" si="7"/>
        <v>7.9763766500893618E-2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投入係数表!Z30</f>
        <v>1.285140562248996E-2</v>
      </c>
      <c r="E30" s="77">
        <f t="shared" si="0"/>
        <v>1.285140562248996</v>
      </c>
      <c r="F30" s="76">
        <f>分析係数表!C33</f>
        <v>0.9642857142857143</v>
      </c>
      <c r="G30" s="77">
        <f t="shared" si="1"/>
        <v>1.2392426850258176</v>
      </c>
      <c r="H30" s="77">
        <v>1.2814623616925629</v>
      </c>
      <c r="I30" s="77">
        <f t="shared" si="2"/>
        <v>1.2814623616925629</v>
      </c>
      <c r="J30" s="76">
        <f>分析係数表!G33</f>
        <v>0.50770178681454092</v>
      </c>
      <c r="K30" s="78">
        <f t="shared" si="3"/>
        <v>0.65060073076689573</v>
      </c>
      <c r="L30" s="79"/>
      <c r="M30" s="80"/>
      <c r="N30" s="81">
        <f>分析係数表!H33</f>
        <v>9.5995112976066674E-4</v>
      </c>
      <c r="O30" s="82">
        <f t="shared" si="4"/>
        <v>6.9359197924362178E-3</v>
      </c>
      <c r="P30" s="76">
        <f>分析係数表!C33</f>
        <v>0.9642857142857143</v>
      </c>
      <c r="Q30" s="82">
        <f t="shared" si="5"/>
        <v>6.6882083712777813E-3</v>
      </c>
      <c r="R30" s="83">
        <v>2.2804527310699662E-2</v>
      </c>
      <c r="S30" s="84">
        <f t="shared" si="6"/>
        <v>1.3042668890032625</v>
      </c>
      <c r="T30" s="85">
        <f>分析係数表!F33</f>
        <v>0.64571780653111521</v>
      </c>
      <c r="U30" s="86">
        <f t="shared" si="7"/>
        <v>0.84218835469834818</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投入係数表!Z31</f>
        <v>1.7670682730923693E-2</v>
      </c>
      <c r="E31" s="77">
        <f t="shared" si="0"/>
        <v>1.7670682730923692</v>
      </c>
      <c r="F31" s="76">
        <f>分析係数表!C34</f>
        <v>0.30203352059055666</v>
      </c>
      <c r="G31" s="77">
        <f t="shared" si="1"/>
        <v>0.53371385164596352</v>
      </c>
      <c r="H31" s="77">
        <v>0.65982927416093373</v>
      </c>
      <c r="I31" s="77">
        <f t="shared" si="2"/>
        <v>0.65982927416093373</v>
      </c>
      <c r="J31" s="76">
        <f>分析係数表!G34</f>
        <v>0.42483507228746548</v>
      </c>
      <c r="K31" s="78">
        <f t="shared" si="3"/>
        <v>0.28031861738554614</v>
      </c>
      <c r="L31" s="79"/>
      <c r="M31" s="80"/>
      <c r="N31" s="81">
        <f>分析係数表!H34</f>
        <v>0.16119179387231194</v>
      </c>
      <c r="O31" s="82">
        <f t="shared" si="4"/>
        <v>1.164656531813248</v>
      </c>
      <c r="P31" s="76">
        <f>分析係数表!C34</f>
        <v>0.30203352059055666</v>
      </c>
      <c r="Q31" s="82">
        <f t="shared" si="5"/>
        <v>0.35176531258234295</v>
      </c>
      <c r="R31" s="83">
        <v>0.38764312653769423</v>
      </c>
      <c r="S31" s="84">
        <f t="shared" si="6"/>
        <v>1.047472400698628</v>
      </c>
      <c r="T31" s="85">
        <f>分析係数表!F34</f>
        <v>0.69971459317830909</v>
      </c>
      <c r="U31" s="86">
        <f t="shared" si="7"/>
        <v>0.73293172472034729</v>
      </c>
      <c r="V31" s="87">
        <f>分析係数表!D34</f>
        <v>0.22921442942029663</v>
      </c>
      <c r="W31" s="167">
        <f t="shared" si="8"/>
        <v>0</v>
      </c>
      <c r="X31" s="76">
        <f>分析係数表!E34</f>
        <v>0.15341786365975763</v>
      </c>
      <c r="Y31" s="166">
        <f t="shared" si="9"/>
        <v>0</v>
      </c>
    </row>
    <row r="32" spans="1:25" x14ac:dyDescent="0.2">
      <c r="A32" s="6" t="s">
        <v>20</v>
      </c>
      <c r="B32" s="5" t="s">
        <v>37</v>
      </c>
      <c r="C32" s="90"/>
      <c r="D32" s="76">
        <f>投入係数表!Z32</f>
        <v>1.9277108433734941E-2</v>
      </c>
      <c r="E32" s="77">
        <f t="shared" si="0"/>
        <v>1.9277108433734942</v>
      </c>
      <c r="F32" s="76">
        <f>分析係数表!C35</f>
        <v>0.24187752657583472</v>
      </c>
      <c r="G32" s="77">
        <f t="shared" si="1"/>
        <v>0.46626993074859713</v>
      </c>
      <c r="H32" s="77">
        <v>0.54663491199521508</v>
      </c>
      <c r="I32" s="77">
        <f t="shared" si="2"/>
        <v>0.54663491199521508</v>
      </c>
      <c r="J32" s="76">
        <f>分析係数表!G35</f>
        <v>0.31447635625181319</v>
      </c>
      <c r="K32" s="78">
        <f t="shared" si="3"/>
        <v>0.17190375532428581</v>
      </c>
      <c r="L32" s="79"/>
      <c r="M32" s="80"/>
      <c r="N32" s="81">
        <f>分析係数表!H35</f>
        <v>6.1051437381369679E-2</v>
      </c>
      <c r="O32" s="82">
        <f t="shared" si="4"/>
        <v>0.44111398982956096</v>
      </c>
      <c r="P32" s="76">
        <f>分析係数表!C35</f>
        <v>0.24187752657583472</v>
      </c>
      <c r="Q32" s="82">
        <f t="shared" si="5"/>
        <v>0.10669556079797211</v>
      </c>
      <c r="R32" s="83">
        <v>0.13289271956297871</v>
      </c>
      <c r="S32" s="84">
        <f t="shared" si="6"/>
        <v>0.67952763155819373</v>
      </c>
      <c r="T32" s="85">
        <f>分析係数表!F35</f>
        <v>0.64519872352770524</v>
      </c>
      <c r="U32" s="86">
        <f t="shared" si="7"/>
        <v>0.43843036048315137</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投入係数表!Z33</f>
        <v>2.4096385542168677E-3</v>
      </c>
      <c r="E33" s="77">
        <f t="shared" si="0"/>
        <v>0.24096385542168677</v>
      </c>
      <c r="F33" s="76">
        <f>分析係数表!C36</f>
        <v>0.77936171821825606</v>
      </c>
      <c r="G33" s="77">
        <f t="shared" si="1"/>
        <v>0.18779800438994124</v>
      </c>
      <c r="H33" s="77">
        <v>0.27936820063615803</v>
      </c>
      <c r="I33" s="77">
        <f t="shared" si="2"/>
        <v>0.27936820063615803</v>
      </c>
      <c r="J33" s="76">
        <f>分析係数表!G36</f>
        <v>1.8652197083474639E-2</v>
      </c>
      <c r="K33" s="78">
        <f t="shared" si="3"/>
        <v>5.2108307371213046E-3</v>
      </c>
      <c r="L33" s="79"/>
      <c r="M33" s="80"/>
      <c r="N33" s="81">
        <f>分析係数表!H36</f>
        <v>0.16962772804293599</v>
      </c>
      <c r="O33" s="82">
        <f t="shared" si="4"/>
        <v>1.2256085542316271</v>
      </c>
      <c r="P33" s="76">
        <f>分析係数表!C36</f>
        <v>0.77936171821825606</v>
      </c>
      <c r="Q33" s="82">
        <f t="shared" si="5"/>
        <v>0.95519238868895351</v>
      </c>
      <c r="R33" s="83">
        <v>0.99722054178341202</v>
      </c>
      <c r="S33" s="84">
        <f t="shared" si="6"/>
        <v>1.2765887424195701</v>
      </c>
      <c r="T33" s="85">
        <f>分析係数表!F36</f>
        <v>0.88299985465820452</v>
      </c>
      <c r="U33" s="86">
        <f t="shared" si="7"/>
        <v>1.1272276740147804</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投入係数表!Z34</f>
        <v>3.3734939759036145E-2</v>
      </c>
      <c r="E34" s="77">
        <f t="shared" si="0"/>
        <v>3.3734939759036147</v>
      </c>
      <c r="F34" s="76">
        <f>分析係数表!C37</f>
        <v>0.39264934616049307</v>
      </c>
      <c r="G34" s="77">
        <f t="shared" si="1"/>
        <v>1.3246002039149165</v>
      </c>
      <c r="H34" s="77">
        <v>1.5094445468098323</v>
      </c>
      <c r="I34" s="77">
        <f t="shared" si="2"/>
        <v>1.5094445468098323</v>
      </c>
      <c r="J34" s="76">
        <f>分析係数表!G37</f>
        <v>0.48015873015873017</v>
      </c>
      <c r="K34" s="78">
        <f t="shared" si="3"/>
        <v>0.72477297684122899</v>
      </c>
      <c r="L34" s="79"/>
      <c r="M34" s="80"/>
      <c r="N34" s="81">
        <f>分析係数表!H37</f>
        <v>4.8128458914818879E-2</v>
      </c>
      <c r="O34" s="82">
        <f t="shared" si="4"/>
        <v>0.34774179686623397</v>
      </c>
      <c r="P34" s="76">
        <f>分析係数表!C37</f>
        <v>0.39264934616049307</v>
      </c>
      <c r="Q34" s="82">
        <f t="shared" si="5"/>
        <v>0.13654058917220177</v>
      </c>
      <c r="R34" s="83">
        <v>0.17079067779593279</v>
      </c>
      <c r="S34" s="84">
        <f t="shared" si="6"/>
        <v>1.680235224605765</v>
      </c>
      <c r="T34" s="85">
        <f>分析係数表!F37</f>
        <v>0.71504884004884006</v>
      </c>
      <c r="U34" s="86">
        <f t="shared" si="7"/>
        <v>1.2014502483635545</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投入係数表!Z35</f>
        <v>5.6224899598393578E-3</v>
      </c>
      <c r="E35" s="77">
        <f t="shared" si="0"/>
        <v>0.56224899598393574</v>
      </c>
      <c r="F35" s="76">
        <f>分析係数表!C38</f>
        <v>0.1050867904295959</v>
      </c>
      <c r="G35" s="77">
        <f t="shared" si="1"/>
        <v>5.9084942410214565E-2</v>
      </c>
      <c r="H35" s="77">
        <v>8.1799683983484875E-2</v>
      </c>
      <c r="I35" s="77">
        <f t="shared" si="2"/>
        <v>8.1799683983484875E-2</v>
      </c>
      <c r="J35" s="76">
        <f>分析係数表!G38</f>
        <v>0.35480984340044741</v>
      </c>
      <c r="K35" s="78">
        <f t="shared" si="3"/>
        <v>2.9023333064386356E-2</v>
      </c>
      <c r="L35" s="79"/>
      <c r="M35" s="80"/>
      <c r="N35" s="81">
        <f>分析係数表!H38</f>
        <v>4.2637829346869612E-2</v>
      </c>
      <c r="O35" s="82">
        <f t="shared" si="4"/>
        <v>0.30807043744737533</v>
      </c>
      <c r="P35" s="76">
        <f>分析係数表!C38</f>
        <v>0.1050867904295959</v>
      </c>
      <c r="Q35" s="82">
        <f t="shared" si="5"/>
        <v>3.2374133497586263E-2</v>
      </c>
      <c r="R35" s="83">
        <v>4.0590146545594813E-2</v>
      </c>
      <c r="S35" s="84">
        <f t="shared" si="6"/>
        <v>0.12238983052907969</v>
      </c>
      <c r="T35" s="85">
        <f>分析係数表!F38</f>
        <v>0.56778523489932886</v>
      </c>
      <c r="U35" s="86">
        <f t="shared" si="7"/>
        <v>6.9491138676242556E-2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投入係数表!Z36</f>
        <v>0</v>
      </c>
      <c r="E36" s="77">
        <f t="shared" si="0"/>
        <v>0</v>
      </c>
      <c r="F36" s="76">
        <f>分析係数表!C39</f>
        <v>1</v>
      </c>
      <c r="G36" s="77">
        <f t="shared" si="1"/>
        <v>0</v>
      </c>
      <c r="H36" s="77">
        <v>8.9283829665731881E-2</v>
      </c>
      <c r="I36" s="77">
        <f t="shared" si="2"/>
        <v>8.9283829665731881E-2</v>
      </c>
      <c r="J36" s="76">
        <f>分析係数表!G39</f>
        <v>0.33710212609069684</v>
      </c>
      <c r="K36" s="78">
        <f t="shared" si="3"/>
        <v>3.0097768805837848E-2</v>
      </c>
      <c r="L36" s="79"/>
      <c r="M36" s="80"/>
      <c r="N36" s="81">
        <f>分析係数表!H39</f>
        <v>3.8325321619990253E-3</v>
      </c>
      <c r="O36" s="82">
        <f t="shared" si="4"/>
        <v>2.7691134322832472E-2</v>
      </c>
      <c r="P36" s="76">
        <f>分析係数表!C39</f>
        <v>1</v>
      </c>
      <c r="Q36" s="82">
        <f t="shared" si="5"/>
        <v>2.7691134322832472E-2</v>
      </c>
      <c r="R36" s="83">
        <v>8.2922768239104092E-2</v>
      </c>
      <c r="S36" s="84">
        <f t="shared" si="6"/>
        <v>0.17220659790483597</v>
      </c>
      <c r="T36" s="85">
        <f>分析係数表!F39</f>
        <v>0.68778419564950233</v>
      </c>
      <c r="U36" s="86">
        <f t="shared" si="7"/>
        <v>0.11844097642551488</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投入係数表!Z37</f>
        <v>0</v>
      </c>
      <c r="E37" s="77">
        <f t="shared" si="0"/>
        <v>0</v>
      </c>
      <c r="F37" s="76">
        <f>分析係数表!C40</f>
        <v>0.68553257686676428</v>
      </c>
      <c r="G37" s="77">
        <f t="shared" si="1"/>
        <v>0</v>
      </c>
      <c r="H37" s="77">
        <v>9.8293940356285084E-4</v>
      </c>
      <c r="I37" s="77">
        <f t="shared" si="2"/>
        <v>9.8293940356285084E-4</v>
      </c>
      <c r="J37" s="76">
        <f>分析係数表!G40</f>
        <v>0.52354072328019352</v>
      </c>
      <c r="K37" s="78">
        <f t="shared" si="3"/>
        <v>5.1460880628189699E-4</v>
      </c>
      <c r="L37" s="79"/>
      <c r="M37" s="80"/>
      <c r="N37" s="81">
        <f>分析係数表!H40</f>
        <v>2.9983928090933552E-2</v>
      </c>
      <c r="O37" s="82">
        <f t="shared" si="4"/>
        <v>0.21664240381980701</v>
      </c>
      <c r="P37" s="76">
        <f>分析係数表!C40</f>
        <v>0.68553257686676428</v>
      </c>
      <c r="Q37" s="82">
        <f t="shared" si="5"/>
        <v>0.14851542534920242</v>
      </c>
      <c r="R37" s="83">
        <v>0.148812418342716</v>
      </c>
      <c r="S37" s="84">
        <f t="shared" si="6"/>
        <v>0.14979535774627883</v>
      </c>
      <c r="T37" s="85">
        <f>分析係数表!F40</f>
        <v>0.72017864896718564</v>
      </c>
      <c r="U37" s="86">
        <f t="shared" si="7"/>
        <v>0.10787941836327133</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投入係数表!Z38</f>
        <v>0</v>
      </c>
      <c r="E38" s="77">
        <f t="shared" si="0"/>
        <v>0</v>
      </c>
      <c r="F38" s="76">
        <f>分析係数表!C41</f>
        <v>0.79754162795683559</v>
      </c>
      <c r="G38" s="77">
        <f t="shared" si="1"/>
        <v>0</v>
      </c>
      <c r="H38" s="77">
        <v>1.5392484923987212E-3</v>
      </c>
      <c r="I38" s="77">
        <f t="shared" si="2"/>
        <v>1.5392484923987212E-3</v>
      </c>
      <c r="J38" s="76">
        <f>分析係数表!G41</f>
        <v>0.45300318922749822</v>
      </c>
      <c r="K38" s="78">
        <f t="shared" si="3"/>
        <v>6.9728447607023927E-4</v>
      </c>
      <c r="L38" s="79"/>
      <c r="M38" s="80"/>
      <c r="N38" s="81">
        <f>分析係数表!H41</f>
        <v>5.1357385442195667E-2</v>
      </c>
      <c r="O38" s="82">
        <f t="shared" si="4"/>
        <v>0.37107170889533764</v>
      </c>
      <c r="P38" s="76">
        <f>分析係数表!C41</f>
        <v>0.79754162795683559</v>
      </c>
      <c r="Q38" s="82">
        <f t="shared" si="5"/>
        <v>0.29594513480111256</v>
      </c>
      <c r="R38" s="83">
        <v>0.30155386622746833</v>
      </c>
      <c r="S38" s="84">
        <f t="shared" si="6"/>
        <v>0.30309311471986705</v>
      </c>
      <c r="T38" s="85">
        <f>分析係数表!F41</f>
        <v>0.55652019844082212</v>
      </c>
      <c r="U38" s="86">
        <f t="shared" si="7"/>
        <v>0.16867744034994728</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投入係数表!Z39</f>
        <v>0</v>
      </c>
      <c r="E39" s="77">
        <f>$C$28*D39</f>
        <v>0</v>
      </c>
      <c r="F39" s="76">
        <f>分析係数表!C42</f>
        <v>0.98696461824953441</v>
      </c>
      <c r="G39" s="77">
        <f>E39*F39</f>
        <v>0</v>
      </c>
      <c r="H39" s="77">
        <v>2.4045773702135811E-2</v>
      </c>
      <c r="I39" s="77">
        <f>C39+H39</f>
        <v>2.4045773702135811E-2</v>
      </c>
      <c r="J39" s="76">
        <f>分析係数表!G42</f>
        <v>0.48689138576779029</v>
      </c>
      <c r="K39" s="78">
        <f>I39*J39</f>
        <v>1.1707680079691593E-2</v>
      </c>
      <c r="L39" s="79"/>
      <c r="M39" s="80"/>
      <c r="N39" s="81">
        <f>分析係数表!H42</f>
        <v>1.3250234533514657E-2</v>
      </c>
      <c r="O39" s="82">
        <f t="shared" si="4"/>
        <v>9.5736711074384764E-2</v>
      </c>
      <c r="P39" s="76">
        <f>分析係数表!C42</f>
        <v>0.98696461824953441</v>
      </c>
      <c r="Q39" s="82">
        <f>O39*P39</f>
        <v>9.4488746497996129E-2</v>
      </c>
      <c r="R39" s="83">
        <v>9.906602300423506E-2</v>
      </c>
      <c r="S39" s="84">
        <f>I39+R39</f>
        <v>0.12311179670637087</v>
      </c>
      <c r="T39" s="85">
        <f>分析係数表!F42</f>
        <v>0.55852059925093633</v>
      </c>
      <c r="U39" s="86">
        <f>S39*T39</f>
        <v>6.8760474471301708E-2</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投入係数表!Z40</f>
        <v>6.8273092369477914E-2</v>
      </c>
      <c r="E40" s="77">
        <f>$C$28*D40</f>
        <v>6.8273092369477917</v>
      </c>
      <c r="F40" s="76">
        <f>分析係数表!C43</f>
        <v>0.29367142552738124</v>
      </c>
      <c r="G40" s="77">
        <f>E40*F40</f>
        <v>2.0049856361307152</v>
      </c>
      <c r="H40" s="77">
        <v>2.3169898624419418</v>
      </c>
      <c r="I40" s="77">
        <f>C40+H40</f>
        <v>2.3169898624419418</v>
      </c>
      <c r="J40" s="76">
        <f>分析係数表!G43</f>
        <v>0.35405848592511613</v>
      </c>
      <c r="K40" s="78">
        <f>I40*J40</f>
        <v>0.82034992260003703</v>
      </c>
      <c r="L40" s="79"/>
      <c r="M40" s="80"/>
      <c r="N40" s="81">
        <f>分析係数表!H43</f>
        <v>3.6063618579417776E-2</v>
      </c>
      <c r="O40" s="82">
        <f t="shared" si="4"/>
        <v>0.26056989583856971</v>
      </c>
      <c r="P40" s="76">
        <f>分析係数表!C43</f>
        <v>0.29367142552738124</v>
      </c>
      <c r="Q40" s="82">
        <f>O40*P40</f>
        <v>7.6521932760434008E-2</v>
      </c>
      <c r="R40" s="83">
        <v>0.12919116694276522</v>
      </c>
      <c r="S40" s="84">
        <f>I40+R40</f>
        <v>2.4461810293847073</v>
      </c>
      <c r="T40" s="85">
        <f>分析係数表!F43</f>
        <v>0.58526919923476362</v>
      </c>
      <c r="U40" s="86">
        <f>S40*T40</f>
        <v>1.4316744122512575</v>
      </c>
      <c r="V40" s="87">
        <f>分析係数表!D43</f>
        <v>0.25485105220005466</v>
      </c>
      <c r="W40" s="167">
        <f>ROUND(S40*V40,0)</f>
        <v>1</v>
      </c>
      <c r="X40" s="76">
        <f>分析係数表!E43</f>
        <v>0.20470073790653184</v>
      </c>
      <c r="Y40" s="166">
        <f>ROUND(S40*X40,0)</f>
        <v>1</v>
      </c>
    </row>
    <row r="41" spans="1:25" x14ac:dyDescent="0.2">
      <c r="A41" s="6" t="s">
        <v>340</v>
      </c>
      <c r="B41" s="5" t="s">
        <v>42</v>
      </c>
      <c r="C41" s="90"/>
      <c r="D41" s="76">
        <f>投入係数表!Z41</f>
        <v>0</v>
      </c>
      <c r="E41" s="77">
        <f>$C$28*D41</f>
        <v>0</v>
      </c>
      <c r="F41" s="76">
        <f>分析係数表!C44</f>
        <v>0.46678607983623333</v>
      </c>
      <c r="G41" s="77">
        <f>E41*F41</f>
        <v>0</v>
      </c>
      <c r="H41" s="77">
        <v>2.3579380258644997E-3</v>
      </c>
      <c r="I41" s="77">
        <f>C41+H41</f>
        <v>2.3579380258644997E-3</v>
      </c>
      <c r="J41" s="76">
        <f>分析係数表!G44</f>
        <v>0.26617412140575081</v>
      </c>
      <c r="K41" s="78">
        <f>I41*J41</f>
        <v>6.2762208236369376E-4</v>
      </c>
      <c r="L41" s="79"/>
      <c r="M41" s="80"/>
      <c r="N41" s="81">
        <f>分析係数表!H44</f>
        <v>0.11125251805362636</v>
      </c>
      <c r="O41" s="82">
        <f t="shared" si="4"/>
        <v>0.80383106806582771</v>
      </c>
      <c r="P41" s="76">
        <f>分析係数表!C44</f>
        <v>0.46678607983623333</v>
      </c>
      <c r="Q41" s="82">
        <f>O41*P41</f>
        <v>0.37521715311302017</v>
      </c>
      <c r="R41" s="83">
        <v>0.38112133903775985</v>
      </c>
      <c r="S41" s="84">
        <f>I41+R41</f>
        <v>0.38347927706362434</v>
      </c>
      <c r="T41" s="85">
        <f>分析係数表!F44</f>
        <v>0.50772097976570818</v>
      </c>
      <c r="U41" s="86">
        <f>S41*T41</f>
        <v>0.19470047427058881</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投入係数表!Z42</f>
        <v>0</v>
      </c>
      <c r="E42" s="77">
        <f>$C$28*D42</f>
        <v>0</v>
      </c>
      <c r="F42" s="76">
        <f>分析係数表!C45</f>
        <v>1</v>
      </c>
      <c r="G42" s="77">
        <f>E42*F42</f>
        <v>0</v>
      </c>
      <c r="H42" s="77">
        <v>0.10598042309461765</v>
      </c>
      <c r="I42" s="77">
        <f>C42+H42</f>
        <v>0.10598042309461765</v>
      </c>
      <c r="J42" s="76">
        <f>分析係数表!G45</f>
        <v>0</v>
      </c>
      <c r="K42" s="78">
        <f>I42*J42</f>
        <v>0</v>
      </c>
      <c r="L42" s="79"/>
      <c r="M42" s="80"/>
      <c r="N42" s="81">
        <f>分析係数表!H45</f>
        <v>0</v>
      </c>
      <c r="O42" s="82">
        <f t="shared" si="4"/>
        <v>0</v>
      </c>
      <c r="P42" s="76">
        <f>分析係数表!C45</f>
        <v>1</v>
      </c>
      <c r="Q42" s="82">
        <f>O42*P42</f>
        <v>0</v>
      </c>
      <c r="R42" s="83">
        <v>3.2486090869956859E-2</v>
      </c>
      <c r="S42" s="84">
        <f>I42+R42</f>
        <v>0.13846651396457452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3.2128514056224901E-3</v>
      </c>
      <c r="E43" s="77">
        <f>$C$28*D43</f>
        <v>0.32128514056224899</v>
      </c>
      <c r="F43" s="76">
        <f>分析係数表!C46</f>
        <v>1</v>
      </c>
      <c r="G43" s="77">
        <f>E43*F43</f>
        <v>0.32128514056224899</v>
      </c>
      <c r="H43" s="77">
        <v>0.4704621010042932</v>
      </c>
      <c r="I43" s="77">
        <f>C43+H43</f>
        <v>0.4704621010042932</v>
      </c>
      <c r="J43" s="76">
        <f>分析係数表!G46</f>
        <v>9.254143646408839E-3</v>
      </c>
      <c r="K43" s="78">
        <f>I43*J43</f>
        <v>4.3537238628850337E-3</v>
      </c>
      <c r="L43" s="79"/>
      <c r="M43" s="80"/>
      <c r="N43" s="81">
        <f>分析係数表!H46</f>
        <v>3.7808984269891717E-2</v>
      </c>
      <c r="O43" s="82">
        <f t="shared" si="4"/>
        <v>0.27318065909754469</v>
      </c>
      <c r="P43" s="76">
        <f>分析係数表!C46</f>
        <v>1</v>
      </c>
      <c r="Q43" s="82">
        <f>O43*P43</f>
        <v>0.27318065909754469</v>
      </c>
      <c r="R43" s="83">
        <v>0.29103131699694801</v>
      </c>
      <c r="S43" s="84">
        <f>I43+R43</f>
        <v>0.76149341800124115</v>
      </c>
      <c r="T43" s="85">
        <f>分析係数表!F46</f>
        <v>0.31353591160220995</v>
      </c>
      <c r="U43" s="86">
        <f>S43*T43</f>
        <v>0.23875553299210187</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投入係数表!Z44</f>
        <v>0.64738955823293176</v>
      </c>
      <c r="E44" s="91">
        <f>SUM(E5:E43)</f>
        <v>64.738955823293196</v>
      </c>
      <c r="F44" s="92">
        <f>分析係数表!C47</f>
        <v>0.4319039427318887</v>
      </c>
      <c r="G44" s="91">
        <f>SUM(G5:G43)</f>
        <v>12.231565313206362</v>
      </c>
      <c r="H44" s="91">
        <f>SUM(H5:H43)</f>
        <v>14.096866568677092</v>
      </c>
      <c r="I44" s="91">
        <f>SUM(I5:I43)</f>
        <v>114.09686656867709</v>
      </c>
      <c r="J44" s="92">
        <f>分析係数表!G47</f>
        <v>0.25029486054038919</v>
      </c>
      <c r="K44" s="93">
        <f>SUM(K5:K43)</f>
        <v>11.523579369031546</v>
      </c>
      <c r="L44" s="94">
        <f>最終需要_まとめ!$L$33</f>
        <v>0.627</v>
      </c>
      <c r="M44" s="91">
        <f>K44*L44</f>
        <v>7.2252842643827799</v>
      </c>
      <c r="N44" s="95">
        <f>分析係数表!H47</f>
        <v>1</v>
      </c>
      <c r="O44" s="96">
        <f>SUM(O5:O43)</f>
        <v>7.225284264382779</v>
      </c>
      <c r="P44" s="92">
        <f>分析係数表!C47</f>
        <v>0.4319039427318887</v>
      </c>
      <c r="Q44" s="96">
        <f>SUM(Q5:Q43)</f>
        <v>3.2254598594740012</v>
      </c>
      <c r="R44" s="91">
        <f>SUM(R7:R43)</f>
        <v>3.6317283693775191</v>
      </c>
      <c r="S44" s="97">
        <f>SUM(S5:S43)</f>
        <v>117.81822491072076</v>
      </c>
      <c r="T44" s="98">
        <f>分析係数表!F47</f>
        <v>0.46751956312169796</v>
      </c>
      <c r="U44" s="99">
        <f>SUM(U5:U43)</f>
        <v>44.414079080556981</v>
      </c>
      <c r="V44" s="100">
        <f>分析係数表!D47</f>
        <v>9.4632730327820297E-2</v>
      </c>
      <c r="W44" s="164">
        <f>SUM(W5:W43)</f>
        <v>3</v>
      </c>
      <c r="X44" s="92">
        <f>分析係数表!E47</f>
        <v>7.3297752597196272E-2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0.68488372093023253</v>
      </c>
      <c r="G5" s="77">
        <f t="shared" ref="G5:G38" si="1">E5*F5</f>
        <v>0</v>
      </c>
      <c r="H5" s="77">
        <f t="array" ref="H5:H43">MMULT(逆行列係数!C5:AO43,'25'!G5:G43)</f>
        <v>1.3340251283196606E-2</v>
      </c>
      <c r="I5" s="77">
        <f t="shared" ref="I5:I38" si="2">C5+H5</f>
        <v>1.3340251283196606E-2</v>
      </c>
      <c r="J5" s="76">
        <f>分析係数表!G8</f>
        <v>0.11968520032706459</v>
      </c>
      <c r="K5" s="78">
        <f t="shared" ref="K5:K38" si="3">I5*J5</f>
        <v>1.5966306472427663E-3</v>
      </c>
      <c r="L5" s="79" t="s">
        <v>184</v>
      </c>
      <c r="M5" s="80" t="s">
        <v>184</v>
      </c>
      <c r="N5" s="81">
        <f>分析係数表!H8</f>
        <v>1.1759401339568168E-2</v>
      </c>
      <c r="O5" s="82">
        <f t="shared" ref="O5:O43" si="4">$M$44*N5</f>
        <v>0.15238205173321737</v>
      </c>
      <c r="P5" s="76">
        <f>分析係数表!C8</f>
        <v>0.68488372093023253</v>
      </c>
      <c r="Q5" s="82">
        <f t="shared" ref="Q5:Q38" si="5">O5*P5</f>
        <v>0.1043639865940291</v>
      </c>
      <c r="R5" s="83">
        <f t="array" ref="R5:R43">MMULT(逆行列係数!C5:AO43,'25'!Q5:Q43)</f>
        <v>0.15048756652081921</v>
      </c>
      <c r="S5" s="84">
        <f t="shared" ref="S5:S38" si="6">I5+R5</f>
        <v>0.16382781780401581</v>
      </c>
      <c r="T5" s="85">
        <f>分析係数表!F8</f>
        <v>0.45145134914145546</v>
      </c>
      <c r="U5" s="86">
        <f t="shared" ref="U5:U38" si="7">S5*T5</f>
        <v>7.3960289374523494E-2</v>
      </c>
      <c r="V5" s="87">
        <f>分析係数表!D8</f>
        <v>0.31204006541291907</v>
      </c>
      <c r="W5" s="167">
        <f t="shared" ref="W5:W38" si="8">ROUND(S5*V5,0)</f>
        <v>0</v>
      </c>
      <c r="X5" s="76">
        <f>分析係数表!E8</f>
        <v>0.14922322158626328</v>
      </c>
      <c r="Y5" s="166">
        <f t="shared" ref="Y5:Y38" si="9">ROUND(S5*X5,0)</f>
        <v>0</v>
      </c>
    </row>
    <row r="6" spans="1:25" x14ac:dyDescent="0.2">
      <c r="A6" s="6" t="s">
        <v>219</v>
      </c>
      <c r="B6" s="5" t="s">
        <v>265</v>
      </c>
      <c r="C6" s="90"/>
      <c r="D6" s="76">
        <f>投入係数表!AA6</f>
        <v>0</v>
      </c>
      <c r="E6" s="77">
        <f t="shared" si="0"/>
        <v>0</v>
      </c>
      <c r="F6" s="76">
        <f>分析係数表!C9</f>
        <v>0.9299655568312285</v>
      </c>
      <c r="G6" s="77">
        <f t="shared" si="1"/>
        <v>0</v>
      </c>
      <c r="H6" s="77">
        <v>7.3071327499604176E-3</v>
      </c>
      <c r="I6" s="77">
        <f t="shared" si="2"/>
        <v>7.3071327499604176E-3</v>
      </c>
      <c r="J6" s="76">
        <f>分析係数表!G9</f>
        <v>0.24742268041237114</v>
      </c>
      <c r="K6" s="78">
        <f t="shared" si="3"/>
        <v>1.8079503711242271E-3</v>
      </c>
      <c r="L6" s="79"/>
      <c r="M6" s="80"/>
      <c r="N6" s="81">
        <f>分析係数表!H9</f>
        <v>6.1815034870952028E-4</v>
      </c>
      <c r="O6" s="82">
        <f t="shared" si="4"/>
        <v>8.0101882481901521E-3</v>
      </c>
      <c r="P6" s="76">
        <f>分析係数表!C9</f>
        <v>0.9299655568312285</v>
      </c>
      <c r="Q6" s="82">
        <f t="shared" si="5"/>
        <v>7.4491991745511176E-3</v>
      </c>
      <c r="R6" s="83">
        <v>1.0260933748941849E-2</v>
      </c>
      <c r="S6" s="84">
        <f t="shared" si="6"/>
        <v>1.7568066498902267E-2</v>
      </c>
      <c r="T6" s="85">
        <f>分析係数表!F9</f>
        <v>0.67468499427262318</v>
      </c>
      <c r="U6" s="86">
        <f t="shared" si="7"/>
        <v>1.1852910845192939E-2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投入係数表!AA7</f>
        <v>0</v>
      </c>
      <c r="E7" s="77">
        <f t="shared" si="0"/>
        <v>0</v>
      </c>
      <c r="F7" s="76">
        <f>分析係数表!C10</f>
        <v>1.2922465208747513E-2</v>
      </c>
      <c r="G7" s="77">
        <f t="shared" si="1"/>
        <v>0</v>
      </c>
      <c r="H7" s="77">
        <v>5.6934483827723349E-5</v>
      </c>
      <c r="I7" s="77">
        <f t="shared" si="2"/>
        <v>5.6934483827723349E-5</v>
      </c>
      <c r="J7" s="76">
        <f>分析係数表!G10</f>
        <v>0.17647058823529413</v>
      </c>
      <c r="K7" s="78">
        <f t="shared" si="3"/>
        <v>1.0047261851951179E-5</v>
      </c>
      <c r="L7" s="79"/>
      <c r="M7" s="80"/>
      <c r="N7" s="81">
        <f>分析係数表!H10</f>
        <v>1.1926665551571919E-3</v>
      </c>
      <c r="O7" s="82">
        <f t="shared" si="4"/>
        <v>1.5454951443566881E-2</v>
      </c>
      <c r="P7" s="76">
        <f>分析係数表!C10</f>
        <v>1.2922465208747513E-2</v>
      </c>
      <c r="Q7" s="82">
        <f t="shared" si="5"/>
        <v>1.9971607233237518E-4</v>
      </c>
      <c r="R7" s="83">
        <v>3.2960170007681743E-4</v>
      </c>
      <c r="S7" s="84">
        <f t="shared" si="6"/>
        <v>3.8653618390454078E-4</v>
      </c>
      <c r="T7" s="85">
        <f>分析係数表!F10</f>
        <v>0.58823529411764708</v>
      </c>
      <c r="U7" s="86">
        <f t="shared" si="7"/>
        <v>2.2737422582620045E-4</v>
      </c>
      <c r="V7" s="87">
        <f>分析係数表!D10</f>
        <v>5.8823529411764705E-2</v>
      </c>
      <c r="W7" s="167">
        <f t="shared" si="8"/>
        <v>0</v>
      </c>
      <c r="X7" s="76">
        <f>分析係数表!E10</f>
        <v>0</v>
      </c>
      <c r="Y7" s="166">
        <f t="shared" si="9"/>
        <v>0</v>
      </c>
    </row>
    <row r="8" spans="1:25" x14ac:dyDescent="0.2">
      <c r="A8" s="6" t="s">
        <v>221</v>
      </c>
      <c r="B8" s="5" t="s">
        <v>27</v>
      </c>
      <c r="C8" s="90"/>
      <c r="D8" s="76">
        <f>投入係数表!AA8</f>
        <v>0</v>
      </c>
      <c r="E8" s="77">
        <f t="shared" si="0"/>
        <v>0</v>
      </c>
      <c r="F8" s="76">
        <f>分析係数表!C11</f>
        <v>8.1708834508502748E-2</v>
      </c>
      <c r="G8" s="77">
        <f t="shared" si="1"/>
        <v>0</v>
      </c>
      <c r="H8" s="77">
        <v>2.0938080507112589E-2</v>
      </c>
      <c r="I8" s="77">
        <f t="shared" si="2"/>
        <v>2.0938080507112589E-2</v>
      </c>
      <c r="J8" s="76">
        <f>分析係数表!G11</f>
        <v>0.34375</v>
      </c>
      <c r="K8" s="78">
        <f t="shared" si="3"/>
        <v>7.1974651743199527E-3</v>
      </c>
      <c r="L8" s="79"/>
      <c r="M8" s="80"/>
      <c r="N8" s="81">
        <f>分析係数表!H11</f>
        <v>-2.1817071130924245E-5</v>
      </c>
      <c r="O8" s="82">
        <f t="shared" si="4"/>
        <v>-2.8271252640671126E-4</v>
      </c>
      <c r="P8" s="76">
        <f>分析係数表!C11</f>
        <v>8.1708834508502748E-2</v>
      </c>
      <c r="Q8" s="82">
        <f t="shared" si="5"/>
        <v>-2.3100111033646682E-5</v>
      </c>
      <c r="R8" s="83">
        <v>1.8307480036219876E-3</v>
      </c>
      <c r="S8" s="84">
        <f t="shared" si="6"/>
        <v>2.2768828510734578E-2</v>
      </c>
      <c r="T8" s="85">
        <f>分析係数表!F11</f>
        <v>0.56944444444444442</v>
      </c>
      <c r="U8" s="86">
        <f t="shared" si="7"/>
        <v>1.2965582901946078E-2</v>
      </c>
      <c r="V8" s="87">
        <f>分析係数表!D11</f>
        <v>3.8194444444444448E-2</v>
      </c>
      <c r="W8" s="167">
        <f t="shared" si="8"/>
        <v>0</v>
      </c>
      <c r="X8" s="76">
        <f>分析係数表!E11</f>
        <v>3.125E-2</v>
      </c>
      <c r="Y8" s="166">
        <f t="shared" si="9"/>
        <v>0</v>
      </c>
    </row>
    <row r="9" spans="1:25" x14ac:dyDescent="0.2">
      <c r="A9" s="6" t="s">
        <v>222</v>
      </c>
      <c r="B9" s="5" t="s">
        <v>190</v>
      </c>
      <c r="C9" s="90"/>
      <c r="D9" s="76">
        <f>投入係数表!AA9</f>
        <v>0</v>
      </c>
      <c r="E9" s="77">
        <f t="shared" si="0"/>
        <v>0</v>
      </c>
      <c r="F9" s="76">
        <f>分析係数表!C12</f>
        <v>0.11314574959059098</v>
      </c>
      <c r="G9" s="77">
        <f t="shared" si="1"/>
        <v>0</v>
      </c>
      <c r="H9" s="77">
        <v>1.2205562223567613E-3</v>
      </c>
      <c r="I9" s="77">
        <f t="shared" si="2"/>
        <v>1.2205562223567613E-3</v>
      </c>
      <c r="J9" s="76">
        <f>分析係数表!G12</f>
        <v>0.14250333396837492</v>
      </c>
      <c r="K9" s="78">
        <f t="shared" si="3"/>
        <v>1.7393333098168363E-4</v>
      </c>
      <c r="L9" s="79"/>
      <c r="M9" s="80"/>
      <c r="N9" s="81">
        <f>分析係数表!H12</f>
        <v>9.1697149963274591E-2</v>
      </c>
      <c r="O9" s="82">
        <f t="shared" si="4"/>
        <v>1.1882407484874073</v>
      </c>
      <c r="P9" s="76">
        <f>分析係数表!C12</f>
        <v>0.11314574959059098</v>
      </c>
      <c r="Q9" s="82">
        <f t="shared" si="5"/>
        <v>0.1344443901816926</v>
      </c>
      <c r="R9" s="83">
        <v>0.15190562573391814</v>
      </c>
      <c r="S9" s="84">
        <f t="shared" si="6"/>
        <v>0.15312618195627489</v>
      </c>
      <c r="T9" s="85">
        <f>分析係数表!F12</f>
        <v>0.2998031371054804</v>
      </c>
      <c r="U9" s="86">
        <f t="shared" si="7"/>
        <v>4.5907709723475819E-2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投入係数表!AA10</f>
        <v>1.1806375442739079E-3</v>
      </c>
      <c r="E10" s="77">
        <f t="shared" si="0"/>
        <v>0.11806375442739078</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0.18225534202352653</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投入係数表!AA11</f>
        <v>2.9515938606847697E-3</v>
      </c>
      <c r="E11" s="77">
        <f t="shared" si="0"/>
        <v>0.29515938606847697</v>
      </c>
      <c r="F11" s="76">
        <f>分析係数表!C14</f>
        <v>0.3356233343204027</v>
      </c>
      <c r="G11" s="77">
        <f t="shared" si="1"/>
        <v>9.9062377308265254E-2</v>
      </c>
      <c r="H11" s="77">
        <v>0.56004611504782886</v>
      </c>
      <c r="I11" s="77">
        <f t="shared" si="2"/>
        <v>0.56004611504782886</v>
      </c>
      <c r="J11" s="76">
        <f>分析係数表!G14</f>
        <v>0.16310052482842147</v>
      </c>
      <c r="K11" s="78">
        <f t="shared" si="3"/>
        <v>9.1343815292419403E-2</v>
      </c>
      <c r="L11" s="79"/>
      <c r="M11" s="80"/>
      <c r="N11" s="81">
        <f>分析係数表!H14</f>
        <v>1.1635771269826263E-3</v>
      </c>
      <c r="O11" s="82">
        <f t="shared" si="4"/>
        <v>1.5078001408357933E-2</v>
      </c>
      <c r="P11" s="76">
        <f>分析係数表!C14</f>
        <v>0.3356233343204027</v>
      </c>
      <c r="Q11" s="82">
        <f t="shared" si="5"/>
        <v>5.0605291075608173E-3</v>
      </c>
      <c r="R11" s="83">
        <v>5.9222325433412819E-2</v>
      </c>
      <c r="S11" s="84">
        <f t="shared" si="6"/>
        <v>0.61926844048124163</v>
      </c>
      <c r="T11" s="85">
        <f>分析係数表!F14</f>
        <v>0.30244919930022879</v>
      </c>
      <c r="U11" s="86">
        <f t="shared" si="7"/>
        <v>0.18729724397545292</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投入係数表!AA12</f>
        <v>8.8547815820543101E-3</v>
      </c>
      <c r="E12" s="77">
        <f t="shared" si="0"/>
        <v>0.88547815820543097</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0.10969246024580397</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投入係数表!AA13</f>
        <v>1.1806375442739079E-2</v>
      </c>
      <c r="E13" s="77">
        <f t="shared" si="0"/>
        <v>1.1806375442739079</v>
      </c>
      <c r="F13" s="76">
        <f>分析係数表!C16</f>
        <v>4.9444829979181093E-2</v>
      </c>
      <c r="G13" s="77">
        <f t="shared" si="1"/>
        <v>5.8376422643661267E-2</v>
      </c>
      <c r="H13" s="77">
        <v>7.211979073057205E-2</v>
      </c>
      <c r="I13" s="77">
        <f t="shared" si="2"/>
        <v>7.211979073057205E-2</v>
      </c>
      <c r="J13" s="76">
        <f>分析係数表!G16</f>
        <v>3.3546325878594248E-2</v>
      </c>
      <c r="K13" s="78">
        <f t="shared" si="3"/>
        <v>2.4193540021437906E-3</v>
      </c>
      <c r="L13" s="79"/>
      <c r="M13" s="80"/>
      <c r="N13" s="81">
        <f>分析係数表!H16</f>
        <v>1.6697331772200688E-2</v>
      </c>
      <c r="O13" s="82">
        <f t="shared" si="4"/>
        <v>0.21636932020993635</v>
      </c>
      <c r="P13" s="76">
        <f>分析係数表!C16</f>
        <v>4.9444829979181093E-2</v>
      </c>
      <c r="Q13" s="82">
        <f t="shared" si="5"/>
        <v>1.0698344250491295E-2</v>
      </c>
      <c r="R13" s="83">
        <v>1.2744286978017608E-2</v>
      </c>
      <c r="S13" s="84">
        <f t="shared" si="6"/>
        <v>8.4864077708589655E-2</v>
      </c>
      <c r="T13" s="85">
        <f>分析係数表!F16</f>
        <v>0.28753993610223644</v>
      </c>
      <c r="U13" s="86">
        <f t="shared" si="7"/>
        <v>2.4401811481703096E-2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投入係数表!AA14</f>
        <v>3.896103896103896E-2</v>
      </c>
      <c r="E14" s="77">
        <f t="shared" si="0"/>
        <v>3.8961038961038961</v>
      </c>
      <c r="F14" s="76">
        <f>分析係数表!C17</f>
        <v>0.25757290686735657</v>
      </c>
      <c r="G14" s="77">
        <f t="shared" si="1"/>
        <v>1.0035308059767138</v>
      </c>
      <c r="H14" s="77">
        <v>1.2371757420800198</v>
      </c>
      <c r="I14" s="77">
        <f t="shared" si="2"/>
        <v>1.2371757420800198</v>
      </c>
      <c r="J14" s="76">
        <f>分析係数表!G17</f>
        <v>0.2176385387050051</v>
      </c>
      <c r="K14" s="78">
        <f t="shared" si="3"/>
        <v>0.26925712062757579</v>
      </c>
      <c r="L14" s="79"/>
      <c r="M14" s="80"/>
      <c r="N14" s="81">
        <f>分析係数表!H17</f>
        <v>2.8507639611074346E-3</v>
      </c>
      <c r="O14" s="82">
        <f t="shared" si="4"/>
        <v>3.6941103450476936E-2</v>
      </c>
      <c r="P14" s="76">
        <f>分析係数表!C17</f>
        <v>0.25757290686735657</v>
      </c>
      <c r="Q14" s="82">
        <f t="shared" si="5"/>
        <v>9.5150273986270798E-3</v>
      </c>
      <c r="R14" s="83">
        <v>2.4459206397155007E-2</v>
      </c>
      <c r="S14" s="84">
        <f t="shared" si="6"/>
        <v>1.2616349484771747</v>
      </c>
      <c r="T14" s="85">
        <f>分析係数表!F17</f>
        <v>0.33994957352073385</v>
      </c>
      <c r="U14" s="86">
        <f t="shared" si="7"/>
        <v>0.42889226267366859</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投入係数表!AA15</f>
        <v>4.7225501770956314E-3</v>
      </c>
      <c r="E15" s="77">
        <f t="shared" si="0"/>
        <v>0.47225501770956313</v>
      </c>
      <c r="F15" s="76">
        <f>分析係数表!C18</f>
        <v>0.16953824948311513</v>
      </c>
      <c r="G15" s="77">
        <f t="shared" si="1"/>
        <v>8.0065289012096863E-2</v>
      </c>
      <c r="H15" s="77">
        <v>0.12592713696283245</v>
      </c>
      <c r="I15" s="77">
        <f t="shared" si="2"/>
        <v>0.12592713696283245</v>
      </c>
      <c r="J15" s="76">
        <f>分析係数表!G18</f>
        <v>0.21537419573315272</v>
      </c>
      <c r="K15" s="78">
        <f t="shared" si="3"/>
        <v>2.7121455844348608E-2</v>
      </c>
      <c r="L15" s="79"/>
      <c r="M15" s="80"/>
      <c r="N15" s="81">
        <f>分析係数表!H18</f>
        <v>4.4361377966212629E-4</v>
      </c>
      <c r="O15" s="82">
        <f t="shared" si="4"/>
        <v>5.7484880369364621E-3</v>
      </c>
      <c r="P15" s="76">
        <f>分析係数表!C18</f>
        <v>0.16953824948311513</v>
      </c>
      <c r="Q15" s="82">
        <f t="shared" si="5"/>
        <v>9.7458859895683668E-4</v>
      </c>
      <c r="R15" s="83">
        <v>2.9220726094149304E-3</v>
      </c>
      <c r="S15" s="84">
        <f t="shared" si="6"/>
        <v>0.12884920957224738</v>
      </c>
      <c r="T15" s="85">
        <f>分析係数表!F18</f>
        <v>0.45885540128682695</v>
      </c>
      <c r="U15" s="86">
        <f t="shared" si="7"/>
        <v>5.9123155763764035E-2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投入係数表!AA16</f>
        <v>0</v>
      </c>
      <c r="E16" s="77">
        <f t="shared" si="0"/>
        <v>0</v>
      </c>
      <c r="F16" s="76">
        <f>分析係数表!C19</f>
        <v>7.0188221007893126E-2</v>
      </c>
      <c r="G16" s="77">
        <f t="shared" si="1"/>
        <v>0</v>
      </c>
      <c r="H16" s="77">
        <v>1.0467718458964678E-2</v>
      </c>
      <c r="I16" s="77">
        <f t="shared" si="2"/>
        <v>1.0467718458964678E-2</v>
      </c>
      <c r="J16" s="76">
        <f>分析係数表!G19</f>
        <v>5.7542768273716953E-2</v>
      </c>
      <c r="K16" s="78">
        <f t="shared" si="3"/>
        <v>6.0234149763871403E-4</v>
      </c>
      <c r="L16" s="79"/>
      <c r="M16" s="80"/>
      <c r="N16" s="81">
        <f>分析係数表!H19</f>
        <v>-1.1635771269826264E-4</v>
      </c>
      <c r="O16" s="82">
        <f t="shared" si="4"/>
        <v>-1.5078001408357934E-3</v>
      </c>
      <c r="P16" s="76">
        <f>分析係数表!C19</f>
        <v>7.0188221007893126E-2</v>
      </c>
      <c r="Q16" s="82">
        <f t="shared" si="5"/>
        <v>-1.0582980952071505E-4</v>
      </c>
      <c r="R16" s="83">
        <v>9.4315992244639211E-4</v>
      </c>
      <c r="S16" s="84">
        <f t="shared" si="6"/>
        <v>1.141087838141107E-2</v>
      </c>
      <c r="T16" s="85">
        <f>分析係数表!F19</f>
        <v>0.24027993779160187</v>
      </c>
      <c r="U16" s="86">
        <f t="shared" si="7"/>
        <v>2.7418051476329865E-3</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投入係数表!AA17</f>
        <v>0</v>
      </c>
      <c r="E17" s="77">
        <f t="shared" si="0"/>
        <v>0</v>
      </c>
      <c r="F17" s="76">
        <f>分析係数表!C20</f>
        <v>0.17015847434864362</v>
      </c>
      <c r="G17" s="77">
        <f t="shared" si="1"/>
        <v>0</v>
      </c>
      <c r="H17" s="77">
        <v>1.3662576834937599E-2</v>
      </c>
      <c r="I17" s="77">
        <f t="shared" si="2"/>
        <v>1.3662576834937599E-2</v>
      </c>
      <c r="J17" s="76">
        <f>分析係数表!G20</f>
        <v>0.1001139508383526</v>
      </c>
      <c r="K17" s="78">
        <f t="shared" si="3"/>
        <v>1.3678145455781579E-3</v>
      </c>
      <c r="L17" s="79"/>
      <c r="M17" s="80"/>
      <c r="N17" s="81">
        <f>分析係数表!H20</f>
        <v>5.5269913531674753E-4</v>
      </c>
      <c r="O17" s="82">
        <f t="shared" si="4"/>
        <v>7.1620506689700188E-3</v>
      </c>
      <c r="P17" s="76">
        <f>分析係数表!C20</f>
        <v>0.17015847434864362</v>
      </c>
      <c r="Q17" s="82">
        <f t="shared" si="5"/>
        <v>1.2186836150396207E-3</v>
      </c>
      <c r="R17" s="83">
        <v>4.3651148358631693E-3</v>
      </c>
      <c r="S17" s="84">
        <f t="shared" si="6"/>
        <v>1.8027691670800768E-2</v>
      </c>
      <c r="T17" s="85">
        <f>分析係数表!F20</f>
        <v>0.22285528243529221</v>
      </c>
      <c r="U17" s="86">
        <f t="shared" si="7"/>
        <v>4.01756631895267E-3</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投入係数表!AA18</f>
        <v>5.9031877213695393E-4</v>
      </c>
      <c r="E18" s="77">
        <f t="shared" si="0"/>
        <v>5.9031877213695391E-2</v>
      </c>
      <c r="F18" s="76">
        <f>分析係数表!C21</f>
        <v>0.30753935376967689</v>
      </c>
      <c r="G18" s="77">
        <f t="shared" si="1"/>
        <v>1.8154625370110797E-2</v>
      </c>
      <c r="H18" s="77">
        <v>0.14219464869616785</v>
      </c>
      <c r="I18" s="77">
        <f t="shared" si="2"/>
        <v>0.14219464869616785</v>
      </c>
      <c r="J18" s="76">
        <f>分析係数表!G21</f>
        <v>0.28506721215663355</v>
      </c>
      <c r="K18" s="78">
        <f t="shared" si="3"/>
        <v>4.0535032087408461E-2</v>
      </c>
      <c r="L18" s="79"/>
      <c r="M18" s="80"/>
      <c r="N18" s="81">
        <f>分析係数表!H21</f>
        <v>9.2358934454245961E-4</v>
      </c>
      <c r="O18" s="82">
        <f t="shared" si="4"/>
        <v>1.1968163617884109E-2</v>
      </c>
      <c r="P18" s="76">
        <f>分析係数表!C21</f>
        <v>0.30753935376967689</v>
      </c>
      <c r="Q18" s="82">
        <f t="shared" si="5"/>
        <v>3.6806813048538369E-3</v>
      </c>
      <c r="R18" s="83">
        <v>1.0333969048798602E-2</v>
      </c>
      <c r="S18" s="84">
        <f t="shared" si="6"/>
        <v>0.15252861774496645</v>
      </c>
      <c r="T18" s="85">
        <f>分析係数表!F21</f>
        <v>0.42562828755113968</v>
      </c>
      <c r="U18" s="86">
        <f t="shared" si="7"/>
        <v>6.4920494373332444E-2</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投入係数表!AA19</f>
        <v>1.0625737898465172E-2</v>
      </c>
      <c r="E19" s="77">
        <f t="shared" si="0"/>
        <v>1.0625737898465171</v>
      </c>
      <c r="F19" s="76">
        <f>分析係数表!C22</f>
        <v>4.2074718897352148E-2</v>
      </c>
      <c r="G19" s="77">
        <f t="shared" si="1"/>
        <v>4.4707493515486342E-2</v>
      </c>
      <c r="H19" s="77">
        <v>5.3356285962108008E-2</v>
      </c>
      <c r="I19" s="77">
        <f t="shared" si="2"/>
        <v>5.3356285962108008E-2</v>
      </c>
      <c r="J19" s="76">
        <f>分析係数表!G22</f>
        <v>0.19450101832993891</v>
      </c>
      <c r="K19" s="78">
        <f t="shared" si="3"/>
        <v>1.0377851953933431E-2</v>
      </c>
      <c r="L19" s="79"/>
      <c r="M19" s="80"/>
      <c r="N19" s="81">
        <f>分析係数表!H22</f>
        <v>4.363414226184849E-5</v>
      </c>
      <c r="O19" s="82">
        <f t="shared" si="4"/>
        <v>5.6542505281342251E-4</v>
      </c>
      <c r="P19" s="76">
        <f>分析係数表!C22</f>
        <v>4.2074718897352148E-2</v>
      </c>
      <c r="Q19" s="82">
        <f t="shared" si="5"/>
        <v>2.3790100154645246E-5</v>
      </c>
      <c r="R19" s="83">
        <v>3.2314569993899467E-4</v>
      </c>
      <c r="S19" s="84">
        <f t="shared" si="6"/>
        <v>5.3679431662047E-2</v>
      </c>
      <c r="T19" s="85">
        <f>分析係数表!F22</f>
        <v>0.41276306856754924</v>
      </c>
      <c r="U19" s="86">
        <f t="shared" si="7"/>
        <v>2.2156886931788581E-2</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3.7695003520894836E-4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投入係数表!AA21</f>
        <v>0</v>
      </c>
      <c r="E21" s="77">
        <f t="shared" si="0"/>
        <v>0</v>
      </c>
      <c r="F21" s="76">
        <f>分析係数表!C24</f>
        <v>7.1732954545454586E-2</v>
      </c>
      <c r="G21" s="77">
        <f t="shared" si="1"/>
        <v>0</v>
      </c>
      <c r="H21" s="77">
        <v>3.4983979885661767E-3</v>
      </c>
      <c r="I21" s="77">
        <f t="shared" si="2"/>
        <v>3.4983979885661767E-3</v>
      </c>
      <c r="J21" s="76">
        <f>分析係数表!G24</f>
        <v>0.20895522388059701</v>
      </c>
      <c r="K21" s="78">
        <f t="shared" si="3"/>
        <v>7.3100853492427567E-4</v>
      </c>
      <c r="L21" s="79"/>
      <c r="M21" s="80"/>
      <c r="N21" s="81">
        <f>分析係数表!H24</f>
        <v>3.4907313809478792E-4</v>
      </c>
      <c r="O21" s="82">
        <f t="shared" si="4"/>
        <v>4.5234004225073801E-3</v>
      </c>
      <c r="P21" s="76">
        <f>分析係数表!C24</f>
        <v>7.1732954545454586E-2</v>
      </c>
      <c r="Q21" s="82">
        <f t="shared" si="5"/>
        <v>3.2447687689861197E-4</v>
      </c>
      <c r="R21" s="83">
        <v>1.3572556650082188E-3</v>
      </c>
      <c r="S21" s="84">
        <f t="shared" si="6"/>
        <v>4.8556536535743957E-3</v>
      </c>
      <c r="T21" s="85">
        <f>分析係数表!F24</f>
        <v>0.39402985074626867</v>
      </c>
      <c r="U21" s="86">
        <f t="shared" si="7"/>
        <v>1.9132724843934933E-3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投入係数表!AA22</f>
        <v>0</v>
      </c>
      <c r="E22" s="77">
        <f t="shared" si="0"/>
        <v>0</v>
      </c>
      <c r="F22" s="76">
        <f>分析係数表!C25</f>
        <v>8.282778259254675E-2</v>
      </c>
      <c r="G22" s="77">
        <f t="shared" si="1"/>
        <v>0</v>
      </c>
      <c r="H22" s="77">
        <v>1.3607807222978569E-2</v>
      </c>
      <c r="I22" s="77">
        <f t="shared" si="2"/>
        <v>1.3607807222978569E-2</v>
      </c>
      <c r="J22" s="76">
        <f>分析係数表!G25</f>
        <v>0.19696794352505498</v>
      </c>
      <c r="K22" s="78">
        <f t="shared" si="3"/>
        <v>2.6803018045954779E-3</v>
      </c>
      <c r="L22" s="79"/>
      <c r="M22" s="80"/>
      <c r="N22" s="81">
        <f>分析係数表!H25</f>
        <v>5.163373500985404E-4</v>
      </c>
      <c r="O22" s="82">
        <f t="shared" si="4"/>
        <v>6.6908631249588324E-3</v>
      </c>
      <c r="P22" s="76">
        <f>分析係数表!C25</f>
        <v>8.282778259254675E-2</v>
      </c>
      <c r="Q22" s="82">
        <f t="shared" si="5"/>
        <v>5.5418935627057811E-4</v>
      </c>
      <c r="R22" s="83">
        <v>3.4123203529755372E-3</v>
      </c>
      <c r="S22" s="84">
        <f t="shared" si="6"/>
        <v>1.7020127575954107E-2</v>
      </c>
      <c r="T22" s="85">
        <f>分析係数表!F25</f>
        <v>0.35065385950700151</v>
      </c>
      <c r="U22" s="86">
        <f t="shared" si="7"/>
        <v>5.9681734238098538E-3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投入係数表!AA23</f>
        <v>0</v>
      </c>
      <c r="E23" s="77">
        <f t="shared" si="0"/>
        <v>0</v>
      </c>
      <c r="F23" s="76">
        <f>分析係数表!C26</f>
        <v>0.67408011178388449</v>
      </c>
      <c r="G23" s="77">
        <f t="shared" si="1"/>
        <v>0</v>
      </c>
      <c r="H23" s="77">
        <v>7.1421383066498492E-2</v>
      </c>
      <c r="I23" s="77">
        <f t="shared" si="2"/>
        <v>7.1421383066498492E-2</v>
      </c>
      <c r="J23" s="76">
        <f>分析係数表!G26</f>
        <v>0.19641156410335187</v>
      </c>
      <c r="K23" s="78">
        <f t="shared" si="3"/>
        <v>1.4027985558515617E-2</v>
      </c>
      <c r="L23" s="79"/>
      <c r="M23" s="80"/>
      <c r="N23" s="81">
        <f>分析係数表!H26</f>
        <v>1.0886718494331198E-2</v>
      </c>
      <c r="O23" s="82">
        <f t="shared" si="4"/>
        <v>0.14107355067694891</v>
      </c>
      <c r="P23" s="76">
        <f>分析係数表!C26</f>
        <v>0.67408011178388449</v>
      </c>
      <c r="Q23" s="82">
        <f t="shared" si="5"/>
        <v>9.5094874810067218E-2</v>
      </c>
      <c r="R23" s="83">
        <v>0.10837790646288624</v>
      </c>
      <c r="S23" s="84">
        <f t="shared" si="6"/>
        <v>0.17979928952938473</v>
      </c>
      <c r="T23" s="85">
        <f>分析係数表!F26</f>
        <v>0.33487971980706011</v>
      </c>
      <c r="U23" s="86">
        <f t="shared" si="7"/>
        <v>6.0211135699108832E-2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投入係数表!AA24</f>
        <v>0</v>
      </c>
      <c r="E24" s="77">
        <f t="shared" si="0"/>
        <v>0</v>
      </c>
      <c r="F24" s="76">
        <f>分析係数表!C27</f>
        <v>6.0248713550600352E-2</v>
      </c>
      <c r="G24" s="77">
        <f t="shared" si="1"/>
        <v>0</v>
      </c>
      <c r="H24" s="77">
        <v>9.14221109533312E-4</v>
      </c>
      <c r="I24" s="77">
        <f t="shared" si="2"/>
        <v>9.14221109533312E-4</v>
      </c>
      <c r="J24" s="76">
        <f>分析係数表!G27</f>
        <v>0.16803278688524589</v>
      </c>
      <c r="K24" s="78">
        <f t="shared" si="3"/>
        <v>1.5361912086420406E-4</v>
      </c>
      <c r="L24" s="79"/>
      <c r="M24" s="80"/>
      <c r="N24" s="81">
        <f>分析係数表!H27</f>
        <v>1.0879446137287556E-2</v>
      </c>
      <c r="O24" s="82">
        <f t="shared" si="4"/>
        <v>0.14097931316814666</v>
      </c>
      <c r="P24" s="76">
        <f>分析係数表!C27</f>
        <v>6.0248713550600352E-2</v>
      </c>
      <c r="Q24" s="82">
        <f t="shared" si="5"/>
        <v>8.4938222556280481E-3</v>
      </c>
      <c r="R24" s="83">
        <v>8.5968959535085866E-3</v>
      </c>
      <c r="S24" s="84">
        <f t="shared" si="6"/>
        <v>9.5111170630418993E-3</v>
      </c>
      <c r="T24" s="85">
        <f>分析係数表!F27</f>
        <v>0.31967213114754101</v>
      </c>
      <c r="U24" s="86">
        <f t="shared" si="7"/>
        <v>3.0404390611363449E-3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投入係数表!AA25</f>
        <v>0</v>
      </c>
      <c r="E25" s="77">
        <f t="shared" si="0"/>
        <v>0</v>
      </c>
      <c r="F25" s="76">
        <f>分析係数表!C28</f>
        <v>0.15853112404836545</v>
      </c>
      <c r="G25" s="77">
        <f t="shared" si="1"/>
        <v>0</v>
      </c>
      <c r="H25" s="77">
        <v>4.6074698219011043E-2</v>
      </c>
      <c r="I25" s="77">
        <f t="shared" si="2"/>
        <v>4.6074698219011043E-2</v>
      </c>
      <c r="J25" s="76">
        <f>分析係数表!G28</f>
        <v>0.12484608017512655</v>
      </c>
      <c r="K25" s="78">
        <f t="shared" si="3"/>
        <v>5.752245467895413E-3</v>
      </c>
      <c r="L25" s="79"/>
      <c r="M25" s="80"/>
      <c r="N25" s="81">
        <f>分析係数表!H28</f>
        <v>2.0813485858901727E-2</v>
      </c>
      <c r="O25" s="82">
        <f t="shared" si="4"/>
        <v>0.26970775019200249</v>
      </c>
      <c r="P25" s="76">
        <f>分析係数表!C28</f>
        <v>0.15853112404836545</v>
      </c>
      <c r="Q25" s="82">
        <f t="shared" si="5"/>
        <v>4.2757072802493905E-2</v>
      </c>
      <c r="R25" s="83">
        <v>4.856803654843507E-2</v>
      </c>
      <c r="S25" s="84">
        <f t="shared" si="6"/>
        <v>9.4642734767446113E-2</v>
      </c>
      <c r="T25" s="85">
        <f>分析係数表!F28</f>
        <v>0.21350389930223013</v>
      </c>
      <c r="U25" s="86">
        <f t="shared" si="7"/>
        <v>2.0206592913476488E-2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投入係数表!AA26</f>
        <v>3.5419126328217238E-3</v>
      </c>
      <c r="E26" s="77">
        <f t="shared" si="0"/>
        <v>0.35419126328217237</v>
      </c>
      <c r="F26" s="76">
        <f>分析係数表!C29</f>
        <v>0.64680851063829792</v>
      </c>
      <c r="G26" s="77">
        <f t="shared" si="1"/>
        <v>0.22909392348463917</v>
      </c>
      <c r="H26" s="77">
        <v>0.41123626086111081</v>
      </c>
      <c r="I26" s="77">
        <f t="shared" si="2"/>
        <v>0.41123626086111081</v>
      </c>
      <c r="J26" s="76">
        <f>分析係数表!G29</f>
        <v>0.2586455783593799</v>
      </c>
      <c r="K26" s="78">
        <f t="shared" si="3"/>
        <v>0.10636444053277083</v>
      </c>
      <c r="L26" s="79"/>
      <c r="M26" s="80"/>
      <c r="N26" s="81">
        <f>分析係数表!H29</f>
        <v>9.8394990800468336E-3</v>
      </c>
      <c r="O26" s="82">
        <f t="shared" si="4"/>
        <v>0.12750334940942676</v>
      </c>
      <c r="P26" s="76">
        <f>分析係数表!C29</f>
        <v>0.64680851063829792</v>
      </c>
      <c r="Q26" s="82">
        <f t="shared" si="5"/>
        <v>8.2470251532905825E-2</v>
      </c>
      <c r="R26" s="83">
        <v>0.12506079513258514</v>
      </c>
      <c r="S26" s="84">
        <f t="shared" si="6"/>
        <v>0.53629705599369593</v>
      </c>
      <c r="T26" s="85">
        <f>分析係数表!F29</f>
        <v>0.37783217222117615</v>
      </c>
      <c r="U26" s="86">
        <f t="shared" si="7"/>
        <v>0.20263028162191987</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投入係数表!AA27</f>
        <v>3.010625737898465E-2</v>
      </c>
      <c r="E27" s="77">
        <f t="shared" si="0"/>
        <v>3.0106257378984651</v>
      </c>
      <c r="F27" s="76">
        <f>分析係数表!C30</f>
        <v>1</v>
      </c>
      <c r="G27" s="77">
        <f t="shared" si="1"/>
        <v>3.0106257378984651</v>
      </c>
      <c r="H27" s="77">
        <v>3.3231835655827595</v>
      </c>
      <c r="I27" s="77">
        <f t="shared" si="2"/>
        <v>3.3231835655827595</v>
      </c>
      <c r="J27" s="76">
        <f>分析係数表!G30</f>
        <v>0.34450721322190581</v>
      </c>
      <c r="K27" s="78">
        <f t="shared" si="3"/>
        <v>1.1448607092037528</v>
      </c>
      <c r="L27" s="79"/>
      <c r="M27" s="80"/>
      <c r="N27" s="81">
        <f>分析係数表!H30</f>
        <v>0</v>
      </c>
      <c r="O27" s="82">
        <f t="shared" si="4"/>
        <v>0</v>
      </c>
      <c r="P27" s="76">
        <f>分析係数表!C30</f>
        <v>1</v>
      </c>
      <c r="Q27" s="82">
        <f t="shared" si="5"/>
        <v>0</v>
      </c>
      <c r="R27" s="83">
        <v>3.2586430036221588E-2</v>
      </c>
      <c r="S27" s="84">
        <f t="shared" si="6"/>
        <v>3.355769995618981</v>
      </c>
      <c r="T27" s="85">
        <f>分析係数表!F30</f>
        <v>0.4405434427377562</v>
      </c>
      <c r="U27" s="86">
        <f t="shared" si="7"/>
        <v>1.4783624669060509</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投入係数表!AA28</f>
        <v>4.3683589138134596E-2</v>
      </c>
      <c r="E28" s="77">
        <f t="shared" si="0"/>
        <v>4.3683589138134593</v>
      </c>
      <c r="F28" s="76">
        <f>分析係数表!C31</f>
        <v>0.1179326099371788</v>
      </c>
      <c r="G28" s="77">
        <f t="shared" si="1"/>
        <v>0.51517196784836072</v>
      </c>
      <c r="H28" s="77">
        <v>0.59231265212206385</v>
      </c>
      <c r="I28" s="77">
        <f t="shared" si="2"/>
        <v>0.59231265212206385</v>
      </c>
      <c r="J28" s="76">
        <f>分析係数表!G31</f>
        <v>7.0682730923694773E-2</v>
      </c>
      <c r="K28" s="78">
        <f t="shared" si="3"/>
        <v>4.186627581264387E-2</v>
      </c>
      <c r="L28" s="79"/>
      <c r="M28" s="80"/>
      <c r="N28" s="81">
        <f>分析係数表!H31</f>
        <v>2.2689753976161214E-2</v>
      </c>
      <c r="O28" s="82">
        <f t="shared" si="4"/>
        <v>0.2940210274629797</v>
      </c>
      <c r="P28" s="76">
        <f>分析係数表!C31</f>
        <v>0.1179326099371788</v>
      </c>
      <c r="Q28" s="82">
        <f t="shared" si="5"/>
        <v>3.4674667145120124E-2</v>
      </c>
      <c r="R28" s="83">
        <v>4.5159696143000333E-2</v>
      </c>
      <c r="S28" s="84">
        <f t="shared" si="6"/>
        <v>0.63747234826506416</v>
      </c>
      <c r="T28" s="85">
        <f>分析係数表!F31</f>
        <v>0.34457831325301203</v>
      </c>
      <c r="U28" s="86">
        <f t="shared" si="7"/>
        <v>0.21965914651061247</v>
      </c>
      <c r="V28" s="87">
        <f>分析係数表!D31</f>
        <v>1.8473895582329317E-2</v>
      </c>
      <c r="W28" s="167">
        <f t="shared" si="8"/>
        <v>0</v>
      </c>
      <c r="X28" s="76">
        <f>分析係数表!E31</f>
        <v>1.6064257028112448E-2</v>
      </c>
      <c r="Y28" s="166">
        <f t="shared" si="9"/>
        <v>0</v>
      </c>
    </row>
    <row r="29" spans="1:25" x14ac:dyDescent="0.2">
      <c r="A29" s="6" t="s">
        <v>17</v>
      </c>
      <c r="B29" s="5" t="s">
        <v>272</v>
      </c>
      <c r="C29" s="75">
        <f>最終需要_まとめ!C30</f>
        <v>100</v>
      </c>
      <c r="D29" s="76">
        <f>投入係数表!AA29</f>
        <v>9.2680047225501772E-2</v>
      </c>
      <c r="E29" s="77">
        <f t="shared" si="0"/>
        <v>9.2680047225501774</v>
      </c>
      <c r="F29" s="76">
        <f>分析係数表!C32</f>
        <v>0.90289699570815452</v>
      </c>
      <c r="G29" s="77">
        <f t="shared" si="1"/>
        <v>8.368053620199543</v>
      </c>
      <c r="H29" s="77">
        <v>9.1531677543205348</v>
      </c>
      <c r="I29" s="77">
        <f t="shared" si="2"/>
        <v>109.15316775432053</v>
      </c>
      <c r="J29" s="76">
        <f>分析係数表!G32</f>
        <v>0.14049586776859505</v>
      </c>
      <c r="K29" s="78">
        <f t="shared" si="3"/>
        <v>15.335569023334291</v>
      </c>
      <c r="L29" s="79"/>
      <c r="M29" s="80"/>
      <c r="N29" s="81">
        <f>分析係数表!H32</f>
        <v>6.5160319111027074E-3</v>
      </c>
      <c r="O29" s="82">
        <f t="shared" si="4"/>
        <v>8.4436807886804424E-2</v>
      </c>
      <c r="P29" s="76">
        <f>分析係数表!C32</f>
        <v>0.90289699570815452</v>
      </c>
      <c r="Q29" s="82">
        <f t="shared" si="5"/>
        <v>7.6237740168182327E-2</v>
      </c>
      <c r="R29" s="83">
        <v>9.9282771214411328E-2</v>
      </c>
      <c r="S29" s="84">
        <f t="shared" si="6"/>
        <v>109.25245052553494</v>
      </c>
      <c r="T29" s="85">
        <f>分析係数表!F32</f>
        <v>0.48288075560802834</v>
      </c>
      <c r="U29" s="86">
        <f t="shared" si="7"/>
        <v>52.755905861799043</v>
      </c>
      <c r="V29" s="87">
        <f>分析係数表!D32</f>
        <v>1.475796930342385E-2</v>
      </c>
      <c r="W29" s="167">
        <f t="shared" si="8"/>
        <v>2</v>
      </c>
      <c r="X29" s="76">
        <f>分析係数表!E32</f>
        <v>1.8890200708382526E-2</v>
      </c>
      <c r="Y29" s="166">
        <f t="shared" si="9"/>
        <v>2</v>
      </c>
    </row>
    <row r="30" spans="1:25" x14ac:dyDescent="0.2">
      <c r="A30" s="6" t="s">
        <v>18</v>
      </c>
      <c r="B30" s="5" t="s">
        <v>273</v>
      </c>
      <c r="C30" s="90"/>
      <c r="D30" s="76">
        <f>投入係数表!AA30</f>
        <v>2.3612750885478157E-3</v>
      </c>
      <c r="E30" s="77">
        <f t="shared" si="0"/>
        <v>0.23612750885478156</v>
      </c>
      <c r="F30" s="76">
        <f>分析係数表!C33</f>
        <v>0.9642857142857143</v>
      </c>
      <c r="G30" s="77">
        <f t="shared" si="1"/>
        <v>0.22769438353853938</v>
      </c>
      <c r="H30" s="77">
        <v>0.29007325811708912</v>
      </c>
      <c r="I30" s="77">
        <f t="shared" si="2"/>
        <v>0.29007325811708912</v>
      </c>
      <c r="J30" s="76">
        <f>分析係数表!G33</f>
        <v>0.50770178681454092</v>
      </c>
      <c r="K30" s="78">
        <f t="shared" si="3"/>
        <v>0.14727071145316167</v>
      </c>
      <c r="L30" s="79"/>
      <c r="M30" s="80"/>
      <c r="N30" s="81">
        <f>分析係数表!H33</f>
        <v>9.5995112976066674E-4</v>
      </c>
      <c r="O30" s="82">
        <f t="shared" si="4"/>
        <v>1.2439351161895295E-2</v>
      </c>
      <c r="P30" s="76">
        <f>分析係数表!C33</f>
        <v>0.9642857142857143</v>
      </c>
      <c r="Q30" s="82">
        <f t="shared" si="5"/>
        <v>1.1995088620399035E-2</v>
      </c>
      <c r="R30" s="83">
        <v>4.0899193155056003E-2</v>
      </c>
      <c r="S30" s="84">
        <f t="shared" si="6"/>
        <v>0.33097245127214514</v>
      </c>
      <c r="T30" s="85">
        <f>分析係数表!F33</f>
        <v>0.64571780653111521</v>
      </c>
      <c r="U30" s="86">
        <f t="shared" si="7"/>
        <v>0.21371480525767597</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投入係数表!AA31</f>
        <v>1.8299881936245571E-2</v>
      </c>
      <c r="E31" s="77">
        <f t="shared" si="0"/>
        <v>1.829988193624557</v>
      </c>
      <c r="F31" s="76">
        <f>分析係数表!C34</f>
        <v>0.30203352059055666</v>
      </c>
      <c r="G31" s="77">
        <f t="shared" si="1"/>
        <v>0.55271777675957823</v>
      </c>
      <c r="H31" s="77">
        <v>0.81846233993958861</v>
      </c>
      <c r="I31" s="77">
        <f t="shared" si="2"/>
        <v>0.81846233993958861</v>
      </c>
      <c r="J31" s="76">
        <f>分析係数表!G34</f>
        <v>0.42483507228746548</v>
      </c>
      <c r="K31" s="78">
        <f t="shared" si="3"/>
        <v>0.34771150735280326</v>
      </c>
      <c r="L31" s="79"/>
      <c r="M31" s="80"/>
      <c r="N31" s="81">
        <f>分析係数表!H34</f>
        <v>0.16119179387231194</v>
      </c>
      <c r="O31" s="82">
        <f t="shared" si="4"/>
        <v>2.088774382601585</v>
      </c>
      <c r="P31" s="76">
        <f>分析係数表!C34</f>
        <v>0.30203352059055666</v>
      </c>
      <c r="Q31" s="82">
        <f t="shared" si="5"/>
        <v>0.6308798804965231</v>
      </c>
      <c r="R31" s="83">
        <v>0.69522559671983619</v>
      </c>
      <c r="S31" s="84">
        <f t="shared" si="6"/>
        <v>1.5136879366594247</v>
      </c>
      <c r="T31" s="85">
        <f>分析係数表!F34</f>
        <v>0.69971459317830909</v>
      </c>
      <c r="U31" s="86">
        <f t="shared" si="7"/>
        <v>1.0591495387985634</v>
      </c>
      <c r="V31" s="87">
        <f>分析係数表!D34</f>
        <v>0.22921442942029663</v>
      </c>
      <c r="W31" s="167">
        <f t="shared" si="8"/>
        <v>0</v>
      </c>
      <c r="X31" s="76">
        <f>分析係数表!E34</f>
        <v>0.15341786365975763</v>
      </c>
      <c r="Y31" s="166">
        <f t="shared" si="9"/>
        <v>0</v>
      </c>
    </row>
    <row r="32" spans="1:25" x14ac:dyDescent="0.2">
      <c r="A32" s="6" t="s">
        <v>20</v>
      </c>
      <c r="B32" s="5" t="s">
        <v>37</v>
      </c>
      <c r="C32" s="90"/>
      <c r="D32" s="76">
        <f>投入係数表!AA32</f>
        <v>2.3612750885478158E-2</v>
      </c>
      <c r="E32" s="77">
        <f t="shared" si="0"/>
        <v>2.3612750885478158</v>
      </c>
      <c r="F32" s="76">
        <f>分析係数表!C35</f>
        <v>0.24187752657583472</v>
      </c>
      <c r="G32" s="77">
        <f t="shared" si="1"/>
        <v>0.57113937798308079</v>
      </c>
      <c r="H32" s="77">
        <v>0.67666261189475396</v>
      </c>
      <c r="I32" s="77">
        <f t="shared" si="2"/>
        <v>0.67666261189475396</v>
      </c>
      <c r="J32" s="76">
        <f>分析係数表!G35</f>
        <v>0.31447635625181319</v>
      </c>
      <c r="K32" s="78">
        <f t="shared" si="3"/>
        <v>0.21279439260049707</v>
      </c>
      <c r="L32" s="79"/>
      <c r="M32" s="80"/>
      <c r="N32" s="81">
        <f>分析係数表!H35</f>
        <v>6.1051437381369679E-2</v>
      </c>
      <c r="O32" s="82">
        <f t="shared" si="4"/>
        <v>0.79112388639478037</v>
      </c>
      <c r="P32" s="76">
        <f>分析係数表!C35</f>
        <v>0.24187752657583472</v>
      </c>
      <c r="Q32" s="82">
        <f t="shared" si="5"/>
        <v>0.19135508885623115</v>
      </c>
      <c r="R32" s="83">
        <v>0.23833885843171193</v>
      </c>
      <c r="S32" s="84">
        <f t="shared" si="6"/>
        <v>0.91500147032646595</v>
      </c>
      <c r="T32" s="85">
        <f>分析係数表!F35</f>
        <v>0.64519872352770524</v>
      </c>
      <c r="U32" s="86">
        <f t="shared" si="7"/>
        <v>0.59035778068060929</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投入係数表!AA33</f>
        <v>0</v>
      </c>
      <c r="E33" s="77">
        <f t="shared" si="0"/>
        <v>0</v>
      </c>
      <c r="F33" s="76">
        <f>分析係数表!C36</f>
        <v>0.77936171821825606</v>
      </c>
      <c r="G33" s="77">
        <f t="shared" si="1"/>
        <v>0</v>
      </c>
      <c r="H33" s="77">
        <v>0.11529645375324532</v>
      </c>
      <c r="I33" s="77">
        <f t="shared" si="2"/>
        <v>0.11529645375324532</v>
      </c>
      <c r="J33" s="76">
        <f>分析係数表!G36</f>
        <v>1.8652197083474639E-2</v>
      </c>
      <c r="K33" s="78">
        <f t="shared" si="3"/>
        <v>2.1505321784312508E-3</v>
      </c>
      <c r="L33" s="79"/>
      <c r="M33" s="80"/>
      <c r="N33" s="81">
        <f>分析係数表!H36</f>
        <v>0.16962772804293599</v>
      </c>
      <c r="O33" s="82">
        <f t="shared" si="4"/>
        <v>2.1980898928121797</v>
      </c>
      <c r="P33" s="76">
        <f>分析係数表!C36</f>
        <v>0.77936171821825606</v>
      </c>
      <c r="Q33" s="82">
        <f t="shared" si="5"/>
        <v>1.7131071156602826</v>
      </c>
      <c r="R33" s="83">
        <v>1.7884832691731873</v>
      </c>
      <c r="S33" s="84">
        <f t="shared" si="6"/>
        <v>1.9037797229264326</v>
      </c>
      <c r="T33" s="85">
        <f>分析係数表!F36</f>
        <v>0.88299985465820452</v>
      </c>
      <c r="U33" s="86">
        <f t="shared" si="7"/>
        <v>1.6810372186452769</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投入係数表!AA34</f>
        <v>1.2987012987012988E-2</v>
      </c>
      <c r="E34" s="77">
        <f t="shared" si="0"/>
        <v>1.2987012987012987</v>
      </c>
      <c r="F34" s="76">
        <f>分析係数表!C37</f>
        <v>0.39264934616049307</v>
      </c>
      <c r="G34" s="77">
        <f t="shared" si="1"/>
        <v>0.50993421579284814</v>
      </c>
      <c r="H34" s="77">
        <v>0.75418913791013331</v>
      </c>
      <c r="I34" s="77">
        <f t="shared" si="2"/>
        <v>0.75418913791013331</v>
      </c>
      <c r="J34" s="76">
        <f>分析係数表!G37</f>
        <v>0.48015873015873017</v>
      </c>
      <c r="K34" s="78">
        <f t="shared" si="3"/>
        <v>0.36213049875843706</v>
      </c>
      <c r="L34" s="79"/>
      <c r="M34" s="80"/>
      <c r="N34" s="81">
        <f>分析係数表!H37</f>
        <v>4.8128458914818879E-2</v>
      </c>
      <c r="O34" s="82">
        <f t="shared" si="4"/>
        <v>0.62366383325320496</v>
      </c>
      <c r="P34" s="76">
        <f>分析係数表!C37</f>
        <v>0.39264934616049307</v>
      </c>
      <c r="Q34" s="82">
        <f t="shared" si="5"/>
        <v>0.2448811963508177</v>
      </c>
      <c r="R34" s="83">
        <v>0.30630763905294384</v>
      </c>
      <c r="S34" s="84">
        <f t="shared" si="6"/>
        <v>1.0604967769630771</v>
      </c>
      <c r="T34" s="85">
        <f>分析係数表!F37</f>
        <v>0.71504884004884006</v>
      </c>
      <c r="U34" s="86">
        <f t="shared" si="7"/>
        <v>0.75830699024298176</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投入係数表!AA35</f>
        <v>4.0141676505312869E-2</v>
      </c>
      <c r="E35" s="77">
        <f t="shared" si="0"/>
        <v>4.0141676505312871</v>
      </c>
      <c r="F35" s="76">
        <f>分析係数表!C38</f>
        <v>0.1050867904295959</v>
      </c>
      <c r="G35" s="77">
        <f t="shared" si="1"/>
        <v>0.4218359946406447</v>
      </c>
      <c r="H35" s="77">
        <v>0.50498390456912223</v>
      </c>
      <c r="I35" s="77">
        <f t="shared" si="2"/>
        <v>0.50498390456912223</v>
      </c>
      <c r="J35" s="76">
        <f>分析係数表!G38</f>
        <v>0.35480984340044741</v>
      </c>
      <c r="K35" s="78">
        <f t="shared" si="3"/>
        <v>0.17917326009991674</v>
      </c>
      <c r="L35" s="79"/>
      <c r="M35" s="80"/>
      <c r="N35" s="81">
        <f>分析係数表!H38</f>
        <v>4.2637829346869612E-2</v>
      </c>
      <c r="O35" s="82">
        <f t="shared" si="4"/>
        <v>0.55251451410751595</v>
      </c>
      <c r="P35" s="76">
        <f>分析係数表!C38</f>
        <v>0.1050867904295959</v>
      </c>
      <c r="Q35" s="82">
        <f t="shared" si="5"/>
        <v>5.8061976953326537E-2</v>
      </c>
      <c r="R35" s="83">
        <v>7.279713458394757E-2</v>
      </c>
      <c r="S35" s="84">
        <f t="shared" si="6"/>
        <v>0.57778103915306978</v>
      </c>
      <c r="T35" s="85">
        <f>分析係数表!F38</f>
        <v>0.56778523489932886</v>
      </c>
      <c r="U35" s="86">
        <f t="shared" si="7"/>
        <v>0.32805554303590406</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投入係数表!AA36</f>
        <v>0</v>
      </c>
      <c r="E36" s="77">
        <f t="shared" si="0"/>
        <v>0</v>
      </c>
      <c r="F36" s="76">
        <f>分析係数表!C39</f>
        <v>1</v>
      </c>
      <c r="G36" s="77">
        <f t="shared" si="1"/>
        <v>0</v>
      </c>
      <c r="H36" s="77">
        <v>0.2322100036788553</v>
      </c>
      <c r="I36" s="77">
        <f t="shared" si="2"/>
        <v>0.2322100036788553</v>
      </c>
      <c r="J36" s="76">
        <f>分析係数表!G39</f>
        <v>0.33710212609069684</v>
      </c>
      <c r="K36" s="78">
        <f t="shared" si="3"/>
        <v>7.8278485939670656E-2</v>
      </c>
      <c r="L36" s="79"/>
      <c r="M36" s="80"/>
      <c r="N36" s="81">
        <f>分析係数表!H39</f>
        <v>3.8325321619990253E-3</v>
      </c>
      <c r="O36" s="82">
        <f t="shared" si="4"/>
        <v>4.9663167138778941E-2</v>
      </c>
      <c r="P36" s="76">
        <f>分析係数表!C39</f>
        <v>1</v>
      </c>
      <c r="Q36" s="82">
        <f t="shared" si="5"/>
        <v>4.9663167138778941E-2</v>
      </c>
      <c r="R36" s="83">
        <v>0.14871934282855381</v>
      </c>
      <c r="S36" s="84">
        <f t="shared" si="6"/>
        <v>0.38092934650740912</v>
      </c>
      <c r="T36" s="85">
        <f>分析係数表!F39</f>
        <v>0.68778419564950233</v>
      </c>
      <c r="U36" s="86">
        <f t="shared" si="7"/>
        <v>0.26199718418688894</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投入係数表!AA37</f>
        <v>0</v>
      </c>
      <c r="E37" s="77">
        <f t="shared" si="0"/>
        <v>0</v>
      </c>
      <c r="F37" s="76">
        <f>分析係数表!C40</f>
        <v>0.68553257686676428</v>
      </c>
      <c r="G37" s="77">
        <f t="shared" si="1"/>
        <v>0</v>
      </c>
      <c r="H37" s="77">
        <v>2.6286633829732662E-3</v>
      </c>
      <c r="I37" s="77">
        <f t="shared" si="2"/>
        <v>2.6286633829732662E-3</v>
      </c>
      <c r="J37" s="76">
        <f>分析係数表!G40</f>
        <v>0.52354072328019352</v>
      </c>
      <c r="K37" s="78">
        <f t="shared" si="3"/>
        <v>1.3762123287819842E-3</v>
      </c>
      <c r="L37" s="79"/>
      <c r="M37" s="80"/>
      <c r="N37" s="81">
        <f>分析係数表!H40</f>
        <v>2.9983928090933552E-2</v>
      </c>
      <c r="O37" s="82">
        <f t="shared" si="4"/>
        <v>0.38854124879162349</v>
      </c>
      <c r="P37" s="76">
        <f>分析係数表!C40</f>
        <v>0.68553257686676428</v>
      </c>
      <c r="Q37" s="82">
        <f t="shared" si="5"/>
        <v>0.2663576835031522</v>
      </c>
      <c r="R37" s="83">
        <v>0.26689033097450365</v>
      </c>
      <c r="S37" s="84">
        <f t="shared" si="6"/>
        <v>0.26951899435747689</v>
      </c>
      <c r="T37" s="85">
        <f>分析係数表!F40</f>
        <v>0.72017864896718564</v>
      </c>
      <c r="U37" s="86">
        <f t="shared" si="7"/>
        <v>0.19410182522736225</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投入係数表!AA38</f>
        <v>5.9031877213695393E-4</v>
      </c>
      <c r="E38" s="77">
        <f t="shared" si="0"/>
        <v>5.9031877213695391E-2</v>
      </c>
      <c r="F38" s="76">
        <f>分析係数表!C41</f>
        <v>0.79754162795683559</v>
      </c>
      <c r="G38" s="77">
        <f t="shared" si="1"/>
        <v>4.7080379454358647E-2</v>
      </c>
      <c r="H38" s="77">
        <v>5.4553574674340077E-2</v>
      </c>
      <c r="I38" s="77">
        <f t="shared" si="2"/>
        <v>5.4553574674340077E-2</v>
      </c>
      <c r="J38" s="76">
        <f>分析係数表!G41</f>
        <v>0.45300318922749822</v>
      </c>
      <c r="K38" s="78">
        <f t="shared" si="3"/>
        <v>2.4712943311236531E-2</v>
      </c>
      <c r="L38" s="79"/>
      <c r="M38" s="80"/>
      <c r="N38" s="81">
        <f>分析係数表!H41</f>
        <v>5.1357385442195667E-2</v>
      </c>
      <c r="O38" s="82">
        <f t="shared" si="4"/>
        <v>0.66550528716139823</v>
      </c>
      <c r="P38" s="76">
        <f>分析係数表!C41</f>
        <v>0.79754162795683559</v>
      </c>
      <c r="Q38" s="82">
        <f t="shared" si="5"/>
        <v>0.53076817013658295</v>
      </c>
      <c r="R38" s="83">
        <v>0.54082725124955688</v>
      </c>
      <c r="S38" s="84">
        <f t="shared" si="6"/>
        <v>0.59538082592389696</v>
      </c>
      <c r="T38" s="85">
        <f>分析係数表!F41</f>
        <v>0.55652019844082212</v>
      </c>
      <c r="U38" s="86">
        <f t="shared" si="7"/>
        <v>0.33134145539102772</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投入係数表!AA39</f>
        <v>9.4451003541912628E-3</v>
      </c>
      <c r="E39" s="77">
        <f>$C$29*D39</f>
        <v>0.94451003541912626</v>
      </c>
      <c r="F39" s="76">
        <f>分析係数表!C42</f>
        <v>0.98696461824953441</v>
      </c>
      <c r="G39" s="77">
        <f>E39*F39</f>
        <v>0.93219798654029218</v>
      </c>
      <c r="H39" s="77">
        <v>1.0394267274423905</v>
      </c>
      <c r="I39" s="77">
        <f>C39+H39</f>
        <v>1.0394267274423905</v>
      </c>
      <c r="J39" s="76">
        <f>分析係数表!G42</f>
        <v>0.48689138576779029</v>
      </c>
      <c r="K39" s="78">
        <f>I39*J39</f>
        <v>0.50608791972850475</v>
      </c>
      <c r="L39" s="79"/>
      <c r="M39" s="80"/>
      <c r="N39" s="81">
        <f>分析係数表!H42</f>
        <v>1.3250234533514657E-2</v>
      </c>
      <c r="O39" s="82">
        <f t="shared" si="4"/>
        <v>0.17170074103767596</v>
      </c>
      <c r="P39" s="76">
        <f>分析係数表!C42</f>
        <v>0.98696461824953441</v>
      </c>
      <c r="Q39" s="82">
        <f>O39*P39</f>
        <v>0.16946255633141202</v>
      </c>
      <c r="R39" s="83">
        <v>0.17767175590841577</v>
      </c>
      <c r="S39" s="84">
        <f>I39+R39</f>
        <v>1.2170984833508063</v>
      </c>
      <c r="T39" s="85">
        <f>分析係数表!F42</f>
        <v>0.55852059925093633</v>
      </c>
      <c r="U39" s="86">
        <f>S39*T39</f>
        <v>0.67977457426849808</v>
      </c>
      <c r="V39" s="87">
        <f>分析係数表!D42</f>
        <v>0.29447565543071164</v>
      </c>
      <c r="W39" s="167">
        <f>ROUND(S39*V39,0)</f>
        <v>0</v>
      </c>
      <c r="X39" s="76">
        <f>分析係数表!E42</f>
        <v>0.22518726591760299</v>
      </c>
      <c r="Y39" s="166">
        <f>ROUND(S39*X39,0)</f>
        <v>0</v>
      </c>
    </row>
    <row r="40" spans="1:25" x14ac:dyDescent="0.2">
      <c r="A40" s="6" t="s">
        <v>194</v>
      </c>
      <c r="B40" s="5" t="s">
        <v>41</v>
      </c>
      <c r="C40" s="90"/>
      <c r="D40" s="76">
        <f>投入係数表!AA40</f>
        <v>0.13459268004722549</v>
      </c>
      <c r="E40" s="77">
        <f>$C$29*D40</f>
        <v>13.459268004722549</v>
      </c>
      <c r="F40" s="76">
        <f>分析係数表!C43</f>
        <v>0.29367142552738124</v>
      </c>
      <c r="G40" s="77">
        <f>E40*F40</f>
        <v>3.9526024215019433</v>
      </c>
      <c r="H40" s="77">
        <v>4.7640359095120903</v>
      </c>
      <c r="I40" s="77">
        <f>C40+H40</f>
        <v>4.7640359095120903</v>
      </c>
      <c r="J40" s="76">
        <f>分析係数表!G43</f>
        <v>0.35405848592511613</v>
      </c>
      <c r="K40" s="78">
        <f>I40*J40</f>
        <v>1.6867473410147342</v>
      </c>
      <c r="L40" s="79"/>
      <c r="M40" s="80"/>
      <c r="N40" s="81">
        <f>分析係数表!H43</f>
        <v>3.6063618579417776E-2</v>
      </c>
      <c r="O40" s="82">
        <f t="shared" si="4"/>
        <v>0.46732380615029373</v>
      </c>
      <c r="P40" s="76">
        <f>分析係数表!C43</f>
        <v>0.29367142552738124</v>
      </c>
      <c r="Q40" s="82">
        <f>O40*P40</f>
        <v>0.13723964833503832</v>
      </c>
      <c r="R40" s="83">
        <v>0.23170024174279319</v>
      </c>
      <c r="S40" s="84">
        <f>I40+R40</f>
        <v>4.9957361512548832</v>
      </c>
      <c r="T40" s="85">
        <f>分析係数表!F43</f>
        <v>0.58526919923476362</v>
      </c>
      <c r="U40" s="86">
        <f>S40*T40</f>
        <v>2.9238504968331056</v>
      </c>
      <c r="V40" s="87">
        <f>分析係数表!D43</f>
        <v>0.25485105220005466</v>
      </c>
      <c r="W40" s="167">
        <f>ROUND(S40*V40,0)</f>
        <v>1</v>
      </c>
      <c r="X40" s="76">
        <f>分析係数表!E43</f>
        <v>0.20470073790653184</v>
      </c>
      <c r="Y40" s="166">
        <f>ROUND(S40*X40,0)</f>
        <v>1</v>
      </c>
    </row>
    <row r="41" spans="1:25" x14ac:dyDescent="0.2">
      <c r="A41" s="6" t="s">
        <v>340</v>
      </c>
      <c r="B41" s="5" t="s">
        <v>42</v>
      </c>
      <c r="C41" s="90"/>
      <c r="D41" s="76">
        <f>投入係数表!AA41</f>
        <v>0</v>
      </c>
      <c r="E41" s="77">
        <f>$C$29*D41</f>
        <v>0</v>
      </c>
      <c r="F41" s="76">
        <f>分析係数表!C44</f>
        <v>0.46678607983623333</v>
      </c>
      <c r="G41" s="77">
        <f>E41*F41</f>
        <v>0</v>
      </c>
      <c r="H41" s="77">
        <v>6.0074313600443387E-3</v>
      </c>
      <c r="I41" s="77">
        <f>C41+H41</f>
        <v>6.0074313600443387E-3</v>
      </c>
      <c r="J41" s="76">
        <f>分析係数表!G44</f>
        <v>0.26617412140575081</v>
      </c>
      <c r="K41" s="78">
        <f>I41*J41</f>
        <v>1.5990227641651566E-3</v>
      </c>
      <c r="L41" s="79"/>
      <c r="M41" s="80"/>
      <c r="N41" s="81">
        <f>分析係数表!H44</f>
        <v>0.11125251805362636</v>
      </c>
      <c r="O41" s="82">
        <f t="shared" si="4"/>
        <v>1.4416454096566229</v>
      </c>
      <c r="P41" s="76">
        <f>分析係数表!C44</f>
        <v>0.46678607983623333</v>
      </c>
      <c r="Q41" s="82">
        <f>O41*P41</f>
        <v>0.67294000928751563</v>
      </c>
      <c r="R41" s="83">
        <v>0.68352897862984408</v>
      </c>
      <c r="S41" s="84">
        <f>I41+R41</f>
        <v>0.68953640998988841</v>
      </c>
      <c r="T41" s="85">
        <f>分析係数表!F44</f>
        <v>0.50772097976570818</v>
      </c>
      <c r="U41" s="86">
        <f>S41*T41</f>
        <v>0.35009210166419519</v>
      </c>
      <c r="V41" s="87">
        <f>分析係数表!D44</f>
        <v>0.21532215122470713</v>
      </c>
      <c r="W41" s="167">
        <f>ROUND(S41*V41,0)</f>
        <v>0</v>
      </c>
      <c r="X41" s="76">
        <f>分析係数表!E44</f>
        <v>0.14064164004259852</v>
      </c>
      <c r="Y41" s="166">
        <f>ROUND(S41*X41,0)</f>
        <v>0</v>
      </c>
    </row>
    <row r="42" spans="1:25" x14ac:dyDescent="0.2">
      <c r="A42" s="6" t="s">
        <v>341</v>
      </c>
      <c r="B42" s="5" t="s">
        <v>278</v>
      </c>
      <c r="C42" s="90"/>
      <c r="D42" s="76">
        <f>投入係数表!AA42</f>
        <v>7.0838252656434475E-3</v>
      </c>
      <c r="E42" s="77">
        <f>$C$29*D42</f>
        <v>0.70838252656434475</v>
      </c>
      <c r="F42" s="76">
        <f>分析係数表!C45</f>
        <v>1</v>
      </c>
      <c r="G42" s="77">
        <f>E42*F42</f>
        <v>0.70838252656434475</v>
      </c>
      <c r="H42" s="77">
        <v>0.92827272360986057</v>
      </c>
      <c r="I42" s="77">
        <f>C42+H42</f>
        <v>0.92827272360986057</v>
      </c>
      <c r="J42" s="76">
        <f>分析係数表!G45</f>
        <v>0</v>
      </c>
      <c r="K42" s="78">
        <f>I42*J42</f>
        <v>0</v>
      </c>
      <c r="L42" s="79"/>
      <c r="M42" s="80"/>
      <c r="N42" s="81">
        <f>分析係数表!H45</f>
        <v>0</v>
      </c>
      <c r="O42" s="82">
        <f t="shared" si="4"/>
        <v>0</v>
      </c>
      <c r="P42" s="76">
        <f>分析係数表!C45</f>
        <v>1</v>
      </c>
      <c r="Q42" s="82">
        <f>O42*P42</f>
        <v>0</v>
      </c>
      <c r="R42" s="83">
        <v>5.8262768933591315E-2</v>
      </c>
      <c r="S42" s="84">
        <f>I42+R42</f>
        <v>0.98653549254345185</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1.0035419126328217E-2</v>
      </c>
      <c r="E43" s="77">
        <f>$C$29*D43</f>
        <v>1.0035419126328218</v>
      </c>
      <c r="F43" s="76">
        <f>分析係数表!C46</f>
        <v>1</v>
      </c>
      <c r="G43" s="77">
        <f>E43*F43</f>
        <v>1.0035419126328218</v>
      </c>
      <c r="H43" s="77">
        <v>1.2235810965319596</v>
      </c>
      <c r="I43" s="77">
        <f>C43+H43</f>
        <v>1.2235810965319596</v>
      </c>
      <c r="J43" s="76">
        <f>分析係数表!G46</f>
        <v>9.254143646408839E-3</v>
      </c>
      <c r="K43" s="78">
        <f>I43*J43</f>
        <v>1.1323195230337193E-2</v>
      </c>
      <c r="L43" s="79"/>
      <c r="M43" s="80"/>
      <c r="N43" s="81">
        <f>分析係数表!H46</f>
        <v>3.7808984269891717E-2</v>
      </c>
      <c r="O43" s="82">
        <f t="shared" si="4"/>
        <v>0.4899408082628306</v>
      </c>
      <c r="P43" s="76">
        <f>分析係数表!C46</f>
        <v>1</v>
      </c>
      <c r="Q43" s="82">
        <f>O43*P43</f>
        <v>0.4899408082628306</v>
      </c>
      <c r="R43" s="83">
        <v>0.52195539446431594</v>
      </c>
      <c r="S43" s="84">
        <f>I43+R43</f>
        <v>1.7455364909962756</v>
      </c>
      <c r="T43" s="85">
        <f>分析係数表!F46</f>
        <v>0.31353591160220995</v>
      </c>
      <c r="U43" s="86">
        <f>S43*T43</f>
        <v>0.54728837493944005</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92">
        <f>投入係数表!AA44</f>
        <v>0.50885478158205433</v>
      </c>
      <c r="E44" s="91">
        <f>SUM(E5:E43)</f>
        <v>50.88547815820543</v>
      </c>
      <c r="F44" s="92">
        <f>分析係数表!C47</f>
        <v>0.4319039427318887</v>
      </c>
      <c r="G44" s="91">
        <f>SUM(G5:G43)</f>
        <v>22.353969238665798</v>
      </c>
      <c r="H44" s="91">
        <f>SUM(H5:H43)</f>
        <v>27.283613546889391</v>
      </c>
      <c r="I44" s="91">
        <f>SUM(I5:I43)</f>
        <v>127.2836135468894</v>
      </c>
      <c r="J44" s="92">
        <f>分析係数表!G47</f>
        <v>0.25029486054038919</v>
      </c>
      <c r="K44" s="93">
        <f>SUM(K5:K43)</f>
        <v>20.667172444767488</v>
      </c>
      <c r="L44" s="94">
        <f>最終需要_まとめ!$L$33</f>
        <v>0.627</v>
      </c>
      <c r="M44" s="91">
        <f>K44*L44</f>
        <v>12.958317122869214</v>
      </c>
      <c r="N44" s="95">
        <f>分析係数表!H47</f>
        <v>1</v>
      </c>
      <c r="O44" s="96">
        <f>SUM(O5:O43)</f>
        <v>12.958317122869213</v>
      </c>
      <c r="P44" s="92">
        <f>分析係数表!C47</f>
        <v>0.4319039427318887</v>
      </c>
      <c r="Q44" s="96">
        <f>SUM(Q5:Q43)</f>
        <v>5.7847594913581926</v>
      </c>
      <c r="R44" s="91">
        <f>SUM(R5:R43)</f>
        <v>6.6741376199897147</v>
      </c>
      <c r="S44" s="97">
        <f>SUM(S5:S43)</f>
        <v>133.95775116687909</v>
      </c>
      <c r="T44" s="98">
        <f>分析係数表!F47</f>
        <v>0.46751956312169796</v>
      </c>
      <c r="U44" s="99">
        <f>SUM(U5:U43)</f>
        <v>65.605430353328344</v>
      </c>
      <c r="V44" s="100">
        <f>分析係数表!D47</f>
        <v>9.4632730327820297E-2</v>
      </c>
      <c r="W44" s="164">
        <f>SUM(W5:W43)</f>
        <v>3</v>
      </c>
      <c r="X44" s="92">
        <f>分析係数表!E47</f>
        <v>7.3297752597196272E-2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127.42349370892909</v>
      </c>
      <c r="E6" s="168">
        <f>'1'!U44</f>
        <v>58.885673054804244</v>
      </c>
      <c r="F6" s="119">
        <f>'1'!W44</f>
        <v>36</v>
      </c>
      <c r="G6" s="171">
        <f>'1'!Y44</f>
        <v>17</v>
      </c>
      <c r="H6" s="53">
        <v>1</v>
      </c>
      <c r="I6" s="56"/>
      <c r="J6" s="104" t="s">
        <v>102</v>
      </c>
      <c r="K6" s="185">
        <v>0.75600000000000001</v>
      </c>
      <c r="L6" s="186">
        <v>0.73199999999999998</v>
      </c>
    </row>
    <row r="7" spans="1:12" x14ac:dyDescent="0.2">
      <c r="A7" s="159" t="s">
        <v>219</v>
      </c>
      <c r="B7" s="3" t="s">
        <v>265</v>
      </c>
      <c r="C7" s="133">
        <v>100</v>
      </c>
      <c r="D7" s="128">
        <f>'2'!S44</f>
        <v>133.84933832669211</v>
      </c>
      <c r="E7" s="169">
        <f>'2'!U44</f>
        <v>87.384726323988971</v>
      </c>
      <c r="F7" s="120">
        <f>'2'!W44</f>
        <v>19</v>
      </c>
      <c r="G7" s="172">
        <f>'2'!Y44</f>
        <v>11</v>
      </c>
      <c r="H7" s="156">
        <v>2</v>
      </c>
      <c r="I7" s="56"/>
      <c r="J7" s="103" t="s">
        <v>135</v>
      </c>
      <c r="K7" s="187">
        <v>0.74099999999999999</v>
      </c>
      <c r="L7" s="188">
        <v>0.71099999999999997</v>
      </c>
    </row>
    <row r="8" spans="1:12" x14ac:dyDescent="0.2">
      <c r="A8" s="159" t="s">
        <v>220</v>
      </c>
      <c r="B8" s="3" t="s">
        <v>266</v>
      </c>
      <c r="C8" s="133">
        <v>100</v>
      </c>
      <c r="D8" s="128">
        <f>'3'!S44</f>
        <v>111.3411923862669</v>
      </c>
      <c r="E8" s="169">
        <f>'3'!U44</f>
        <v>64.994650457717697</v>
      </c>
      <c r="F8" s="120">
        <f>'3'!W44</f>
        <v>7</v>
      </c>
      <c r="G8" s="172">
        <f>'3'!Y44</f>
        <v>0</v>
      </c>
      <c r="H8" s="156">
        <v>3</v>
      </c>
      <c r="I8" s="56"/>
      <c r="J8" s="103" t="s">
        <v>136</v>
      </c>
      <c r="K8" s="187">
        <v>0.90500000000000003</v>
      </c>
      <c r="L8" s="188">
        <v>0.73599999999999999</v>
      </c>
    </row>
    <row r="9" spans="1:12" x14ac:dyDescent="0.2">
      <c r="A9" s="159" t="s">
        <v>221</v>
      </c>
      <c r="B9" s="3" t="s">
        <v>27</v>
      </c>
      <c r="C9" s="133">
        <v>100</v>
      </c>
      <c r="D9" s="128">
        <f>'4'!S44</f>
        <v>124.86743628060756</v>
      </c>
      <c r="E9" s="169">
        <f>'4'!U44</f>
        <v>71.4388889520731</v>
      </c>
      <c r="F9" s="120">
        <f>'4'!W44</f>
        <v>6</v>
      </c>
      <c r="G9" s="172">
        <f>'4'!Y44</f>
        <v>3</v>
      </c>
      <c r="H9" s="156">
        <v>4</v>
      </c>
      <c r="I9" s="56"/>
      <c r="J9" s="103" t="s">
        <v>137</v>
      </c>
      <c r="K9" s="187">
        <v>0.871</v>
      </c>
      <c r="L9" s="188">
        <v>0.74299999999999999</v>
      </c>
    </row>
    <row r="10" spans="1:12" x14ac:dyDescent="0.2">
      <c r="A10" s="2" t="s">
        <v>222</v>
      </c>
      <c r="B10" s="10" t="s">
        <v>190</v>
      </c>
      <c r="C10" s="132">
        <v>100</v>
      </c>
      <c r="D10" s="127">
        <f>'5'!S44</f>
        <v>136.38648937524047</v>
      </c>
      <c r="E10" s="168">
        <f>'5'!U44</f>
        <v>47.865327062304779</v>
      </c>
      <c r="F10" s="119">
        <f>'5'!W44</f>
        <v>14</v>
      </c>
      <c r="G10" s="171">
        <f>'5'!Y44</f>
        <v>10</v>
      </c>
      <c r="H10" s="53">
        <v>5</v>
      </c>
      <c r="I10" s="56"/>
      <c r="J10" s="103" t="s">
        <v>138</v>
      </c>
      <c r="K10" s="187">
        <v>0.82499999999999996</v>
      </c>
      <c r="L10" s="188">
        <v>0.73499999999999999</v>
      </c>
    </row>
    <row r="11" spans="1:12" x14ac:dyDescent="0.2">
      <c r="A11" s="159" t="s">
        <v>223</v>
      </c>
      <c r="B11" s="3" t="s">
        <v>28</v>
      </c>
      <c r="C11" s="133">
        <v>100</v>
      </c>
      <c r="D11" s="128">
        <f>'6'!S44</f>
        <v>119.02461962862284</v>
      </c>
      <c r="E11" s="169">
        <f>'6'!U44</f>
        <v>49.129774499248057</v>
      </c>
      <c r="F11" s="120">
        <f>'6'!W44</f>
        <v>41</v>
      </c>
      <c r="G11" s="172">
        <f>'6'!Y44</f>
        <v>33</v>
      </c>
      <c r="H11" s="156">
        <v>6</v>
      </c>
      <c r="I11" s="56"/>
      <c r="J11" s="103" t="s">
        <v>139</v>
      </c>
      <c r="K11" s="187">
        <v>0.86899999999999999</v>
      </c>
      <c r="L11" s="188">
        <v>0.76500000000000001</v>
      </c>
    </row>
    <row r="12" spans="1:12" x14ac:dyDescent="0.2">
      <c r="A12" s="159" t="s">
        <v>224</v>
      </c>
      <c r="B12" s="3" t="s">
        <v>267</v>
      </c>
      <c r="C12" s="133">
        <v>100</v>
      </c>
      <c r="D12" s="128">
        <f>'7'!S44</f>
        <v>133.43883651423386</v>
      </c>
      <c r="E12" s="169">
        <f>'7'!U44</f>
        <v>45.881174005226043</v>
      </c>
      <c r="F12" s="120">
        <f>'7'!W44</f>
        <v>6</v>
      </c>
      <c r="G12" s="172">
        <f>'7'!Y44</f>
        <v>5</v>
      </c>
      <c r="H12" s="156">
        <v>7</v>
      </c>
      <c r="I12" s="56"/>
      <c r="J12" s="103" t="s">
        <v>140</v>
      </c>
      <c r="K12" s="187">
        <v>0.80400000000000005</v>
      </c>
      <c r="L12" s="188">
        <v>0.749</v>
      </c>
    </row>
    <row r="13" spans="1:12" x14ac:dyDescent="0.2">
      <c r="A13" s="159" t="s">
        <v>225</v>
      </c>
      <c r="B13" s="3" t="s">
        <v>29</v>
      </c>
      <c r="C13" s="133">
        <v>100</v>
      </c>
      <c r="D13" s="128">
        <f>'8'!S44</f>
        <v>113.232332986359</v>
      </c>
      <c r="E13" s="169">
        <f>'8'!U44</f>
        <v>37.462377357497623</v>
      </c>
      <c r="F13" s="120">
        <f>'8'!W44</f>
        <v>5</v>
      </c>
      <c r="G13" s="172">
        <f>'8'!Y44</f>
        <v>5</v>
      </c>
      <c r="H13" s="156">
        <v>8</v>
      </c>
      <c r="I13" s="56"/>
      <c r="J13" s="103" t="s">
        <v>195</v>
      </c>
      <c r="K13" s="161">
        <v>0.78600000000000003</v>
      </c>
      <c r="L13" s="189">
        <v>0.73599999999999999</v>
      </c>
    </row>
    <row r="14" spans="1:12" x14ac:dyDescent="0.2">
      <c r="A14" s="159" t="s">
        <v>226</v>
      </c>
      <c r="B14" s="3" t="s">
        <v>30</v>
      </c>
      <c r="C14" s="133">
        <v>100</v>
      </c>
      <c r="D14" s="128">
        <f>'9'!S44</f>
        <v>109.63885344734183</v>
      </c>
      <c r="E14" s="169">
        <f>'9'!U44</f>
        <v>34.332548618995219</v>
      </c>
      <c r="F14" s="120">
        <f>'9'!W44</f>
        <v>4</v>
      </c>
      <c r="G14" s="172">
        <f>'9'!Y44</f>
        <v>3</v>
      </c>
      <c r="H14" s="156">
        <v>9</v>
      </c>
      <c r="I14" s="56"/>
      <c r="J14" s="103" t="s">
        <v>196</v>
      </c>
      <c r="K14" s="161">
        <v>0.69399999999999995</v>
      </c>
      <c r="L14" s="189">
        <v>0.751</v>
      </c>
    </row>
    <row r="15" spans="1:12" x14ac:dyDescent="0.2">
      <c r="A15" s="159" t="s">
        <v>2</v>
      </c>
      <c r="B15" s="3" t="s">
        <v>364</v>
      </c>
      <c r="C15" s="133">
        <v>100</v>
      </c>
      <c r="D15" s="128">
        <f>'10'!S44</f>
        <v>122.22937996169971</v>
      </c>
      <c r="E15" s="169">
        <f>'10'!U44</f>
        <v>45.459188200598341</v>
      </c>
      <c r="F15" s="120">
        <f>'10'!W44</f>
        <v>7</v>
      </c>
      <c r="G15" s="172">
        <f>'10'!Y44</f>
        <v>6</v>
      </c>
      <c r="H15" s="156">
        <v>10</v>
      </c>
      <c r="I15" s="56"/>
      <c r="J15" s="103" t="s">
        <v>197</v>
      </c>
      <c r="K15" s="161">
        <v>0.66300000000000003</v>
      </c>
      <c r="L15" s="189">
        <v>0.73499999999999999</v>
      </c>
    </row>
    <row r="16" spans="1:12" x14ac:dyDescent="0.2">
      <c r="A16" s="159" t="s">
        <v>3</v>
      </c>
      <c r="B16" s="3" t="s">
        <v>31</v>
      </c>
      <c r="C16" s="133">
        <v>100</v>
      </c>
      <c r="D16" s="128">
        <f>'11'!S44</f>
        <v>123.44250880562859</v>
      </c>
      <c r="E16" s="169">
        <f>'11'!U44</f>
        <v>58.373894018590917</v>
      </c>
      <c r="F16" s="120">
        <f>'11'!W44</f>
        <v>12</v>
      </c>
      <c r="G16" s="172">
        <f>'11'!Y44</f>
        <v>11</v>
      </c>
      <c r="H16" s="156">
        <v>11</v>
      </c>
      <c r="I16" s="56"/>
      <c r="J16" s="103" t="s">
        <v>198</v>
      </c>
      <c r="K16" s="161">
        <v>0.66</v>
      </c>
      <c r="L16" s="189">
        <v>0.72199999999999998</v>
      </c>
    </row>
    <row r="17" spans="1:12" x14ac:dyDescent="0.2">
      <c r="A17" s="159" t="s">
        <v>4</v>
      </c>
      <c r="B17" s="3" t="s">
        <v>32</v>
      </c>
      <c r="C17" s="133">
        <v>100</v>
      </c>
      <c r="D17" s="128">
        <f>'12'!S44</f>
        <v>111.96001612038026</v>
      </c>
      <c r="E17" s="169">
        <f>'12'!U44</f>
        <v>29.394209274745162</v>
      </c>
      <c r="F17" s="120">
        <f>'12'!W44</f>
        <v>2</v>
      </c>
      <c r="G17" s="172">
        <f>'12'!Y44</f>
        <v>2</v>
      </c>
      <c r="H17" s="156">
        <v>12</v>
      </c>
      <c r="I17" s="56"/>
      <c r="J17" s="103" t="s">
        <v>199</v>
      </c>
      <c r="K17" s="161">
        <v>0.69299999999999995</v>
      </c>
      <c r="L17" s="189">
        <v>0.73899999999999999</v>
      </c>
    </row>
    <row r="18" spans="1:12" x14ac:dyDescent="0.2">
      <c r="A18" s="159" t="s">
        <v>5</v>
      </c>
      <c r="B18" s="3" t="s">
        <v>33</v>
      </c>
      <c r="C18" s="133">
        <v>100</v>
      </c>
      <c r="D18" s="128">
        <f>'13'!S44</f>
        <v>122.8118743651962</v>
      </c>
      <c r="E18" s="169">
        <f>'13'!U44</f>
        <v>32.19529214205506</v>
      </c>
      <c r="F18" s="120">
        <f>'13'!W44</f>
        <v>4</v>
      </c>
      <c r="G18" s="172">
        <f>'13'!Y44</f>
        <v>5</v>
      </c>
      <c r="H18" s="156">
        <v>13</v>
      </c>
      <c r="I18" s="56"/>
      <c r="J18" s="103" t="s">
        <v>215</v>
      </c>
      <c r="K18" s="161">
        <v>0.75800000000000001</v>
      </c>
      <c r="L18" s="189">
        <v>0.74199999999999999</v>
      </c>
    </row>
    <row r="19" spans="1:12" x14ac:dyDescent="0.2">
      <c r="A19" s="159" t="s">
        <v>6</v>
      </c>
      <c r="B19" s="3" t="s">
        <v>34</v>
      </c>
      <c r="C19" s="133">
        <v>100</v>
      </c>
      <c r="D19" s="128">
        <f>'14'!S44</f>
        <v>122.58578603549955</v>
      </c>
      <c r="E19" s="169">
        <f>'14'!U44</f>
        <v>54.461236228292677</v>
      </c>
      <c r="F19" s="120">
        <f>'14'!W44</f>
        <v>7</v>
      </c>
      <c r="G19" s="172">
        <f>'14'!Y44</f>
        <v>5</v>
      </c>
      <c r="H19" s="156">
        <v>14</v>
      </c>
      <c r="I19" s="56"/>
      <c r="J19" s="103" t="s">
        <v>216</v>
      </c>
      <c r="K19" s="161">
        <v>0.752</v>
      </c>
      <c r="L19" s="189">
        <v>0.72199999999999998</v>
      </c>
    </row>
    <row r="20" spans="1:12" x14ac:dyDescent="0.2">
      <c r="A20" s="159" t="s">
        <v>7</v>
      </c>
      <c r="B20" s="3" t="s">
        <v>268</v>
      </c>
      <c r="C20" s="133">
        <v>100</v>
      </c>
      <c r="D20" s="128">
        <f>'15'!S44</f>
        <v>120.33958865782924</v>
      </c>
      <c r="E20" s="169">
        <f>'15'!U44</f>
        <v>51.590897455994806</v>
      </c>
      <c r="F20" s="120">
        <f>'15'!W44</f>
        <v>2</v>
      </c>
      <c r="G20" s="172">
        <f>'15'!Y44</f>
        <v>1</v>
      </c>
      <c r="H20" s="156">
        <v>15</v>
      </c>
      <c r="I20" s="56"/>
      <c r="J20" s="103" t="s">
        <v>217</v>
      </c>
      <c r="K20" s="161">
        <v>0.71899999999999997</v>
      </c>
      <c r="L20" s="189">
        <v>0.74399999999999999</v>
      </c>
    </row>
    <row r="21" spans="1:12" x14ac:dyDescent="0.2">
      <c r="A21" s="159" t="s">
        <v>8</v>
      </c>
      <c r="B21" s="3" t="s">
        <v>269</v>
      </c>
      <c r="C21" s="133">
        <v>100</v>
      </c>
      <c r="D21" s="128">
        <f>'16'!S44</f>
        <v>119.57498123133551</v>
      </c>
      <c r="E21" s="169">
        <f>'16'!U44</f>
        <v>53.953667107282811</v>
      </c>
      <c r="F21" s="120">
        <f>'16'!W44</f>
        <v>13</v>
      </c>
      <c r="G21" s="172">
        <f>'16'!Y44</f>
        <v>11</v>
      </c>
      <c r="H21" s="156">
        <v>16</v>
      </c>
      <c r="I21" s="56"/>
      <c r="J21" s="103" t="s">
        <v>218</v>
      </c>
      <c r="K21" s="161">
        <v>0.82599999999999996</v>
      </c>
      <c r="L21" s="189">
        <v>0.75</v>
      </c>
    </row>
    <row r="22" spans="1:12" x14ac:dyDescent="0.2">
      <c r="A22" s="159" t="s">
        <v>9</v>
      </c>
      <c r="B22" s="3" t="s">
        <v>270</v>
      </c>
      <c r="C22" s="133">
        <v>100</v>
      </c>
      <c r="D22" s="128">
        <f>'17'!S44</f>
        <v>120.8865023520206</v>
      </c>
      <c r="E22" s="169">
        <f>'17'!U44</f>
        <v>50.209458045915945</v>
      </c>
      <c r="F22" s="120">
        <f>'17'!W44</f>
        <v>4</v>
      </c>
      <c r="G22" s="172">
        <f>'17'!Y44</f>
        <v>2</v>
      </c>
      <c r="H22" s="156">
        <v>17</v>
      </c>
      <c r="I22" s="56"/>
      <c r="J22" s="103" t="s">
        <v>252</v>
      </c>
      <c r="K22" s="161">
        <v>0.84399999999999997</v>
      </c>
      <c r="L22" s="189">
        <v>0.76200000000000001</v>
      </c>
    </row>
    <row r="23" spans="1:12" x14ac:dyDescent="0.2">
      <c r="A23" s="159" t="s">
        <v>10</v>
      </c>
      <c r="B23" s="3" t="s">
        <v>271</v>
      </c>
      <c r="C23" s="133">
        <v>100</v>
      </c>
      <c r="D23" s="128">
        <f>'18'!S44</f>
        <v>122.14677403391309</v>
      </c>
      <c r="E23" s="169">
        <f>'18'!U44</f>
        <v>45.997586952403935</v>
      </c>
      <c r="F23" s="120">
        <f>'18'!W44</f>
        <v>5</v>
      </c>
      <c r="G23" s="172">
        <f>'18'!Y44</f>
        <v>4</v>
      </c>
      <c r="H23" s="156">
        <v>18</v>
      </c>
      <c r="I23" s="56"/>
      <c r="J23" s="190" t="s">
        <v>262</v>
      </c>
      <c r="K23" s="394">
        <v>0.94499999999999995</v>
      </c>
      <c r="L23" s="395">
        <v>0.77200000000000002</v>
      </c>
    </row>
    <row r="24" spans="1:12" x14ac:dyDescent="0.2">
      <c r="A24" s="159" t="s">
        <v>11</v>
      </c>
      <c r="B24" s="3" t="s">
        <v>35</v>
      </c>
      <c r="C24" s="133">
        <v>100</v>
      </c>
      <c r="D24" s="128">
        <f>'19'!S44</f>
        <v>130.13922855308326</v>
      </c>
      <c r="E24" s="169">
        <f>'19'!U44</f>
        <v>47.327156535306052</v>
      </c>
      <c r="F24" s="120">
        <f>'19'!W44</f>
        <v>6</v>
      </c>
      <c r="G24" s="172">
        <f>'19'!Y44</f>
        <v>5</v>
      </c>
      <c r="H24" s="156">
        <v>19</v>
      </c>
      <c r="I24" s="56"/>
      <c r="J24" s="103" t="s">
        <v>339</v>
      </c>
      <c r="K24" s="161">
        <v>0.80800000000000005</v>
      </c>
      <c r="L24" s="189">
        <v>0.74199999999999999</v>
      </c>
    </row>
    <row r="25" spans="1:12" x14ac:dyDescent="0.2">
      <c r="A25" s="159" t="s">
        <v>12</v>
      </c>
      <c r="B25" s="3" t="s">
        <v>366</v>
      </c>
      <c r="C25" s="133">
        <v>100</v>
      </c>
      <c r="D25" s="128">
        <f>'20'!S44</f>
        <v>120.7050212998207</v>
      </c>
      <c r="E25" s="169">
        <f>'20'!U44</f>
        <v>42.457068181954284</v>
      </c>
      <c r="F25" s="120">
        <f>'20'!W44</f>
        <v>2</v>
      </c>
      <c r="G25" s="172">
        <f>'20'!Y44</f>
        <v>2</v>
      </c>
      <c r="H25" s="156">
        <v>20</v>
      </c>
      <c r="I25" s="56"/>
      <c r="J25" s="103" t="s">
        <v>368</v>
      </c>
      <c r="K25" s="161">
        <v>0.82699999999999996</v>
      </c>
      <c r="L25" s="189">
        <v>0.69599999999999995</v>
      </c>
    </row>
    <row r="26" spans="1:12" x14ac:dyDescent="0.2">
      <c r="A26" s="159" t="s">
        <v>13</v>
      </c>
      <c r="B26" s="3" t="s">
        <v>191</v>
      </c>
      <c r="C26" s="133">
        <v>100</v>
      </c>
      <c r="D26" s="128">
        <f>'21'!S44</f>
        <v>123.82422705941141</v>
      </c>
      <c r="E26" s="169">
        <f>'21'!U44</f>
        <v>30.822189418957599</v>
      </c>
      <c r="F26" s="120">
        <f>'21'!W44</f>
        <v>6</v>
      </c>
      <c r="G26" s="172">
        <f>'21'!Y44</f>
        <v>5</v>
      </c>
      <c r="H26" s="156">
        <v>21</v>
      </c>
      <c r="I26" s="56"/>
      <c r="J26" s="200" t="s">
        <v>369</v>
      </c>
      <c r="K26" s="161">
        <v>0.78</v>
      </c>
      <c r="L26" s="189">
        <v>0.71399999999999997</v>
      </c>
    </row>
    <row r="27" spans="1:12" x14ac:dyDescent="0.2">
      <c r="A27" s="11" t="s">
        <v>14</v>
      </c>
      <c r="B27" s="12" t="s">
        <v>50</v>
      </c>
      <c r="C27" s="134">
        <v>100</v>
      </c>
      <c r="D27" s="129">
        <f>'22'!S44</f>
        <v>133.29502138340629</v>
      </c>
      <c r="E27" s="170">
        <f>'22'!U44</f>
        <v>55.668481319402083</v>
      </c>
      <c r="F27" s="121">
        <f>'22'!W44</f>
        <v>9</v>
      </c>
      <c r="G27" s="173">
        <f>'22'!Y44</f>
        <v>8</v>
      </c>
      <c r="H27" s="157">
        <v>22</v>
      </c>
      <c r="I27" s="56"/>
      <c r="J27" s="199" t="s">
        <v>370</v>
      </c>
      <c r="K27" s="396">
        <v>0.82799999999999996</v>
      </c>
      <c r="L27" s="397">
        <v>0.68200000000000005</v>
      </c>
    </row>
    <row r="28" spans="1:12" x14ac:dyDescent="0.2">
      <c r="A28" s="159" t="s">
        <v>15</v>
      </c>
      <c r="B28" s="3" t="s">
        <v>36</v>
      </c>
      <c r="C28" s="133">
        <v>100</v>
      </c>
      <c r="D28" s="128">
        <f>'23'!S44</f>
        <v>132.15260696509932</v>
      </c>
      <c r="E28" s="169">
        <f>'23'!U44</f>
        <v>61.226738795807179</v>
      </c>
      <c r="F28" s="120">
        <f>'23'!W44</f>
        <v>14</v>
      </c>
      <c r="G28" s="172">
        <f>'23'!Y44</f>
        <v>9</v>
      </c>
      <c r="H28" s="156">
        <v>23</v>
      </c>
      <c r="I28" s="56"/>
      <c r="J28" s="114" t="s">
        <v>549</v>
      </c>
      <c r="K28" s="422">
        <v>0.67200000000000004</v>
      </c>
      <c r="L28" s="423">
        <v>0.67900000000000005</v>
      </c>
    </row>
    <row r="29" spans="1:12" x14ac:dyDescent="0.2">
      <c r="A29" s="159" t="s">
        <v>16</v>
      </c>
      <c r="B29" s="3" t="s">
        <v>192</v>
      </c>
      <c r="C29" s="133">
        <v>100</v>
      </c>
      <c r="D29" s="128">
        <f>'24'!S44</f>
        <v>117.81822491072076</v>
      </c>
      <c r="E29" s="169">
        <f>'24'!U44</f>
        <v>44.414079080556981</v>
      </c>
      <c r="F29" s="120">
        <f>'24'!W44</f>
        <v>3</v>
      </c>
      <c r="G29" s="172">
        <f>'24'!Y44</f>
        <v>3</v>
      </c>
      <c r="H29" s="156">
        <v>24</v>
      </c>
      <c r="I29" s="56"/>
      <c r="J29" s="200" t="s">
        <v>550</v>
      </c>
      <c r="K29" s="416">
        <v>0.59799999999999998</v>
      </c>
      <c r="L29" s="417">
        <v>0.61099999999999999</v>
      </c>
    </row>
    <row r="30" spans="1:12" x14ac:dyDescent="0.2">
      <c r="A30" s="159" t="s">
        <v>17</v>
      </c>
      <c r="B30" s="3" t="s">
        <v>272</v>
      </c>
      <c r="C30" s="133">
        <v>100</v>
      </c>
      <c r="D30" s="128">
        <f>'25'!S44</f>
        <v>133.95775116687909</v>
      </c>
      <c r="E30" s="169">
        <f>'25'!U44</f>
        <v>65.605430353328344</v>
      </c>
      <c r="F30" s="120">
        <f>'25'!W44</f>
        <v>3</v>
      </c>
      <c r="G30" s="172">
        <f>'25'!Y44</f>
        <v>3</v>
      </c>
      <c r="H30" s="156">
        <v>25</v>
      </c>
      <c r="I30" s="56"/>
      <c r="J30" s="200" t="s">
        <v>551</v>
      </c>
      <c r="K30" s="416">
        <v>0.71299999999999997</v>
      </c>
      <c r="L30" s="417">
        <v>0.622</v>
      </c>
    </row>
    <row r="31" spans="1:12" x14ac:dyDescent="0.2">
      <c r="A31" s="159" t="s">
        <v>18</v>
      </c>
      <c r="B31" s="3" t="s">
        <v>273</v>
      </c>
      <c r="C31" s="133">
        <v>100</v>
      </c>
      <c r="D31" s="128">
        <f>'26'!S44</f>
        <v>132.80951920653709</v>
      </c>
      <c r="E31" s="169">
        <f>'26'!U44</f>
        <v>82.198716806170182</v>
      </c>
      <c r="F31" s="120">
        <f>'26'!W44</f>
        <v>9</v>
      </c>
      <c r="G31" s="172">
        <f>'26'!Y44</f>
        <v>7</v>
      </c>
      <c r="H31" s="156">
        <v>26</v>
      </c>
      <c r="I31" s="56"/>
      <c r="J31" s="115" t="s">
        <v>552</v>
      </c>
      <c r="K31" s="424">
        <v>0.64</v>
      </c>
      <c r="L31" s="425">
        <v>0.64900000000000002</v>
      </c>
    </row>
    <row r="32" spans="1:12" x14ac:dyDescent="0.2">
      <c r="A32" s="159" t="s">
        <v>19</v>
      </c>
      <c r="B32" s="3" t="s">
        <v>274</v>
      </c>
      <c r="C32" s="133">
        <v>100</v>
      </c>
      <c r="D32" s="128">
        <f>'27'!S44</f>
        <v>127.69120587184966</v>
      </c>
      <c r="E32" s="169">
        <f>'27'!U44</f>
        <v>85.909002549715566</v>
      </c>
      <c r="F32" s="120">
        <f>'27'!W44</f>
        <v>24</v>
      </c>
      <c r="G32" s="172">
        <f>'27'!Y44</f>
        <v>17</v>
      </c>
      <c r="H32" s="156">
        <v>27</v>
      </c>
      <c r="I32" s="56"/>
      <c r="J32" s="191" t="s">
        <v>141</v>
      </c>
      <c r="K32" s="191"/>
      <c r="L32" s="47" t="s">
        <v>120</v>
      </c>
    </row>
    <row r="33" spans="1:12" x14ac:dyDescent="0.2">
      <c r="A33" s="159" t="s">
        <v>20</v>
      </c>
      <c r="B33" s="3" t="s">
        <v>37</v>
      </c>
      <c r="C33" s="133">
        <v>100</v>
      </c>
      <c r="D33" s="128">
        <f>'28'!S44</f>
        <v>127.27042386569545</v>
      </c>
      <c r="E33" s="169">
        <f>'28'!U44</f>
        <v>79.211411143410999</v>
      </c>
      <c r="F33" s="120">
        <f>'28'!W44</f>
        <v>10</v>
      </c>
      <c r="G33" s="172">
        <f>'28'!Y44</f>
        <v>9</v>
      </c>
      <c r="H33" s="156">
        <v>28</v>
      </c>
      <c r="I33" s="56"/>
      <c r="J33" s="57" t="s">
        <v>612</v>
      </c>
      <c r="K33" s="58">
        <v>0.65</v>
      </c>
      <c r="L33" s="58">
        <v>0.627</v>
      </c>
    </row>
    <row r="34" spans="1:12" x14ac:dyDescent="0.2">
      <c r="A34" s="159" t="s">
        <v>21</v>
      </c>
      <c r="B34" s="3" t="s">
        <v>38</v>
      </c>
      <c r="C34" s="133">
        <v>100</v>
      </c>
      <c r="D34" s="128">
        <f>'29'!S44</f>
        <v>106.25182438912883</v>
      </c>
      <c r="E34" s="169">
        <f>'29'!U44</f>
        <v>92.243236196825961</v>
      </c>
      <c r="F34" s="120">
        <f>'29'!W44</f>
        <v>1</v>
      </c>
      <c r="G34" s="172">
        <f>'29'!Y44</f>
        <v>0</v>
      </c>
      <c r="H34" s="156">
        <v>29</v>
      </c>
      <c r="I34" s="56"/>
    </row>
    <row r="35" spans="1:12" x14ac:dyDescent="0.2">
      <c r="A35" s="159" t="s">
        <v>22</v>
      </c>
      <c r="B35" s="3" t="s">
        <v>377</v>
      </c>
      <c r="C35" s="133">
        <v>100</v>
      </c>
      <c r="D35" s="128">
        <f>'30'!S44</f>
        <v>128.77220952845579</v>
      </c>
      <c r="E35" s="169">
        <f>'30'!U44</f>
        <v>88.225280090715245</v>
      </c>
      <c r="F35" s="120">
        <f>'30'!W44</f>
        <v>14</v>
      </c>
      <c r="G35" s="172">
        <f>'30'!Y44</f>
        <v>11</v>
      </c>
      <c r="H35" s="156">
        <v>30</v>
      </c>
      <c r="I35" s="56"/>
    </row>
    <row r="36" spans="1:12" x14ac:dyDescent="0.2">
      <c r="A36" s="159" t="s">
        <v>23</v>
      </c>
      <c r="B36" s="3" t="s">
        <v>193</v>
      </c>
      <c r="C36" s="133">
        <v>100</v>
      </c>
      <c r="D36" s="128">
        <f>'31'!S44</f>
        <v>128.21926845353804</v>
      </c>
      <c r="E36" s="169">
        <f>'31'!U44</f>
        <v>73.905703107624234</v>
      </c>
      <c r="F36" s="120">
        <f>'31'!W44</f>
        <v>6</v>
      </c>
      <c r="G36" s="172">
        <f>'31'!Y44</f>
        <v>5</v>
      </c>
      <c r="H36" s="156">
        <v>31</v>
      </c>
      <c r="I36" s="56"/>
    </row>
    <row r="37" spans="1:12" x14ac:dyDescent="0.2">
      <c r="A37" s="159" t="s">
        <v>24</v>
      </c>
      <c r="B37" s="3" t="s">
        <v>39</v>
      </c>
      <c r="C37" s="133">
        <v>100</v>
      </c>
      <c r="D37" s="128">
        <f>'32'!S44</f>
        <v>127.12035138535356</v>
      </c>
      <c r="E37" s="169">
        <f>'32'!U44</f>
        <v>83.517634561246155</v>
      </c>
      <c r="F37" s="120">
        <f>'32'!W44</f>
        <v>7</v>
      </c>
      <c r="G37" s="172">
        <f>'32'!Y44</f>
        <v>8</v>
      </c>
      <c r="H37" s="156">
        <v>32</v>
      </c>
      <c r="I37" s="56"/>
    </row>
    <row r="38" spans="1:12" x14ac:dyDescent="0.2">
      <c r="A38" s="159" t="s">
        <v>25</v>
      </c>
      <c r="B38" s="3" t="s">
        <v>40</v>
      </c>
      <c r="C38" s="133">
        <v>100</v>
      </c>
      <c r="D38" s="128">
        <f>'33'!S44</f>
        <v>133.81277470167163</v>
      </c>
      <c r="E38" s="169">
        <f>'33'!U44</f>
        <v>90.006703894587574</v>
      </c>
      <c r="F38" s="120">
        <f>'33'!W44</f>
        <v>14</v>
      </c>
      <c r="G38" s="172">
        <f>'33'!Y44</f>
        <v>8</v>
      </c>
      <c r="H38" s="156">
        <v>33</v>
      </c>
      <c r="I38" s="56"/>
    </row>
    <row r="39" spans="1:12" x14ac:dyDescent="0.2">
      <c r="A39" s="159" t="s">
        <v>26</v>
      </c>
      <c r="B39" s="3" t="s">
        <v>276</v>
      </c>
      <c r="C39" s="133">
        <v>100</v>
      </c>
      <c r="D39" s="128">
        <f>'34'!S44</f>
        <v>129.26970278372423</v>
      </c>
      <c r="E39" s="169">
        <f>'34'!U44</f>
        <v>72.745030355228522</v>
      </c>
      <c r="F39" s="120">
        <f>'34'!W44</f>
        <v>18</v>
      </c>
      <c r="G39" s="172">
        <f>'34'!Y44</f>
        <v>16</v>
      </c>
      <c r="H39" s="156">
        <v>34</v>
      </c>
      <c r="I39" s="56"/>
    </row>
    <row r="40" spans="1:12" x14ac:dyDescent="0.2">
      <c r="A40" s="159" t="s">
        <v>51</v>
      </c>
      <c r="B40" s="3" t="s">
        <v>367</v>
      </c>
      <c r="C40" s="133">
        <v>100</v>
      </c>
      <c r="D40" s="128">
        <f>'35'!S44</f>
        <v>137.16759163993697</v>
      </c>
      <c r="E40" s="169">
        <f>'35'!U44</f>
        <v>75.347682839037262</v>
      </c>
      <c r="F40" s="120">
        <f>'35'!W44</f>
        <v>32</v>
      </c>
      <c r="G40" s="172">
        <f>'35'!Y44</f>
        <v>24</v>
      </c>
      <c r="H40" s="156">
        <v>35</v>
      </c>
      <c r="I40" s="56"/>
    </row>
    <row r="41" spans="1:12" x14ac:dyDescent="0.2">
      <c r="A41" s="159" t="s">
        <v>194</v>
      </c>
      <c r="B41" s="3" t="s">
        <v>41</v>
      </c>
      <c r="C41" s="133">
        <v>100</v>
      </c>
      <c r="D41" s="128">
        <f>'36'!S44</f>
        <v>125.39242903933045</v>
      </c>
      <c r="E41" s="169">
        <f>'36'!U44</f>
        <v>72.314949482756816</v>
      </c>
      <c r="F41" s="120">
        <f>'36'!W44</f>
        <v>28</v>
      </c>
      <c r="G41" s="172">
        <f>'36'!Y44</f>
        <v>21</v>
      </c>
      <c r="H41" s="156">
        <v>36</v>
      </c>
      <c r="I41" s="56"/>
    </row>
    <row r="42" spans="1:12" x14ac:dyDescent="0.2">
      <c r="A42" s="159" t="s">
        <v>200</v>
      </c>
      <c r="B42" s="3" t="s">
        <v>345</v>
      </c>
      <c r="C42" s="133">
        <v>100</v>
      </c>
      <c r="D42" s="128">
        <f>'37'!S44</f>
        <v>128.62932564354568</v>
      </c>
      <c r="E42" s="169">
        <f>'37'!U44</f>
        <v>66.456948716538477</v>
      </c>
      <c r="F42" s="120">
        <f>'37'!W44</f>
        <v>24</v>
      </c>
      <c r="G42" s="172">
        <f>'37'!Y44</f>
        <v>15</v>
      </c>
      <c r="H42" s="156">
        <v>37</v>
      </c>
      <c r="I42" s="56"/>
    </row>
    <row r="43" spans="1:12" x14ac:dyDescent="0.2">
      <c r="A43" s="159" t="s">
        <v>201</v>
      </c>
      <c r="B43" s="3" t="s">
        <v>278</v>
      </c>
      <c r="C43" s="133">
        <v>100</v>
      </c>
      <c r="D43" s="128">
        <f>'38'!S44</f>
        <v>145.01588023925498</v>
      </c>
      <c r="E43" s="169">
        <f>'38'!U44</f>
        <v>16.570438678071941</v>
      </c>
      <c r="F43" s="120">
        <f>'38'!W44</f>
        <v>1</v>
      </c>
      <c r="G43" s="172">
        <f>'38'!Y44</f>
        <v>1</v>
      </c>
      <c r="H43" s="156">
        <v>38</v>
      </c>
      <c r="I43" s="56"/>
    </row>
    <row r="44" spans="1:12" x14ac:dyDescent="0.2">
      <c r="A44" s="159" t="s">
        <v>202</v>
      </c>
      <c r="B44" s="3" t="s">
        <v>279</v>
      </c>
      <c r="C44" s="133">
        <v>100</v>
      </c>
      <c r="D44" s="128">
        <f>'39'!S44</f>
        <v>146.15196124788602</v>
      </c>
      <c r="E44" s="169">
        <f>'39'!U44</f>
        <v>59.292955017971167</v>
      </c>
      <c r="F44" s="120">
        <f>'39'!W44</f>
        <v>2</v>
      </c>
      <c r="G44" s="172">
        <f>'39'!Y44</f>
        <v>1</v>
      </c>
      <c r="H44" s="156">
        <v>39</v>
      </c>
      <c r="I44" s="56"/>
    </row>
    <row r="45" spans="1:12" x14ac:dyDescent="0.2">
      <c r="A45" s="106"/>
      <c r="B45" s="94" t="s">
        <v>83</v>
      </c>
      <c r="C45" s="135">
        <f>SUM(C6:C44)</f>
        <v>3900</v>
      </c>
      <c r="D45" s="202">
        <f>SUM(D6:D44)</f>
        <v>4910.6465535521256</v>
      </c>
      <c r="E45" s="203">
        <f>SUM(E6:E44)</f>
        <v>2304.4774068829483</v>
      </c>
      <c r="F45" s="204">
        <f>SUM(F6:F44)</f>
        <v>427</v>
      </c>
      <c r="G45" s="205">
        <f>SUM(G6:G44)</f>
        <v>312</v>
      </c>
      <c r="H45" s="160"/>
      <c r="I45" s="56"/>
    </row>
    <row r="46" spans="1:12" x14ac:dyDescent="0.2">
      <c r="A46" s="398" t="str">
        <f>取引基本表!$E$1</f>
        <v>2015年丹波市産業連関表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0.68488372093023253</v>
      </c>
      <c r="G5" s="77">
        <f t="shared" ref="G5:G38" si="1">E5*F5</f>
        <v>0</v>
      </c>
      <c r="H5" s="77">
        <f t="array" ref="H5:H43">MMULT(逆行列係数!C5:AO43,'26'!G5:G43)</f>
        <v>5.191297861061539E-3</v>
      </c>
      <c r="I5" s="77">
        <f t="shared" ref="I5:I38" si="2">C5+H5</f>
        <v>5.191297861061539E-3</v>
      </c>
      <c r="J5" s="76">
        <f>分析係数表!G8</f>
        <v>0.11968520032706459</v>
      </c>
      <c r="K5" s="78">
        <f t="shared" ref="K5:K38" si="3">I5*J5</f>
        <v>6.2132152445861226E-4</v>
      </c>
      <c r="L5" s="79" t="s">
        <v>184</v>
      </c>
      <c r="M5" s="80" t="s">
        <v>184</v>
      </c>
      <c r="N5" s="81">
        <f>分析係数表!H8</f>
        <v>1.1759401339568168E-2</v>
      </c>
      <c r="O5" s="82">
        <f t="shared" ref="O5:O43" si="4">$M$44*N5</f>
        <v>0.39836186119628891</v>
      </c>
      <c r="P5" s="76">
        <f>分析係数表!C8</f>
        <v>0.68488372093023253</v>
      </c>
      <c r="Q5" s="82">
        <f t="shared" ref="Q5:Q38" si="5">O5*P5</f>
        <v>0.27283155377280716</v>
      </c>
      <c r="R5" s="83">
        <f t="array" ref="R5:R43">MMULT(逆行列係数!C5:AO43,'26'!Q5:Q43)</f>
        <v>0.3934092395020945</v>
      </c>
      <c r="S5" s="84">
        <f t="shared" ref="S5:S38" si="6">I5+R5</f>
        <v>0.39860053736315604</v>
      </c>
      <c r="T5" s="85">
        <f>分析係数表!F8</f>
        <v>0.45145134914145546</v>
      </c>
      <c r="U5" s="86">
        <f t="shared" ref="U5:U38" si="7">S5*T5</f>
        <v>0.17994875036110591</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投入係数表!AB6</f>
        <v>0</v>
      </c>
      <c r="E6" s="77">
        <f t="shared" si="0"/>
        <v>0</v>
      </c>
      <c r="F6" s="76">
        <f>分析係数表!C9</f>
        <v>0.9299655568312285</v>
      </c>
      <c r="G6" s="77">
        <f t="shared" si="1"/>
        <v>0</v>
      </c>
      <c r="H6" s="77">
        <v>1.1463315524794777E-2</v>
      </c>
      <c r="I6" s="77">
        <f t="shared" si="2"/>
        <v>1.1463315524794777E-2</v>
      </c>
      <c r="J6" s="76">
        <f>分析係数表!G9</f>
        <v>0.24742268041237114</v>
      </c>
      <c r="K6" s="78">
        <f t="shared" si="3"/>
        <v>2.8362842535574707E-3</v>
      </c>
      <c r="L6" s="79"/>
      <c r="M6" s="80"/>
      <c r="N6" s="81">
        <f>分析係数表!H9</f>
        <v>6.1815034870952028E-4</v>
      </c>
      <c r="O6" s="82">
        <f t="shared" si="4"/>
        <v>2.0940481262637325E-2</v>
      </c>
      <c r="P6" s="76">
        <f>分析係数表!C9</f>
        <v>0.9299655568312285</v>
      </c>
      <c r="Q6" s="82">
        <f t="shared" si="5"/>
        <v>1.9473926317722427E-2</v>
      </c>
      <c r="R6" s="83">
        <v>2.6824449594605712E-2</v>
      </c>
      <c r="S6" s="84">
        <f t="shared" si="6"/>
        <v>3.8287765119400491E-2</v>
      </c>
      <c r="T6" s="85">
        <f>分析係数表!F9</f>
        <v>0.67468499427262318</v>
      </c>
      <c r="U6" s="86">
        <f t="shared" si="7"/>
        <v>2.5832180590294261E-2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投入係数表!AB7</f>
        <v>0</v>
      </c>
      <c r="E7" s="77">
        <f t="shared" si="0"/>
        <v>0</v>
      </c>
      <c r="F7" s="76">
        <f>分析係数表!C10</f>
        <v>1.2922465208747513E-2</v>
      </c>
      <c r="G7" s="77">
        <f t="shared" si="1"/>
        <v>0</v>
      </c>
      <c r="H7" s="77">
        <v>5.9106311989794886E-5</v>
      </c>
      <c r="I7" s="77">
        <f t="shared" si="2"/>
        <v>5.9106311989794886E-5</v>
      </c>
      <c r="J7" s="76">
        <f>分析係数表!G10</f>
        <v>0.17647058823529413</v>
      </c>
      <c r="K7" s="78">
        <f t="shared" si="3"/>
        <v>1.0430525645257922E-5</v>
      </c>
      <c r="L7" s="79"/>
      <c r="M7" s="80"/>
      <c r="N7" s="81">
        <f>分析係数表!H10</f>
        <v>1.1926665551571919E-3</v>
      </c>
      <c r="O7" s="82">
        <f t="shared" si="4"/>
        <v>4.0402810906735545E-2</v>
      </c>
      <c r="P7" s="76">
        <f>分析係数表!C10</f>
        <v>1.2922465208747513E-2</v>
      </c>
      <c r="Q7" s="82">
        <f t="shared" si="5"/>
        <v>5.2210391827789469E-4</v>
      </c>
      <c r="R7" s="83">
        <v>8.6165493378404271E-4</v>
      </c>
      <c r="S7" s="84">
        <f t="shared" si="6"/>
        <v>9.2076124577383756E-4</v>
      </c>
      <c r="T7" s="85">
        <f>分析係数表!F10</f>
        <v>0.58823529411764708</v>
      </c>
      <c r="U7" s="86">
        <f t="shared" si="7"/>
        <v>5.4162426221990442E-4</v>
      </c>
      <c r="V7" s="87">
        <f>分析係数表!D10</f>
        <v>5.8823529411764705E-2</v>
      </c>
      <c r="W7" s="88">
        <f t="shared" si="8"/>
        <v>0</v>
      </c>
      <c r="X7" s="76">
        <f>分析係数表!E10</f>
        <v>0</v>
      </c>
      <c r="Y7" s="89">
        <f t="shared" si="9"/>
        <v>0</v>
      </c>
    </row>
    <row r="8" spans="1:25" x14ac:dyDescent="0.2">
      <c r="A8" s="6" t="s">
        <v>221</v>
      </c>
      <c r="B8" s="5" t="s">
        <v>27</v>
      </c>
      <c r="C8" s="90"/>
      <c r="D8" s="76">
        <f>投入係数表!AB8</f>
        <v>0</v>
      </c>
      <c r="E8" s="77">
        <f t="shared" si="0"/>
        <v>0</v>
      </c>
      <c r="F8" s="76">
        <f>分析係数表!C11</f>
        <v>8.1708834508502748E-2</v>
      </c>
      <c r="G8" s="77">
        <f t="shared" si="1"/>
        <v>0</v>
      </c>
      <c r="H8" s="77">
        <v>2.6976716673510412E-2</v>
      </c>
      <c r="I8" s="77">
        <f t="shared" si="2"/>
        <v>2.6976716673510412E-2</v>
      </c>
      <c r="J8" s="76">
        <f>分析係数表!G11</f>
        <v>0.34375</v>
      </c>
      <c r="K8" s="78">
        <f t="shared" si="3"/>
        <v>9.2732463565192037E-3</v>
      </c>
      <c r="L8" s="79"/>
      <c r="M8" s="80"/>
      <c r="N8" s="81">
        <f>分析係数表!H11</f>
        <v>-2.1817071130924245E-5</v>
      </c>
      <c r="O8" s="82">
        <f t="shared" si="4"/>
        <v>-7.3907580926955269E-4</v>
      </c>
      <c r="P8" s="76">
        <f>分析係数表!C11</f>
        <v>8.1708834508502748E-2</v>
      </c>
      <c r="Q8" s="82">
        <f t="shared" si="5"/>
        <v>-6.0389022988843624E-5</v>
      </c>
      <c r="R8" s="83">
        <v>4.7859979164807803E-3</v>
      </c>
      <c r="S8" s="84">
        <f t="shared" si="6"/>
        <v>3.1762714589991192E-2</v>
      </c>
      <c r="T8" s="85">
        <f>分析係数表!F11</f>
        <v>0.56944444444444442</v>
      </c>
      <c r="U8" s="86">
        <f t="shared" si="7"/>
        <v>1.8087101363744983E-2</v>
      </c>
      <c r="V8" s="87">
        <f>分析係数表!D11</f>
        <v>3.8194444444444448E-2</v>
      </c>
      <c r="W8" s="88">
        <f t="shared" si="8"/>
        <v>0</v>
      </c>
      <c r="X8" s="76">
        <f>分析係数表!E11</f>
        <v>3.125E-2</v>
      </c>
      <c r="Y8" s="89">
        <f t="shared" si="9"/>
        <v>0</v>
      </c>
    </row>
    <row r="9" spans="1:25" x14ac:dyDescent="0.2">
      <c r="A9" s="6" t="s">
        <v>222</v>
      </c>
      <c r="B9" s="5" t="s">
        <v>190</v>
      </c>
      <c r="C9" s="90"/>
      <c r="D9" s="76">
        <f>投入係数表!AB9</f>
        <v>0</v>
      </c>
      <c r="E9" s="77">
        <f t="shared" si="0"/>
        <v>0</v>
      </c>
      <c r="F9" s="76">
        <f>分析係数表!C12</f>
        <v>0.11314574959059098</v>
      </c>
      <c r="G9" s="77">
        <f t="shared" si="1"/>
        <v>0</v>
      </c>
      <c r="H9" s="77">
        <v>1.3699215855880271E-3</v>
      </c>
      <c r="I9" s="77">
        <f t="shared" si="2"/>
        <v>1.3699215855880271E-3</v>
      </c>
      <c r="J9" s="76">
        <f>分析係数表!G12</f>
        <v>0.14250333396837492</v>
      </c>
      <c r="K9" s="78">
        <f t="shared" si="3"/>
        <v>1.9521839322153635E-4</v>
      </c>
      <c r="L9" s="79"/>
      <c r="M9" s="80"/>
      <c r="N9" s="81">
        <f>分析係数表!H12</f>
        <v>9.1697149963274591E-2</v>
      </c>
      <c r="O9" s="82">
        <f t="shared" si="4"/>
        <v>3.1063356263599298</v>
      </c>
      <c r="P9" s="76">
        <f>分析係数表!C12</f>
        <v>0.11314574959059098</v>
      </c>
      <c r="Q9" s="82">
        <f t="shared" si="5"/>
        <v>0.35146867292445222</v>
      </c>
      <c r="R9" s="83">
        <v>0.39711637364939995</v>
      </c>
      <c r="S9" s="84">
        <f t="shared" si="6"/>
        <v>0.39848629523498796</v>
      </c>
      <c r="T9" s="85">
        <f>分析係数表!F12</f>
        <v>0.2998031371054804</v>
      </c>
      <c r="U9" s="86">
        <f t="shared" si="7"/>
        <v>0.11946744140499004</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投入係数表!AB10</f>
        <v>2.4645717806531116E-3</v>
      </c>
      <c r="E10" s="77">
        <f t="shared" si="0"/>
        <v>0.24645717806531117</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0.47645753837577165</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投入係数表!AB11</f>
        <v>3.6968576709796672E-3</v>
      </c>
      <c r="E11" s="77">
        <f t="shared" si="0"/>
        <v>0.36968576709796674</v>
      </c>
      <c r="F11" s="76">
        <f>分析係数表!C14</f>
        <v>0.3356233343204027</v>
      </c>
      <c r="G11" s="77">
        <f t="shared" si="1"/>
        <v>0.12407516980421542</v>
      </c>
      <c r="H11" s="77">
        <v>0.90722396856231169</v>
      </c>
      <c r="I11" s="77">
        <f t="shared" si="2"/>
        <v>0.90722396856231169</v>
      </c>
      <c r="J11" s="76">
        <f>分析係数表!G14</f>
        <v>0.16310052482842147</v>
      </c>
      <c r="K11" s="78">
        <f t="shared" si="3"/>
        <v>0.14796870540943638</v>
      </c>
      <c r="L11" s="79"/>
      <c r="M11" s="80"/>
      <c r="N11" s="81">
        <f>分析係数表!H14</f>
        <v>1.1635771269826263E-3</v>
      </c>
      <c r="O11" s="82">
        <f t="shared" si="4"/>
        <v>3.9417376494376141E-2</v>
      </c>
      <c r="P11" s="76">
        <f>分析係数表!C14</f>
        <v>0.3356233343204027</v>
      </c>
      <c r="Q11" s="82">
        <f t="shared" si="5"/>
        <v>1.3229391329205186E-2</v>
      </c>
      <c r="R11" s="83">
        <v>0.15482083037791194</v>
      </c>
      <c r="S11" s="84">
        <f t="shared" si="6"/>
        <v>1.0620447989402235</v>
      </c>
      <c r="T11" s="85">
        <f>分析係数表!F14</f>
        <v>0.30244919930022879</v>
      </c>
      <c r="U11" s="86">
        <f t="shared" si="7"/>
        <v>0.32121459906044308</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投入係数表!AB12</f>
        <v>1.4787430683918669E-2</v>
      </c>
      <c r="E12" s="77">
        <f t="shared" si="0"/>
        <v>1.478743068391867</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0.28676141399658645</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投入係数表!AB13</f>
        <v>1.1706715958102279E-2</v>
      </c>
      <c r="E13" s="77">
        <f t="shared" si="0"/>
        <v>1.1706715958102278</v>
      </c>
      <c r="F13" s="76">
        <f>分析係数表!C16</f>
        <v>4.9444829979181093E-2</v>
      </c>
      <c r="G13" s="77">
        <f t="shared" si="1"/>
        <v>5.7883658016293325E-2</v>
      </c>
      <c r="H13" s="77">
        <v>6.9127510990901198E-2</v>
      </c>
      <c r="I13" s="77">
        <f t="shared" si="2"/>
        <v>6.9127510990901198E-2</v>
      </c>
      <c r="J13" s="76">
        <f>分析係数表!G16</f>
        <v>3.3546325878594248E-2</v>
      </c>
      <c r="K13" s="78">
        <f t="shared" si="3"/>
        <v>2.3189740108768772E-3</v>
      </c>
      <c r="L13" s="79"/>
      <c r="M13" s="80"/>
      <c r="N13" s="81">
        <f>分析係数表!H16</f>
        <v>1.6697331772200688E-2</v>
      </c>
      <c r="O13" s="82">
        <f t="shared" si="4"/>
        <v>0.56563935269429766</v>
      </c>
      <c r="P13" s="76">
        <f>分析係数表!C16</f>
        <v>4.9444829979181093E-2</v>
      </c>
      <c r="Q13" s="82">
        <f t="shared" si="5"/>
        <v>2.7967941623503596E-2</v>
      </c>
      <c r="R13" s="83">
        <v>3.3316508226775877E-2</v>
      </c>
      <c r="S13" s="84">
        <f t="shared" si="6"/>
        <v>0.10244401921767707</v>
      </c>
      <c r="T13" s="85">
        <f>分析係数表!F16</f>
        <v>0.28753993610223644</v>
      </c>
      <c r="U13" s="86">
        <f t="shared" si="7"/>
        <v>2.9456746739907145E-2</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投入係数表!AB14</f>
        <v>1.4171287738755391E-2</v>
      </c>
      <c r="E14" s="77">
        <f t="shared" si="0"/>
        <v>1.4171287738755391</v>
      </c>
      <c r="F14" s="76">
        <f>分析係数表!C17</f>
        <v>0.25757290686735657</v>
      </c>
      <c r="G14" s="77">
        <f t="shared" si="1"/>
        <v>0.36501397769249544</v>
      </c>
      <c r="H14" s="77">
        <v>0.45806170638947385</v>
      </c>
      <c r="I14" s="77">
        <f t="shared" si="2"/>
        <v>0.45806170638947385</v>
      </c>
      <c r="J14" s="76">
        <f>分析係数表!G17</f>
        <v>0.2176385387050051</v>
      </c>
      <c r="K14" s="78">
        <f t="shared" si="3"/>
        <v>9.9691880415326187E-2</v>
      </c>
      <c r="L14" s="79"/>
      <c r="M14" s="80"/>
      <c r="N14" s="81">
        <f>分析係数表!H17</f>
        <v>2.8507639611074346E-3</v>
      </c>
      <c r="O14" s="82">
        <f t="shared" si="4"/>
        <v>9.6572572411221552E-2</v>
      </c>
      <c r="P14" s="76">
        <f>分析係数表!C17</f>
        <v>0.25757290686735657</v>
      </c>
      <c r="Q14" s="82">
        <f t="shared" si="5"/>
        <v>2.4874478199616617E-2</v>
      </c>
      <c r="R14" s="83">
        <v>6.3942012021294098E-2</v>
      </c>
      <c r="S14" s="84">
        <f t="shared" si="6"/>
        <v>0.52200371841076798</v>
      </c>
      <c r="T14" s="85">
        <f>分析係数表!F17</f>
        <v>0.33994957352073385</v>
      </c>
      <c r="U14" s="86">
        <f t="shared" si="7"/>
        <v>0.17745494144997781</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投入係数表!AB15</f>
        <v>6.1614294516327791E-4</v>
      </c>
      <c r="E15" s="77">
        <f t="shared" si="0"/>
        <v>6.1614294516327793E-2</v>
      </c>
      <c r="F15" s="76">
        <f>分析係数表!C18</f>
        <v>0.16953824948311513</v>
      </c>
      <c r="G15" s="77">
        <f t="shared" si="1"/>
        <v>1.0445979635435315E-2</v>
      </c>
      <c r="H15" s="77">
        <v>1.9624257794540138E-2</v>
      </c>
      <c r="I15" s="77">
        <f t="shared" si="2"/>
        <v>1.9624257794540138E-2</v>
      </c>
      <c r="J15" s="76">
        <f>分析係数表!G18</f>
        <v>0.21537419573315272</v>
      </c>
      <c r="K15" s="78">
        <f t="shared" si="3"/>
        <v>4.2265587393591356E-3</v>
      </c>
      <c r="L15" s="79"/>
      <c r="M15" s="80"/>
      <c r="N15" s="81">
        <f>分析係数表!H18</f>
        <v>4.4361377966212629E-4</v>
      </c>
      <c r="O15" s="82">
        <f t="shared" si="4"/>
        <v>1.5027874788480904E-2</v>
      </c>
      <c r="P15" s="76">
        <f>分析係数表!C18</f>
        <v>0.16953824948311513</v>
      </c>
      <c r="Q15" s="82">
        <f t="shared" si="5"/>
        <v>2.5477995850904916E-3</v>
      </c>
      <c r="R15" s="83">
        <v>7.6389723723839422E-3</v>
      </c>
      <c r="S15" s="84">
        <f t="shared" si="6"/>
        <v>2.7263230166924078E-2</v>
      </c>
      <c r="T15" s="85">
        <f>分析係数表!F18</f>
        <v>0.45885540128682695</v>
      </c>
      <c r="U15" s="86">
        <f t="shared" si="7"/>
        <v>1.2509880418619074E-2</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投入係数表!AB16</f>
        <v>0</v>
      </c>
      <c r="E16" s="77">
        <f t="shared" si="0"/>
        <v>0</v>
      </c>
      <c r="F16" s="76">
        <f>分析係数表!C19</f>
        <v>7.0188221007893126E-2</v>
      </c>
      <c r="G16" s="77">
        <f t="shared" si="1"/>
        <v>0</v>
      </c>
      <c r="H16" s="77">
        <v>2.7183789689847341E-3</v>
      </c>
      <c r="I16" s="77">
        <f t="shared" si="2"/>
        <v>2.7183789689847341E-3</v>
      </c>
      <c r="J16" s="76">
        <f>分析係数表!G19</f>
        <v>5.7542768273716953E-2</v>
      </c>
      <c r="K16" s="78">
        <f t="shared" si="3"/>
        <v>1.5642305109243415E-4</v>
      </c>
      <c r="L16" s="79"/>
      <c r="M16" s="80"/>
      <c r="N16" s="81">
        <f>分析係数表!H19</f>
        <v>-1.1635771269826264E-4</v>
      </c>
      <c r="O16" s="82">
        <f t="shared" si="4"/>
        <v>-3.9417376494376146E-3</v>
      </c>
      <c r="P16" s="76">
        <f>分析係数表!C19</f>
        <v>7.0188221007893126E-2</v>
      </c>
      <c r="Q16" s="82">
        <f t="shared" si="5"/>
        <v>-2.7666355329386045E-4</v>
      </c>
      <c r="R16" s="83">
        <v>2.4656377692648585E-3</v>
      </c>
      <c r="S16" s="84">
        <f t="shared" si="6"/>
        <v>5.184016738249593E-3</v>
      </c>
      <c r="T16" s="85">
        <f>分析係数表!F19</f>
        <v>0.24027993779160187</v>
      </c>
      <c r="U16" s="86">
        <f t="shared" si="7"/>
        <v>1.245615219377235E-3</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投入係数表!AB17</f>
        <v>0</v>
      </c>
      <c r="E17" s="77">
        <f t="shared" si="0"/>
        <v>0</v>
      </c>
      <c r="F17" s="76">
        <f>分析係数表!C20</f>
        <v>0.17015847434864362</v>
      </c>
      <c r="G17" s="77">
        <f t="shared" si="1"/>
        <v>0</v>
      </c>
      <c r="H17" s="77">
        <v>5.964455917419868E-3</v>
      </c>
      <c r="I17" s="77">
        <f t="shared" si="2"/>
        <v>5.964455917419868E-3</v>
      </c>
      <c r="J17" s="76">
        <f>分析係数表!G20</f>
        <v>0.1001139508383526</v>
      </c>
      <c r="K17" s="78">
        <f t="shared" si="3"/>
        <v>5.9712524649409391E-4</v>
      </c>
      <c r="L17" s="79"/>
      <c r="M17" s="80"/>
      <c r="N17" s="81">
        <f>分析係数表!H20</f>
        <v>5.5269913531674753E-4</v>
      </c>
      <c r="O17" s="82">
        <f t="shared" si="4"/>
        <v>1.8723253834828667E-2</v>
      </c>
      <c r="P17" s="76">
        <f>分析係数表!C20</f>
        <v>0.17015847434864362</v>
      </c>
      <c r="Q17" s="82">
        <f t="shared" si="5"/>
        <v>3.1859203073768367E-3</v>
      </c>
      <c r="R17" s="83">
        <v>1.1411417884006139E-2</v>
      </c>
      <c r="S17" s="84">
        <f t="shared" si="6"/>
        <v>1.7375873801426009E-2</v>
      </c>
      <c r="T17" s="85">
        <f>分析係数表!F20</f>
        <v>0.22285528243529221</v>
      </c>
      <c r="U17" s="86">
        <f t="shared" si="7"/>
        <v>3.8723052635767875E-3</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投入係数表!AB18</f>
        <v>0</v>
      </c>
      <c r="E18" s="77">
        <f t="shared" si="0"/>
        <v>0</v>
      </c>
      <c r="F18" s="76">
        <f>分析係数表!C21</f>
        <v>0.30753935376967689</v>
      </c>
      <c r="G18" s="77">
        <f t="shared" si="1"/>
        <v>0</v>
      </c>
      <c r="H18" s="77">
        <v>2.604505950805102E-2</v>
      </c>
      <c r="I18" s="77">
        <f t="shared" si="2"/>
        <v>2.604505950805102E-2</v>
      </c>
      <c r="J18" s="76">
        <f>分析係数表!G21</f>
        <v>0.28506721215663355</v>
      </c>
      <c r="K18" s="78">
        <f t="shared" si="3"/>
        <v>7.4245925044137259E-3</v>
      </c>
      <c r="L18" s="79"/>
      <c r="M18" s="80"/>
      <c r="N18" s="81">
        <f>分析係数表!H21</f>
        <v>9.2358934454245961E-4</v>
      </c>
      <c r="O18" s="82">
        <f t="shared" si="4"/>
        <v>3.1287542592411059E-2</v>
      </c>
      <c r="P18" s="76">
        <f>分析係数表!C21</f>
        <v>0.30753935376967689</v>
      </c>
      <c r="Q18" s="82">
        <f t="shared" si="5"/>
        <v>9.6221506299113378E-3</v>
      </c>
      <c r="R18" s="83">
        <v>2.7015380728902971E-2</v>
      </c>
      <c r="S18" s="84">
        <f t="shared" si="6"/>
        <v>5.3060440236953992E-2</v>
      </c>
      <c r="T18" s="85">
        <f>分析係数表!F21</f>
        <v>0.42562828755113968</v>
      </c>
      <c r="U18" s="86">
        <f t="shared" si="7"/>
        <v>2.2584024314764316E-2</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投入係数表!AB19</f>
        <v>0</v>
      </c>
      <c r="E19" s="77">
        <f t="shared" si="0"/>
        <v>0</v>
      </c>
      <c r="F19" s="76">
        <f>分析係数表!C22</f>
        <v>4.2074718897352148E-2</v>
      </c>
      <c r="G19" s="77">
        <f t="shared" si="1"/>
        <v>0</v>
      </c>
      <c r="H19" s="77">
        <v>2.0048216262196264E-3</v>
      </c>
      <c r="I19" s="77">
        <f t="shared" si="2"/>
        <v>2.0048216262196264E-3</v>
      </c>
      <c r="J19" s="76">
        <f>分析係数表!G22</f>
        <v>0.19450101832993891</v>
      </c>
      <c r="K19" s="78">
        <f t="shared" si="3"/>
        <v>3.8993984786960147E-4</v>
      </c>
      <c r="L19" s="79"/>
      <c r="M19" s="80"/>
      <c r="N19" s="81">
        <f>分析係数表!H22</f>
        <v>4.363414226184849E-5</v>
      </c>
      <c r="O19" s="82">
        <f t="shared" si="4"/>
        <v>1.4781516185391054E-3</v>
      </c>
      <c r="P19" s="76">
        <f>分析係数表!C22</f>
        <v>4.2074718897352148E-2</v>
      </c>
      <c r="Q19" s="82">
        <f t="shared" si="5"/>
        <v>6.2192813837698963E-5</v>
      </c>
      <c r="R19" s="83">
        <v>8.4477745903203472E-4</v>
      </c>
      <c r="S19" s="84">
        <f t="shared" si="6"/>
        <v>2.8495990852516612E-3</v>
      </c>
      <c r="T19" s="85">
        <f>分析係数表!F22</f>
        <v>0.41276306856754924</v>
      </c>
      <c r="U19" s="86">
        <f t="shared" si="7"/>
        <v>1.1762092626157569E-3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9.8543441235940366E-4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投入係数表!AB21</f>
        <v>0</v>
      </c>
      <c r="E21" s="77">
        <f t="shared" si="0"/>
        <v>0</v>
      </c>
      <c r="F21" s="76">
        <f>分析係数表!C24</f>
        <v>7.1732954545454586E-2</v>
      </c>
      <c r="G21" s="77">
        <f t="shared" si="1"/>
        <v>0</v>
      </c>
      <c r="H21" s="77">
        <v>2.6001322126559183E-3</v>
      </c>
      <c r="I21" s="77">
        <f t="shared" si="2"/>
        <v>2.6001322126559183E-3</v>
      </c>
      <c r="J21" s="76">
        <f>分析係数表!G24</f>
        <v>0.20895522388059701</v>
      </c>
      <c r="K21" s="78">
        <f t="shared" si="3"/>
        <v>5.4331120861466947E-4</v>
      </c>
      <c r="L21" s="79"/>
      <c r="M21" s="80"/>
      <c r="N21" s="81">
        <f>分析係数表!H24</f>
        <v>3.4907313809478792E-4</v>
      </c>
      <c r="O21" s="82">
        <f t="shared" si="4"/>
        <v>1.1825212948312843E-2</v>
      </c>
      <c r="P21" s="76">
        <f>分析係数表!C24</f>
        <v>7.1732954545454586E-2</v>
      </c>
      <c r="Q21" s="82">
        <f t="shared" si="5"/>
        <v>8.4825746291164613E-4</v>
      </c>
      <c r="R21" s="83">
        <v>3.5481796358699355E-3</v>
      </c>
      <c r="S21" s="84">
        <f t="shared" si="6"/>
        <v>6.1483118485258538E-3</v>
      </c>
      <c r="T21" s="85">
        <f>分析係数表!F24</f>
        <v>0.39402985074626867</v>
      </c>
      <c r="U21" s="86">
        <f t="shared" si="7"/>
        <v>2.4226184000161574E-3</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投入係数表!AB22</f>
        <v>0</v>
      </c>
      <c r="E22" s="77">
        <f t="shared" si="0"/>
        <v>0</v>
      </c>
      <c r="F22" s="76">
        <f>分析係数表!C25</f>
        <v>8.282778259254675E-2</v>
      </c>
      <c r="G22" s="77">
        <f t="shared" si="1"/>
        <v>0</v>
      </c>
      <c r="H22" s="77">
        <v>1.0661245620466312E-2</v>
      </c>
      <c r="I22" s="77">
        <f t="shared" si="2"/>
        <v>1.0661245620466312E-2</v>
      </c>
      <c r="J22" s="76">
        <f>分析係数表!G25</f>
        <v>0.19696794352505498</v>
      </c>
      <c r="K22" s="78">
        <f t="shared" si="3"/>
        <v>2.0999236252787481E-3</v>
      </c>
      <c r="L22" s="79"/>
      <c r="M22" s="80"/>
      <c r="N22" s="81">
        <f>分析係数表!H25</f>
        <v>5.163373500985404E-4</v>
      </c>
      <c r="O22" s="82">
        <f t="shared" si="4"/>
        <v>1.7491460819379412E-2</v>
      </c>
      <c r="P22" s="76">
        <f>分析係数表!C25</f>
        <v>8.282778259254675E-2</v>
      </c>
      <c r="Q22" s="82">
        <f t="shared" si="5"/>
        <v>1.4487789139736075E-3</v>
      </c>
      <c r="R22" s="83">
        <v>8.9205931495736236E-3</v>
      </c>
      <c r="S22" s="84">
        <f t="shared" si="6"/>
        <v>1.9581838770039935E-2</v>
      </c>
      <c r="T22" s="85">
        <f>分析係数表!F25</f>
        <v>0.35065385950700151</v>
      </c>
      <c r="U22" s="86">
        <f t="shared" si="7"/>
        <v>6.8664473409583383E-3</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投入係数表!AB23</f>
        <v>0</v>
      </c>
      <c r="E23" s="77">
        <f t="shared" si="0"/>
        <v>0</v>
      </c>
      <c r="F23" s="76">
        <f>分析係数表!C26</f>
        <v>0.67408011178388449</v>
      </c>
      <c r="G23" s="77">
        <f t="shared" si="1"/>
        <v>0</v>
      </c>
      <c r="H23" s="77">
        <v>2.7127584619887922E-2</v>
      </c>
      <c r="I23" s="77">
        <f t="shared" si="2"/>
        <v>2.7127584619887922E-2</v>
      </c>
      <c r="J23" s="76">
        <f>分析係数表!G26</f>
        <v>0.19641156410335187</v>
      </c>
      <c r="K23" s="78">
        <f t="shared" si="3"/>
        <v>5.3281713255382184E-3</v>
      </c>
      <c r="L23" s="79"/>
      <c r="M23" s="80"/>
      <c r="N23" s="81">
        <f>分析係数表!H26</f>
        <v>1.0886718494331198E-2</v>
      </c>
      <c r="O23" s="82">
        <f t="shared" si="4"/>
        <v>0.3687988288255068</v>
      </c>
      <c r="P23" s="76">
        <f>分析係数表!C26</f>
        <v>0.67408011178388449</v>
      </c>
      <c r="Q23" s="82">
        <f t="shared" si="5"/>
        <v>0.24859995576046331</v>
      </c>
      <c r="R23" s="83">
        <v>0.2833248669383901</v>
      </c>
      <c r="S23" s="84">
        <f t="shared" si="6"/>
        <v>0.310452451558278</v>
      </c>
      <c r="T23" s="85">
        <f>分析係数表!F26</f>
        <v>0.33487971980706011</v>
      </c>
      <c r="U23" s="86">
        <f t="shared" si="7"/>
        <v>0.10396422999125103</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投入係数表!AB24</f>
        <v>0</v>
      </c>
      <c r="E24" s="77">
        <f t="shared" si="0"/>
        <v>0</v>
      </c>
      <c r="F24" s="76">
        <f>分析係数表!C27</f>
        <v>6.0248713550600352E-2</v>
      </c>
      <c r="G24" s="77">
        <f t="shared" si="1"/>
        <v>0</v>
      </c>
      <c r="H24" s="77">
        <v>3.5372447168751004E-4</v>
      </c>
      <c r="I24" s="77">
        <f t="shared" si="2"/>
        <v>3.5372447168751004E-4</v>
      </c>
      <c r="J24" s="76">
        <f>分析係数表!G27</f>
        <v>0.16803278688524589</v>
      </c>
      <c r="K24" s="78">
        <f t="shared" si="3"/>
        <v>5.9437308767163571E-5</v>
      </c>
      <c r="L24" s="79"/>
      <c r="M24" s="80"/>
      <c r="N24" s="81">
        <f>分析係数表!H27</f>
        <v>1.0879446137287556E-2</v>
      </c>
      <c r="O24" s="82">
        <f t="shared" si="4"/>
        <v>0.36855247022241688</v>
      </c>
      <c r="P24" s="76">
        <f>分析係数表!C27</f>
        <v>6.0248713550600352E-2</v>
      </c>
      <c r="Q24" s="82">
        <f t="shared" si="5"/>
        <v>2.220481220679656E-2</v>
      </c>
      <c r="R24" s="83">
        <v>2.2474270648004342E-2</v>
      </c>
      <c r="S24" s="84">
        <f t="shared" si="6"/>
        <v>2.2827995119691854E-2</v>
      </c>
      <c r="T24" s="85">
        <f>分析係数表!F27</f>
        <v>0.31967213114754101</v>
      </c>
      <c r="U24" s="86">
        <f t="shared" si="7"/>
        <v>7.2974738497375603E-3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投入係数表!AB25</f>
        <v>0</v>
      </c>
      <c r="E25" s="77">
        <f t="shared" si="0"/>
        <v>0</v>
      </c>
      <c r="F25" s="76">
        <f>分析係数表!C28</f>
        <v>0.15853112404836545</v>
      </c>
      <c r="G25" s="77">
        <f t="shared" si="1"/>
        <v>0</v>
      </c>
      <c r="H25" s="77">
        <v>2.0959476364758818E-2</v>
      </c>
      <c r="I25" s="77">
        <f t="shared" si="2"/>
        <v>2.0959476364758818E-2</v>
      </c>
      <c r="J25" s="76">
        <f>分析係数表!G28</f>
        <v>0.12484608017512655</v>
      </c>
      <c r="K25" s="78">
        <f t="shared" si="3"/>
        <v>2.6167084666633492E-3</v>
      </c>
      <c r="L25" s="79"/>
      <c r="M25" s="80"/>
      <c r="N25" s="81">
        <f>分析係数表!H28</f>
        <v>2.0813485858901727E-2</v>
      </c>
      <c r="O25" s="82">
        <f t="shared" si="4"/>
        <v>0.70507832204315324</v>
      </c>
      <c r="P25" s="76">
        <f>分析係数表!C28</f>
        <v>0.15853112404836545</v>
      </c>
      <c r="Q25" s="82">
        <f t="shared" si="5"/>
        <v>0.11177685893563649</v>
      </c>
      <c r="R25" s="83">
        <v>0.12696805965020638</v>
      </c>
      <c r="S25" s="84">
        <f t="shared" si="6"/>
        <v>0.14792753601496519</v>
      </c>
      <c r="T25" s="85">
        <f>分析係数表!F28</f>
        <v>0.21350389930223013</v>
      </c>
      <c r="U25" s="86">
        <f t="shared" si="7"/>
        <v>3.1583105753366147E-2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投入係数表!AB26</f>
        <v>3.6968576709796672E-3</v>
      </c>
      <c r="E26" s="77">
        <f t="shared" si="0"/>
        <v>0.36968576709796674</v>
      </c>
      <c r="F26" s="76">
        <f>分析係数表!C29</f>
        <v>0.64680851063829792</v>
      </c>
      <c r="G26" s="77">
        <f t="shared" si="1"/>
        <v>0.23911590042081254</v>
      </c>
      <c r="H26" s="77">
        <v>0.42943136283667965</v>
      </c>
      <c r="I26" s="77">
        <f t="shared" si="2"/>
        <v>0.42943136283667965</v>
      </c>
      <c r="J26" s="76">
        <f>分析係数表!G29</f>
        <v>0.2586455783593799</v>
      </c>
      <c r="K26" s="78">
        <f t="shared" si="3"/>
        <v>0.11107052320654973</v>
      </c>
      <c r="L26" s="79"/>
      <c r="M26" s="80"/>
      <c r="N26" s="81">
        <f>分析係数表!H29</f>
        <v>9.8394990800468336E-3</v>
      </c>
      <c r="O26" s="82">
        <f t="shared" si="4"/>
        <v>0.33332318998056826</v>
      </c>
      <c r="P26" s="76">
        <f>分析係数表!C29</f>
        <v>0.64680851063829792</v>
      </c>
      <c r="Q26" s="82">
        <f t="shared" si="5"/>
        <v>0.21559627607253778</v>
      </c>
      <c r="R26" s="83">
        <v>0.32693778922812861</v>
      </c>
      <c r="S26" s="84">
        <f t="shared" si="6"/>
        <v>0.75636915206480826</v>
      </c>
      <c r="T26" s="85">
        <f>分析係数表!F29</f>
        <v>0.37783217222117615</v>
      </c>
      <c r="U26" s="86">
        <f t="shared" si="7"/>
        <v>0.28578059972573561</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投入係数表!AB27</f>
        <v>3.0807147258163892E-3</v>
      </c>
      <c r="E27" s="77">
        <f t="shared" si="0"/>
        <v>0.30807147258163892</v>
      </c>
      <c r="F27" s="76">
        <f>分析係数表!C30</f>
        <v>1</v>
      </c>
      <c r="G27" s="77">
        <f t="shared" si="1"/>
        <v>0.30807147258163892</v>
      </c>
      <c r="H27" s="77">
        <v>0.3737409323744591</v>
      </c>
      <c r="I27" s="77">
        <f t="shared" si="2"/>
        <v>0.3737409323744591</v>
      </c>
      <c r="J27" s="76">
        <f>分析係数表!G30</f>
        <v>0.34450721322190581</v>
      </c>
      <c r="K27" s="78">
        <f t="shared" si="3"/>
        <v>0.12875644707928166</v>
      </c>
      <c r="L27" s="79"/>
      <c r="M27" s="80"/>
      <c r="N27" s="81">
        <f>分析係数表!H30</f>
        <v>0</v>
      </c>
      <c r="O27" s="82">
        <f t="shared" si="4"/>
        <v>0</v>
      </c>
      <c r="P27" s="76">
        <f>分析係数表!C30</f>
        <v>1</v>
      </c>
      <c r="Q27" s="82">
        <f t="shared" si="5"/>
        <v>0</v>
      </c>
      <c r="R27" s="83">
        <v>8.518845081373945E-2</v>
      </c>
      <c r="S27" s="84">
        <f t="shared" si="6"/>
        <v>0.45892938318819854</v>
      </c>
      <c r="T27" s="85">
        <f>分析係数表!F30</f>
        <v>0.4405434427377562</v>
      </c>
      <c r="U27" s="86">
        <f t="shared" si="7"/>
        <v>0.2021783304432439</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投入係数表!AB28</f>
        <v>7.6401725200246462E-2</v>
      </c>
      <c r="E28" s="77">
        <f t="shared" si="0"/>
        <v>7.6401725200246462</v>
      </c>
      <c r="F28" s="76">
        <f>分析係数表!C31</f>
        <v>0.1179326099371788</v>
      </c>
      <c r="G28" s="77">
        <f t="shared" si="1"/>
        <v>0.90102548565681895</v>
      </c>
      <c r="H28" s="77">
        <v>0.93361559568899821</v>
      </c>
      <c r="I28" s="77">
        <f t="shared" si="2"/>
        <v>0.93361559568899821</v>
      </c>
      <c r="J28" s="76">
        <f>分析係数表!G31</f>
        <v>7.0682730923694773E-2</v>
      </c>
      <c r="K28" s="78">
        <f t="shared" si="3"/>
        <v>6.5990499936250474E-2</v>
      </c>
      <c r="L28" s="79"/>
      <c r="M28" s="80"/>
      <c r="N28" s="81">
        <f>分析係数表!H31</f>
        <v>2.2689753976161214E-2</v>
      </c>
      <c r="O28" s="82">
        <f t="shared" si="4"/>
        <v>0.7686388416403348</v>
      </c>
      <c r="P28" s="76">
        <f>分析係数表!C31</f>
        <v>0.1179326099371788</v>
      </c>
      <c r="Q28" s="82">
        <f t="shared" si="5"/>
        <v>9.0647584693734545E-2</v>
      </c>
      <c r="R28" s="83">
        <v>0.1180578710022902</v>
      </c>
      <c r="S28" s="84">
        <f t="shared" si="6"/>
        <v>1.0516734666912884</v>
      </c>
      <c r="T28" s="85">
        <f>分析係数表!F31</f>
        <v>0.34457831325301203</v>
      </c>
      <c r="U28" s="86">
        <f t="shared" si="7"/>
        <v>0.36238386924543187</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投入係数表!AB29</f>
        <v>9.242144177449169E-3</v>
      </c>
      <c r="E29" s="77">
        <f t="shared" si="0"/>
        <v>0.92421441774491686</v>
      </c>
      <c r="F29" s="76">
        <f>分析係数表!C32</f>
        <v>0.90289699570815452</v>
      </c>
      <c r="G29" s="77">
        <f t="shared" si="1"/>
        <v>0.83447042117204673</v>
      </c>
      <c r="H29" s="77">
        <v>0.92706854580728226</v>
      </c>
      <c r="I29" s="77">
        <f t="shared" si="2"/>
        <v>0.92706854580728226</v>
      </c>
      <c r="J29" s="76">
        <f>分析係数表!G32</f>
        <v>0.14049586776859505</v>
      </c>
      <c r="K29" s="78">
        <f t="shared" si="3"/>
        <v>0.13024929982416364</v>
      </c>
      <c r="L29" s="79"/>
      <c r="M29" s="80"/>
      <c r="N29" s="81">
        <f>分析係数表!H32</f>
        <v>6.5160319111027074E-3</v>
      </c>
      <c r="O29" s="82">
        <f t="shared" si="4"/>
        <v>0.22073730836850639</v>
      </c>
      <c r="P29" s="76">
        <f>分析係数表!C32</f>
        <v>0.90289699570815452</v>
      </c>
      <c r="Q29" s="82">
        <f t="shared" si="5"/>
        <v>0.19930305256662889</v>
      </c>
      <c r="R29" s="83">
        <v>0.25954808375294192</v>
      </c>
      <c r="S29" s="84">
        <f t="shared" si="6"/>
        <v>1.1866166295602243</v>
      </c>
      <c r="T29" s="85">
        <f>分析係数表!F32</f>
        <v>0.48288075560802834</v>
      </c>
      <c r="U29" s="86">
        <f t="shared" si="7"/>
        <v>0.572994334699093</v>
      </c>
      <c r="V29" s="87">
        <f>分析係数表!D32</f>
        <v>1.475796930342385E-2</v>
      </c>
      <c r="W29" s="88">
        <f t="shared" si="8"/>
        <v>0</v>
      </c>
      <c r="X29" s="76">
        <f>分析係数表!E32</f>
        <v>1.8890200708382526E-2</v>
      </c>
      <c r="Y29" s="89">
        <f t="shared" si="9"/>
        <v>0</v>
      </c>
    </row>
    <row r="30" spans="1:25" x14ac:dyDescent="0.2">
      <c r="A30" s="6" t="s">
        <v>18</v>
      </c>
      <c r="B30" s="5" t="s">
        <v>273</v>
      </c>
      <c r="C30" s="75">
        <f>最終需要_まとめ!C31</f>
        <v>100</v>
      </c>
      <c r="D30" s="76">
        <f>投入係数表!AB30</f>
        <v>0</v>
      </c>
      <c r="E30" s="77">
        <f t="shared" si="0"/>
        <v>0</v>
      </c>
      <c r="F30" s="76">
        <f>分析係数表!C33</f>
        <v>0.9642857142857143</v>
      </c>
      <c r="G30" s="77">
        <f t="shared" si="1"/>
        <v>0</v>
      </c>
      <c r="H30" s="77">
        <v>6.5369893936299217E-2</v>
      </c>
      <c r="I30" s="77">
        <f t="shared" si="2"/>
        <v>100.06536989393629</v>
      </c>
      <c r="J30" s="76">
        <f>分析係数表!G33</f>
        <v>0.50770178681454092</v>
      </c>
      <c r="K30" s="78">
        <f t="shared" si="3"/>
        <v>50.803367093409427</v>
      </c>
      <c r="L30" s="79"/>
      <c r="M30" s="80"/>
      <c r="N30" s="81">
        <f>分析係数表!H33</f>
        <v>9.5995112976066674E-4</v>
      </c>
      <c r="O30" s="82">
        <f t="shared" si="4"/>
        <v>3.2519335607860321E-2</v>
      </c>
      <c r="P30" s="76">
        <f>分析係数表!C33</f>
        <v>0.9642857142857143</v>
      </c>
      <c r="Q30" s="82">
        <f t="shared" si="5"/>
        <v>3.1357930764722451E-2</v>
      </c>
      <c r="R30" s="83">
        <v>0.10691993263877959</v>
      </c>
      <c r="S30" s="84">
        <f t="shared" si="6"/>
        <v>100.17228982657507</v>
      </c>
      <c r="T30" s="85">
        <f>分析係数表!F33</f>
        <v>0.64571780653111521</v>
      </c>
      <c r="U30" s="86">
        <f t="shared" si="7"/>
        <v>64.683031262015206</v>
      </c>
      <c r="V30" s="87">
        <f>分析係数表!D33</f>
        <v>6.5311152187307459E-2</v>
      </c>
      <c r="W30" s="88">
        <f t="shared" si="8"/>
        <v>7</v>
      </c>
      <c r="X30" s="76">
        <f>分析係数表!E33</f>
        <v>5.730129390018484E-2</v>
      </c>
      <c r="Y30" s="89">
        <f t="shared" si="9"/>
        <v>6</v>
      </c>
    </row>
    <row r="31" spans="1:25" x14ac:dyDescent="0.2">
      <c r="A31" s="6" t="s">
        <v>19</v>
      </c>
      <c r="B31" s="5" t="s">
        <v>274</v>
      </c>
      <c r="C31" s="90"/>
      <c r="D31" s="76">
        <f>投入係数表!AB31</f>
        <v>1.5403573629081947E-2</v>
      </c>
      <c r="E31" s="77">
        <f t="shared" si="0"/>
        <v>1.5403573629081946</v>
      </c>
      <c r="F31" s="76">
        <f>分析係数表!C34</f>
        <v>0.30203352059055666</v>
      </c>
      <c r="G31" s="77">
        <f t="shared" si="1"/>
        <v>0.46523955728674776</v>
      </c>
      <c r="H31" s="77">
        <v>0.62733882912509442</v>
      </c>
      <c r="I31" s="77">
        <f t="shared" si="2"/>
        <v>0.62733882912509442</v>
      </c>
      <c r="J31" s="76">
        <f>分析係数表!G34</f>
        <v>0.42483507228746548</v>
      </c>
      <c r="K31" s="78">
        <f t="shared" si="3"/>
        <v>0.26651553682009343</v>
      </c>
      <c r="L31" s="79"/>
      <c r="M31" s="80"/>
      <c r="N31" s="81">
        <f>分析係数表!H34</f>
        <v>0.16119179387231194</v>
      </c>
      <c r="O31" s="82">
        <f t="shared" si="4"/>
        <v>5.4605384374865444</v>
      </c>
      <c r="P31" s="76">
        <f>分析係数表!C34</f>
        <v>0.30203352059055666</v>
      </c>
      <c r="Q31" s="82">
        <f t="shared" si="5"/>
        <v>1.6492656485941184</v>
      </c>
      <c r="R31" s="83">
        <v>1.8174802052507248</v>
      </c>
      <c r="S31" s="84">
        <f t="shared" si="6"/>
        <v>2.4448190343758194</v>
      </c>
      <c r="T31" s="85">
        <f>分析係数表!F34</f>
        <v>0.69971459317830909</v>
      </c>
      <c r="U31" s="86">
        <f t="shared" si="7"/>
        <v>1.7106755560328628</v>
      </c>
      <c r="V31" s="87">
        <f>分析係数表!D34</f>
        <v>0.22921442942029663</v>
      </c>
      <c r="W31" s="88">
        <f t="shared" si="8"/>
        <v>1</v>
      </c>
      <c r="X31" s="76">
        <f>分析係数表!E34</f>
        <v>0.15341786365975763</v>
      </c>
      <c r="Y31" s="89">
        <f t="shared" si="9"/>
        <v>0</v>
      </c>
    </row>
    <row r="32" spans="1:25" x14ac:dyDescent="0.2">
      <c r="A32" s="6" t="s">
        <v>20</v>
      </c>
      <c r="B32" s="5" t="s">
        <v>37</v>
      </c>
      <c r="C32" s="90"/>
      <c r="D32" s="76">
        <f>投入係数表!AB32</f>
        <v>2.649414664202095E-2</v>
      </c>
      <c r="E32" s="77">
        <f t="shared" si="0"/>
        <v>2.6494146642020948</v>
      </c>
      <c r="F32" s="76">
        <f>分析係数表!C35</f>
        <v>0.24187752657583472</v>
      </c>
      <c r="G32" s="77">
        <f t="shared" si="1"/>
        <v>0.64083386585094837</v>
      </c>
      <c r="H32" s="77">
        <v>0.68579108277066181</v>
      </c>
      <c r="I32" s="77">
        <f t="shared" si="2"/>
        <v>0.68579108277066181</v>
      </c>
      <c r="J32" s="76">
        <f>分析係数表!G35</f>
        <v>0.31447635625181319</v>
      </c>
      <c r="K32" s="78">
        <f t="shared" si="3"/>
        <v>0.21566508085970335</v>
      </c>
      <c r="L32" s="79"/>
      <c r="M32" s="80"/>
      <c r="N32" s="81">
        <f>分析係数表!H35</f>
        <v>6.1051437381369679E-2</v>
      </c>
      <c r="O32" s="82">
        <f t="shared" si="4"/>
        <v>2.0681804729392983</v>
      </c>
      <c r="P32" s="76">
        <f>分析係数表!C35</f>
        <v>0.24187752657583472</v>
      </c>
      <c r="Q32" s="82">
        <f t="shared" si="5"/>
        <v>0.5002463773069975</v>
      </c>
      <c r="R32" s="83">
        <v>0.62307279735595467</v>
      </c>
      <c r="S32" s="84">
        <f t="shared" si="6"/>
        <v>1.3088638801266166</v>
      </c>
      <c r="T32" s="85">
        <f>分析係数表!F35</f>
        <v>0.64519872352770524</v>
      </c>
      <c r="U32" s="86">
        <f t="shared" si="7"/>
        <v>0.84447730472921245</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投入係数表!AB33</f>
        <v>1.2322858903265558E-3</v>
      </c>
      <c r="E33" s="77">
        <f t="shared" si="0"/>
        <v>0.12322858903265559</v>
      </c>
      <c r="F33" s="76">
        <f>分析係数表!C36</f>
        <v>0.77936171821825606</v>
      </c>
      <c r="G33" s="77">
        <f t="shared" si="1"/>
        <v>9.6039644882101802E-2</v>
      </c>
      <c r="H33" s="77">
        <v>0.21255103239255865</v>
      </c>
      <c r="I33" s="77">
        <f t="shared" si="2"/>
        <v>0.21255103239255865</v>
      </c>
      <c r="J33" s="76">
        <f>分析係数表!G36</f>
        <v>1.8652197083474639E-2</v>
      </c>
      <c r="K33" s="78">
        <f t="shared" si="3"/>
        <v>3.9645437464820065E-3</v>
      </c>
      <c r="L33" s="79"/>
      <c r="M33" s="80"/>
      <c r="N33" s="81">
        <f>分析係数表!H36</f>
        <v>0.16962772804293599</v>
      </c>
      <c r="O33" s="82">
        <f t="shared" si="4"/>
        <v>5.7463144170707716</v>
      </c>
      <c r="P33" s="76">
        <f>分析係数表!C36</f>
        <v>0.77936171821825606</v>
      </c>
      <c r="Q33" s="82">
        <f t="shared" si="5"/>
        <v>4.478457477510613</v>
      </c>
      <c r="R33" s="83">
        <v>4.6755081436598482</v>
      </c>
      <c r="S33" s="84">
        <f t="shared" si="6"/>
        <v>4.8880591760524066</v>
      </c>
      <c r="T33" s="85">
        <f>分析係数表!F36</f>
        <v>0.88299985465820452</v>
      </c>
      <c r="U33" s="86">
        <f t="shared" si="7"/>
        <v>4.316155542014978</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投入係数表!AB34</f>
        <v>4.3130006161429452E-2</v>
      </c>
      <c r="E34" s="77">
        <f t="shared" si="0"/>
        <v>4.3130006161429453</v>
      </c>
      <c r="F34" s="76">
        <f>分析係数表!C37</f>
        <v>0.39264934616049307</v>
      </c>
      <c r="G34" s="77">
        <f t="shared" si="1"/>
        <v>1.6934968719183312</v>
      </c>
      <c r="H34" s="77">
        <v>1.9161095099092678</v>
      </c>
      <c r="I34" s="77">
        <f t="shared" si="2"/>
        <v>1.9161095099092678</v>
      </c>
      <c r="J34" s="76">
        <f>分析係数表!G37</f>
        <v>0.48015873015873017</v>
      </c>
      <c r="K34" s="78">
        <f t="shared" si="3"/>
        <v>0.92003670912310087</v>
      </c>
      <c r="L34" s="79"/>
      <c r="M34" s="80"/>
      <c r="N34" s="81">
        <f>分析係数表!H37</f>
        <v>4.8128458914818879E-2</v>
      </c>
      <c r="O34" s="82">
        <f t="shared" si="4"/>
        <v>1.630401235248633</v>
      </c>
      <c r="P34" s="76">
        <f>分析係数表!C37</f>
        <v>0.39264934616049307</v>
      </c>
      <c r="Q34" s="82">
        <f t="shared" si="5"/>
        <v>0.64017597899963596</v>
      </c>
      <c r="R34" s="83">
        <v>0.80075888074666646</v>
      </c>
      <c r="S34" s="84">
        <f t="shared" si="6"/>
        <v>2.7168683906559341</v>
      </c>
      <c r="T34" s="85">
        <f>分析係数表!F37</f>
        <v>0.71504884004884006</v>
      </c>
      <c r="U34" s="86">
        <f t="shared" si="7"/>
        <v>1.9426935913038845</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投入係数表!AB35</f>
        <v>9.242144177449169E-3</v>
      </c>
      <c r="E35" s="77">
        <f t="shared" si="0"/>
        <v>0.92421441774491686</v>
      </c>
      <c r="F35" s="76">
        <f>分析係数表!C38</f>
        <v>0.1050867904295959</v>
      </c>
      <c r="G35" s="77">
        <f t="shared" si="1"/>
        <v>9.7122726829571071E-2</v>
      </c>
      <c r="H35" s="77">
        <v>0.13724953840357643</v>
      </c>
      <c r="I35" s="77">
        <f t="shared" si="2"/>
        <v>0.13724953840357643</v>
      </c>
      <c r="J35" s="76">
        <f>分析係数表!G38</f>
        <v>0.35480984340044741</v>
      </c>
      <c r="K35" s="78">
        <f t="shared" si="3"/>
        <v>4.8697487227756645E-2</v>
      </c>
      <c r="L35" s="79"/>
      <c r="M35" s="80"/>
      <c r="N35" s="81">
        <f>分析係数表!H38</f>
        <v>4.2637829346869612E-2</v>
      </c>
      <c r="O35" s="82">
        <f t="shared" si="4"/>
        <v>1.4444004899157956</v>
      </c>
      <c r="P35" s="76">
        <f>分析係数表!C38</f>
        <v>0.1050867904295959</v>
      </c>
      <c r="Q35" s="82">
        <f t="shared" si="5"/>
        <v>0.15178741158018685</v>
      </c>
      <c r="R35" s="83">
        <v>0.19030851529279241</v>
      </c>
      <c r="S35" s="84">
        <f t="shared" si="6"/>
        <v>0.32755805369636881</v>
      </c>
      <c r="T35" s="85">
        <f>分析係数表!F38</f>
        <v>0.56778523489932886</v>
      </c>
      <c r="U35" s="86">
        <f t="shared" si="7"/>
        <v>0.18598262646115973</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投入係数表!AB36</f>
        <v>0</v>
      </c>
      <c r="E36" s="77">
        <f t="shared" si="0"/>
        <v>0</v>
      </c>
      <c r="F36" s="76">
        <f>分析係数表!C39</f>
        <v>1</v>
      </c>
      <c r="G36" s="77">
        <f t="shared" si="1"/>
        <v>0</v>
      </c>
      <c r="H36" s="77">
        <v>0.49451634425742963</v>
      </c>
      <c r="I36" s="77">
        <f t="shared" si="2"/>
        <v>0.49451634425742963</v>
      </c>
      <c r="J36" s="76">
        <f>分析係数表!G39</f>
        <v>0.33710212609069684</v>
      </c>
      <c r="K36" s="78">
        <f t="shared" si="3"/>
        <v>0.16670251103577849</v>
      </c>
      <c r="L36" s="79"/>
      <c r="M36" s="80"/>
      <c r="N36" s="81">
        <f>分析係数表!H39</f>
        <v>3.8325321619990253E-3</v>
      </c>
      <c r="O36" s="82">
        <f t="shared" si="4"/>
        <v>0.12983098382835143</v>
      </c>
      <c r="P36" s="76">
        <f>分析係数表!C39</f>
        <v>1</v>
      </c>
      <c r="Q36" s="82">
        <f t="shared" si="5"/>
        <v>0.12983098382835143</v>
      </c>
      <c r="R36" s="83">
        <v>0.38878669456947068</v>
      </c>
      <c r="S36" s="84">
        <f t="shared" si="6"/>
        <v>0.88330303882690031</v>
      </c>
      <c r="T36" s="85">
        <f>分析係数表!F39</f>
        <v>0.68778419564950233</v>
      </c>
      <c r="U36" s="86">
        <f t="shared" si="7"/>
        <v>0.60752187007432079</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投入係数表!AB37</f>
        <v>0</v>
      </c>
      <c r="E37" s="77">
        <f t="shared" si="0"/>
        <v>0</v>
      </c>
      <c r="F37" s="76">
        <f>分析係数表!C40</f>
        <v>0.68553257686676428</v>
      </c>
      <c r="G37" s="77">
        <f t="shared" si="1"/>
        <v>0</v>
      </c>
      <c r="H37" s="77">
        <v>1.3447103168941345E-3</v>
      </c>
      <c r="I37" s="77">
        <f t="shared" si="2"/>
        <v>1.3447103168941345E-3</v>
      </c>
      <c r="J37" s="76">
        <f>分析係数表!G40</f>
        <v>0.52354072328019352</v>
      </c>
      <c r="K37" s="78">
        <f t="shared" si="3"/>
        <v>7.0401061190909341E-4</v>
      </c>
      <c r="L37" s="79"/>
      <c r="M37" s="80"/>
      <c r="N37" s="81">
        <f>分析係数表!H40</f>
        <v>2.9983928090933552E-2</v>
      </c>
      <c r="O37" s="82">
        <f t="shared" si="4"/>
        <v>1.0157365205394553</v>
      </c>
      <c r="P37" s="76">
        <f>分析係数表!C40</f>
        <v>0.68553257686676428</v>
      </c>
      <c r="Q37" s="82">
        <f t="shared" si="5"/>
        <v>0.69632047434309385</v>
      </c>
      <c r="R37" s="83">
        <v>0.69771293779686461</v>
      </c>
      <c r="S37" s="84">
        <f t="shared" si="6"/>
        <v>0.6990576481137587</v>
      </c>
      <c r="T37" s="85">
        <f>分析係数表!F40</f>
        <v>0.72017864896718564</v>
      </c>
      <c r="U37" s="86">
        <f t="shared" si="7"/>
        <v>0.50344639256874502</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投入係数表!AB38</f>
        <v>0</v>
      </c>
      <c r="E38" s="77">
        <f t="shared" si="0"/>
        <v>0</v>
      </c>
      <c r="F38" s="76">
        <f>分析係数表!C41</f>
        <v>0.79754162795683559</v>
      </c>
      <c r="G38" s="77">
        <f t="shared" si="1"/>
        <v>0</v>
      </c>
      <c r="H38" s="77">
        <v>5.481156970683433E-3</v>
      </c>
      <c r="I38" s="77">
        <f t="shared" si="2"/>
        <v>5.481156970683433E-3</v>
      </c>
      <c r="J38" s="76">
        <f>分析係数表!G41</f>
        <v>0.45300318922749822</v>
      </c>
      <c r="K38" s="78">
        <f t="shared" si="3"/>
        <v>2.4829815883761282E-3</v>
      </c>
      <c r="L38" s="79"/>
      <c r="M38" s="80"/>
      <c r="N38" s="81">
        <f>分析係数表!H41</f>
        <v>5.1357385442195667E-2</v>
      </c>
      <c r="O38" s="82">
        <f t="shared" si="4"/>
        <v>1.7397844550205268</v>
      </c>
      <c r="P38" s="76">
        <f>分析係数表!C41</f>
        <v>0.79754162795683559</v>
      </c>
      <c r="Q38" s="82">
        <f t="shared" si="5"/>
        <v>1.387550526551067</v>
      </c>
      <c r="R38" s="83">
        <v>1.4138472867568181</v>
      </c>
      <c r="S38" s="84">
        <f t="shared" si="6"/>
        <v>1.4193284437275016</v>
      </c>
      <c r="T38" s="85">
        <f>分析係数表!F41</f>
        <v>0.55652019844082212</v>
      </c>
      <c r="U38" s="86">
        <f t="shared" si="7"/>
        <v>0.78988494715593238</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投入係数表!AB39</f>
        <v>1.8484288354898336E-3</v>
      </c>
      <c r="E39" s="77">
        <f>$C$30*D39</f>
        <v>0.18484288354898337</v>
      </c>
      <c r="F39" s="76">
        <f>分析係数表!C42</f>
        <v>0.98696461824953441</v>
      </c>
      <c r="G39" s="77">
        <f>E39*F39</f>
        <v>0.18243338599806552</v>
      </c>
      <c r="H39" s="77">
        <v>0.2114854456003164</v>
      </c>
      <c r="I39" s="77">
        <f>C39+H39</f>
        <v>0.2114854456003164</v>
      </c>
      <c r="J39" s="76">
        <f>分析係数表!G42</f>
        <v>0.48689138576779029</v>
      </c>
      <c r="K39" s="78">
        <f>I39*J39</f>
        <v>0.10297044167805668</v>
      </c>
      <c r="L39" s="79"/>
      <c r="M39" s="80"/>
      <c r="N39" s="81">
        <f>分析係数表!H42</f>
        <v>1.3250234533514657E-2</v>
      </c>
      <c r="O39" s="82">
        <f t="shared" si="4"/>
        <v>0.44886537482970834</v>
      </c>
      <c r="P39" s="76">
        <f>分析係数表!C42</f>
        <v>0.98696461824953441</v>
      </c>
      <c r="Q39" s="82">
        <f>O39*P39</f>
        <v>0.44301424331423728</v>
      </c>
      <c r="R39" s="83">
        <v>0.46447498613290172</v>
      </c>
      <c r="S39" s="84">
        <f>I39+R39</f>
        <v>0.67596043173321818</v>
      </c>
      <c r="T39" s="85">
        <f>分析係数表!F42</f>
        <v>0.55852059925093633</v>
      </c>
      <c r="U39" s="86">
        <f>S39*T39</f>
        <v>0.37753782540155867</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投入係数表!AB40</f>
        <v>6.2230437461491067E-2</v>
      </c>
      <c r="E40" s="77">
        <f>$C$30*D40</f>
        <v>6.2230437461491066</v>
      </c>
      <c r="F40" s="76">
        <f>分析係数表!C43</f>
        <v>0.29367142552738124</v>
      </c>
      <c r="G40" s="77">
        <f>E40*F40</f>
        <v>1.8275301280508629</v>
      </c>
      <c r="H40" s="77">
        <v>2.1185805725241016</v>
      </c>
      <c r="I40" s="77">
        <f>C40+H40</f>
        <v>2.1185805725241016</v>
      </c>
      <c r="J40" s="76">
        <f>分析係数表!G43</f>
        <v>0.35405848592511613</v>
      </c>
      <c r="K40" s="78">
        <f>I40*J40</f>
        <v>0.75010142981824912</v>
      </c>
      <c r="L40" s="79"/>
      <c r="M40" s="80"/>
      <c r="N40" s="81">
        <f>分析係数表!H43</f>
        <v>3.6063618579417776E-2</v>
      </c>
      <c r="O40" s="82">
        <f t="shared" si="4"/>
        <v>1.2216923127225705</v>
      </c>
      <c r="P40" s="76">
        <f>分析係数表!C43</f>
        <v>0.29367142552738124</v>
      </c>
      <c r="Q40" s="82">
        <f>O40*P40</f>
        <v>0.35877612303308049</v>
      </c>
      <c r="R40" s="83">
        <v>0.60571792078166908</v>
      </c>
      <c r="S40" s="84">
        <f>I40+R40</f>
        <v>2.7242984933057706</v>
      </c>
      <c r="T40" s="85">
        <f>分析係数表!F43</f>
        <v>0.58526919923476362</v>
      </c>
      <c r="U40" s="86">
        <f>S40*T40</f>
        <v>1.5944479976535413</v>
      </c>
      <c r="V40" s="87">
        <f>分析係数表!D43</f>
        <v>0.25485105220005466</v>
      </c>
      <c r="W40" s="88">
        <f>ROUND(S40*V40,0)</f>
        <v>1</v>
      </c>
      <c r="X40" s="76">
        <f>分析係数表!E43</f>
        <v>0.20470073790653184</v>
      </c>
      <c r="Y40" s="89">
        <f>ROUND(S40*X40,0)</f>
        <v>1</v>
      </c>
    </row>
    <row r="41" spans="1:25" x14ac:dyDescent="0.2">
      <c r="A41" s="6" t="s">
        <v>340</v>
      </c>
      <c r="B41" s="5" t="s">
        <v>42</v>
      </c>
      <c r="C41" s="90"/>
      <c r="D41" s="76">
        <f>投入係数表!AB41</f>
        <v>0</v>
      </c>
      <c r="E41" s="77">
        <f>$C$30*D41</f>
        <v>0</v>
      </c>
      <c r="F41" s="76">
        <f>分析係数表!C44</f>
        <v>0.46678607983623333</v>
      </c>
      <c r="G41" s="77">
        <f>E41*F41</f>
        <v>0</v>
      </c>
      <c r="H41" s="77">
        <v>3.8059529001346192E-3</v>
      </c>
      <c r="I41" s="77">
        <f>C41+H41</f>
        <v>3.8059529001346192E-3</v>
      </c>
      <c r="J41" s="76">
        <f>分析係数表!G44</f>
        <v>0.26617412140575081</v>
      </c>
      <c r="K41" s="78">
        <f>I41*J41</f>
        <v>1.0130461693050015E-3</v>
      </c>
      <c r="L41" s="79"/>
      <c r="M41" s="80"/>
      <c r="N41" s="81">
        <f>分析係数表!H44</f>
        <v>0.11125251805362636</v>
      </c>
      <c r="O41" s="82">
        <f t="shared" si="4"/>
        <v>3.7687939100685388</v>
      </c>
      <c r="P41" s="76">
        <f>分析係数表!C44</f>
        <v>0.46678607983623333</v>
      </c>
      <c r="Q41" s="82">
        <f>O41*P41</f>
        <v>1.7592205349915628</v>
      </c>
      <c r="R41" s="83">
        <v>1.786902545355523</v>
      </c>
      <c r="S41" s="84">
        <f>I41+R41</f>
        <v>1.7907084982556576</v>
      </c>
      <c r="T41" s="85">
        <f>分析係数表!F44</f>
        <v>0.50772097976570818</v>
      </c>
      <c r="U41" s="86">
        <f>S41*T41</f>
        <v>0.90918027320914241</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投入係数表!AB42</f>
        <v>1.9100431300061615E-2</v>
      </c>
      <c r="E42" s="77">
        <f>$C$30*D42</f>
        <v>1.9100431300061615</v>
      </c>
      <c r="F42" s="76">
        <f>分析係数表!C45</f>
        <v>1</v>
      </c>
      <c r="G42" s="77">
        <f>E42*F42</f>
        <v>1.9100431300061615</v>
      </c>
      <c r="H42" s="77">
        <v>2.0150211090398895</v>
      </c>
      <c r="I42" s="77">
        <f>C42+H42</f>
        <v>2.0150211090398895</v>
      </c>
      <c r="J42" s="76">
        <f>分析係数表!G45</f>
        <v>0</v>
      </c>
      <c r="K42" s="78">
        <f>I42*J42</f>
        <v>0</v>
      </c>
      <c r="L42" s="79"/>
      <c r="M42" s="80"/>
      <c r="N42" s="81">
        <f>分析係数表!H45</f>
        <v>0</v>
      </c>
      <c r="O42" s="82">
        <f t="shared" si="4"/>
        <v>0</v>
      </c>
      <c r="P42" s="76">
        <f>分析係数表!C45</f>
        <v>1</v>
      </c>
      <c r="Q42" s="82">
        <f>O42*P42</f>
        <v>0</v>
      </c>
      <c r="R42" s="83">
        <v>0.15231232817017742</v>
      </c>
      <c r="S42" s="84">
        <f>I42+R42</f>
        <v>2.167333437210067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2.5261860751694395E-2</v>
      </c>
      <c r="E43" s="77">
        <f>$C$30*D43</f>
        <v>2.5261860751694396</v>
      </c>
      <c r="F43" s="76">
        <f>分析係数表!C46</f>
        <v>1</v>
      </c>
      <c r="G43" s="77">
        <f>E43*F43</f>
        <v>2.5261860751694396</v>
      </c>
      <c r="H43" s="77">
        <v>2.6057484224336176</v>
      </c>
      <c r="I43" s="77">
        <f>C43+H43</f>
        <v>2.6057484224336176</v>
      </c>
      <c r="J43" s="76">
        <f>分析係数表!G46</f>
        <v>9.254143646408839E-3</v>
      </c>
      <c r="K43" s="78">
        <f>I43*J43</f>
        <v>2.4113970207603919E-2</v>
      </c>
      <c r="L43" s="79"/>
      <c r="M43" s="80"/>
      <c r="N43" s="81">
        <f>分析係数表!H46</f>
        <v>3.7808984269891717E-2</v>
      </c>
      <c r="O43" s="82">
        <f t="shared" si="4"/>
        <v>1.2808183774641348</v>
      </c>
      <c r="P43" s="76">
        <f>分析係数表!C46</f>
        <v>1</v>
      </c>
      <c r="Q43" s="82">
        <f>O43*P43</f>
        <v>1.2808183774641348</v>
      </c>
      <c r="R43" s="83">
        <v>1.3645118964815892</v>
      </c>
      <c r="S43" s="84">
        <f>I43+R43</f>
        <v>3.9702603189152068</v>
      </c>
      <c r="T43" s="85">
        <f>分析係数表!F46</f>
        <v>0.31353591160220995</v>
      </c>
      <c r="U43" s="86">
        <f>S43*T43</f>
        <v>1.2448191883891602</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投入係数表!AB44</f>
        <v>0.34380776340110908</v>
      </c>
      <c r="E44" s="91">
        <f>SUM(E5:E43)</f>
        <v>34.380776340110913</v>
      </c>
      <c r="F44" s="92">
        <f>分析係数表!C47</f>
        <v>0.4319039427318887</v>
      </c>
      <c r="G44" s="91">
        <f>SUM(G5:G43)</f>
        <v>12.279027450971986</v>
      </c>
      <c r="H44" s="91">
        <f>SUM(H5:H43)</f>
        <v>15.361782718292247</v>
      </c>
      <c r="I44" s="91">
        <f>SUM(I5:I43)</f>
        <v>115.36178271829226</v>
      </c>
      <c r="J44" s="92">
        <f>分析係数表!G47</f>
        <v>0.25029486054038919</v>
      </c>
      <c r="K44" s="93">
        <f>SUM(K5:K43)</f>
        <v>54.028759864555226</v>
      </c>
      <c r="L44" s="94">
        <f>最終需要_まとめ!$L$33</f>
        <v>0.627</v>
      </c>
      <c r="M44" s="91">
        <f>K44*L44</f>
        <v>33.876032435076127</v>
      </c>
      <c r="N44" s="95">
        <f>分析係数表!H47</f>
        <v>1</v>
      </c>
      <c r="O44" s="96">
        <f>SUM(O5:O43)</f>
        <v>33.876032435076134</v>
      </c>
      <c r="P44" s="92">
        <f>分析係数表!C47</f>
        <v>0.4319039427318887</v>
      </c>
      <c r="Q44" s="96">
        <f>SUM(Q5:Q43)</f>
        <v>15.122696743740008</v>
      </c>
      <c r="R44" s="91">
        <f>SUM(R5:R43)</f>
        <v>17.44773648824486</v>
      </c>
      <c r="S44" s="97">
        <f>SUM(S5:S43)</f>
        <v>132.80951920653709</v>
      </c>
      <c r="T44" s="98">
        <f>分析係数表!F47</f>
        <v>0.46751956312169796</v>
      </c>
      <c r="U44" s="99">
        <f>SUM(U5:U43)</f>
        <v>82.198716806170182</v>
      </c>
      <c r="V44" s="100">
        <f>分析係数表!D47</f>
        <v>9.4632730327820297E-2</v>
      </c>
      <c r="W44" s="101">
        <f>SUM(W5:W43)</f>
        <v>9</v>
      </c>
      <c r="X44" s="92">
        <f>分析係数表!E47</f>
        <v>7.3297752597196272E-2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9.357600711177654E-5</v>
      </c>
      <c r="E5" s="77">
        <f t="shared" ref="E5:E38" si="0">$C$31*D5</f>
        <v>9.3576007111776539E-3</v>
      </c>
      <c r="F5" s="76">
        <f>分析係数表!C8</f>
        <v>0.68488372093023253</v>
      </c>
      <c r="G5" s="77">
        <f t="shared" ref="G5:G38" si="1">E5*F5</f>
        <v>6.4088683940507415E-3</v>
      </c>
      <c r="H5" s="77">
        <f t="array" ref="H5:H43">MMULT(逆行列係数!C5:AO43,'27'!G5:G43)</f>
        <v>1.1487380416497514E-2</v>
      </c>
      <c r="I5" s="77">
        <f t="shared" ref="I5:I38" si="2">C5+H5</f>
        <v>1.1487380416497514E-2</v>
      </c>
      <c r="J5" s="76">
        <f>分析係数表!G8</f>
        <v>0.11968520032706459</v>
      </c>
      <c r="K5" s="78">
        <f t="shared" ref="K5:K38" si="3">I5*J5</f>
        <v>1.3748694263817035E-3</v>
      </c>
      <c r="L5" s="79" t="s">
        <v>184</v>
      </c>
      <c r="M5" s="80" t="s">
        <v>184</v>
      </c>
      <c r="N5" s="81">
        <f>分析係数表!H8</f>
        <v>1.1759401339568168E-2</v>
      </c>
      <c r="O5" s="82">
        <f t="shared" ref="O5:O43" si="4">$M$44*N5</f>
        <v>0.3335140145018311</v>
      </c>
      <c r="P5" s="76">
        <f>分析係数表!C8</f>
        <v>0.68488372093023253</v>
      </c>
      <c r="Q5" s="82">
        <f t="shared" ref="Q5:Q38" si="5">O5*P5</f>
        <v>0.22841831923439362</v>
      </c>
      <c r="R5" s="83">
        <f t="array" ref="R5:R43">MMULT(逆行列係数!C5:AO43,'27'!Q5:Q43)</f>
        <v>0.32936761168460499</v>
      </c>
      <c r="S5" s="84">
        <f t="shared" ref="S5:S38" si="6">I5+R5</f>
        <v>0.34085499210110248</v>
      </c>
      <c r="T5" s="85">
        <f>分析係数表!F8</f>
        <v>0.45145134914145546</v>
      </c>
      <c r="U5" s="86">
        <f t="shared" ref="U5:U38" si="7">S5*T5</f>
        <v>0.15387944604564285</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投入係数表!AC6</f>
        <v>0</v>
      </c>
      <c r="E6" s="77">
        <f t="shared" si="0"/>
        <v>0</v>
      </c>
      <c r="F6" s="76">
        <f>分析係数表!C9</f>
        <v>0.9299655568312285</v>
      </c>
      <c r="G6" s="77">
        <f t="shared" si="1"/>
        <v>0</v>
      </c>
      <c r="H6" s="77">
        <v>1.1032986646072659E-2</v>
      </c>
      <c r="I6" s="77">
        <f t="shared" si="2"/>
        <v>1.1032986646072659E-2</v>
      </c>
      <c r="J6" s="76">
        <f>分析係数表!G9</f>
        <v>0.24742268041237114</v>
      </c>
      <c r="K6" s="78">
        <f t="shared" si="3"/>
        <v>2.7298111289251938E-3</v>
      </c>
      <c r="L6" s="79"/>
      <c r="M6" s="80"/>
      <c r="N6" s="81">
        <f>分析係数表!H9</f>
        <v>6.1815034870952028E-4</v>
      </c>
      <c r="O6" s="82">
        <f t="shared" si="4"/>
        <v>1.7531658152539053E-2</v>
      </c>
      <c r="P6" s="76">
        <f>分析係数表!C9</f>
        <v>0.9299655568312285</v>
      </c>
      <c r="Q6" s="82">
        <f t="shared" si="5"/>
        <v>1.6303838236000727E-2</v>
      </c>
      <c r="R6" s="83">
        <v>2.245779715014122E-2</v>
      </c>
      <c r="S6" s="84">
        <f t="shared" si="6"/>
        <v>3.3490783796213883E-2</v>
      </c>
      <c r="T6" s="85">
        <f>分析係数表!F9</f>
        <v>0.67468499427262318</v>
      </c>
      <c r="U6" s="86">
        <f t="shared" si="7"/>
        <v>2.2595729273734225E-2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投入係数表!AC7</f>
        <v>0</v>
      </c>
      <c r="E7" s="77">
        <f t="shared" si="0"/>
        <v>0</v>
      </c>
      <c r="F7" s="76">
        <f>分析係数表!C10</f>
        <v>1.2922465208747513E-2</v>
      </c>
      <c r="G7" s="77">
        <f t="shared" si="1"/>
        <v>0</v>
      </c>
      <c r="H7" s="77">
        <v>7.7306870349538081E-5</v>
      </c>
      <c r="I7" s="77">
        <f t="shared" si="2"/>
        <v>7.7306870349538081E-5</v>
      </c>
      <c r="J7" s="76">
        <f>分析係数表!G10</f>
        <v>0.17647058823529413</v>
      </c>
      <c r="K7" s="78">
        <f t="shared" si="3"/>
        <v>1.3642388885212604E-5</v>
      </c>
      <c r="L7" s="79"/>
      <c r="M7" s="80"/>
      <c r="N7" s="81">
        <f>分析係数表!H10</f>
        <v>1.1926665551571919E-3</v>
      </c>
      <c r="O7" s="82">
        <f t="shared" si="4"/>
        <v>3.3825787494310637E-2</v>
      </c>
      <c r="P7" s="76">
        <f>分析係数表!C10</f>
        <v>1.2922465208747513E-2</v>
      </c>
      <c r="Q7" s="82">
        <f t="shared" si="5"/>
        <v>4.3711256205371593E-4</v>
      </c>
      <c r="R7" s="83">
        <v>7.2138932983854289E-4</v>
      </c>
      <c r="S7" s="84">
        <f t="shared" si="6"/>
        <v>7.9869620018808095E-4</v>
      </c>
      <c r="T7" s="85">
        <f>分析係数表!F10</f>
        <v>0.58823529411764708</v>
      </c>
      <c r="U7" s="86">
        <f t="shared" si="7"/>
        <v>4.6982129422828295E-4</v>
      </c>
      <c r="V7" s="87">
        <f>分析係数表!D10</f>
        <v>5.8823529411764705E-2</v>
      </c>
      <c r="W7" s="88">
        <f t="shared" si="8"/>
        <v>0</v>
      </c>
      <c r="X7" s="76">
        <f>分析係数表!E10</f>
        <v>0</v>
      </c>
      <c r="Y7" s="89">
        <f t="shared" si="9"/>
        <v>0</v>
      </c>
    </row>
    <row r="8" spans="1:25" x14ac:dyDescent="0.2">
      <c r="A8" s="6" t="s">
        <v>221</v>
      </c>
      <c r="B8" s="5" t="s">
        <v>27</v>
      </c>
      <c r="C8" s="90"/>
      <c r="D8" s="76">
        <f>投入係数表!AC8</f>
        <v>0</v>
      </c>
      <c r="E8" s="77">
        <f t="shared" si="0"/>
        <v>0</v>
      </c>
      <c r="F8" s="76">
        <f>分析係数表!C11</f>
        <v>8.1708834508502748E-2</v>
      </c>
      <c r="G8" s="77">
        <f t="shared" si="1"/>
        <v>0</v>
      </c>
      <c r="H8" s="77">
        <v>8.7611344617182455E-3</v>
      </c>
      <c r="I8" s="77">
        <f t="shared" si="2"/>
        <v>8.7611344617182455E-3</v>
      </c>
      <c r="J8" s="76">
        <f>分析係数表!G11</f>
        <v>0.34375</v>
      </c>
      <c r="K8" s="78">
        <f t="shared" si="3"/>
        <v>3.011639971215647E-3</v>
      </c>
      <c r="L8" s="79"/>
      <c r="M8" s="80"/>
      <c r="N8" s="81">
        <f>分析係数表!H11</f>
        <v>-2.1817071130924245E-5</v>
      </c>
      <c r="O8" s="82">
        <f t="shared" si="4"/>
        <v>-6.187644053837312E-4</v>
      </c>
      <c r="P8" s="76">
        <f>分析係数表!C11</f>
        <v>8.1708834508502748E-2</v>
      </c>
      <c r="Q8" s="82">
        <f t="shared" si="5"/>
        <v>-5.0558518399251402E-5</v>
      </c>
      <c r="R8" s="83">
        <v>4.0069031049546058E-3</v>
      </c>
      <c r="S8" s="84">
        <f t="shared" si="6"/>
        <v>1.276803756667285E-2</v>
      </c>
      <c r="T8" s="85">
        <f>分析係数表!F11</f>
        <v>0.56944444444444442</v>
      </c>
      <c r="U8" s="86">
        <f t="shared" si="7"/>
        <v>7.2706880587998174E-3</v>
      </c>
      <c r="V8" s="87">
        <f>分析係数表!D11</f>
        <v>3.8194444444444448E-2</v>
      </c>
      <c r="W8" s="88">
        <f t="shared" si="8"/>
        <v>0</v>
      </c>
      <c r="X8" s="76">
        <f>分析係数表!E11</f>
        <v>3.125E-2</v>
      </c>
      <c r="Y8" s="89">
        <f t="shared" si="9"/>
        <v>0</v>
      </c>
    </row>
    <row r="9" spans="1:25" x14ac:dyDescent="0.2">
      <c r="A9" s="6" t="s">
        <v>222</v>
      </c>
      <c r="B9" s="5" t="s">
        <v>190</v>
      </c>
      <c r="C9" s="90"/>
      <c r="D9" s="76">
        <f>投入係数表!AC9</f>
        <v>1.403640106676648E-4</v>
      </c>
      <c r="E9" s="77">
        <f t="shared" si="0"/>
        <v>1.403640106676648E-2</v>
      </c>
      <c r="F9" s="76">
        <f>分析係数表!C12</f>
        <v>0.11314574959059098</v>
      </c>
      <c r="G9" s="77">
        <f t="shared" si="1"/>
        <v>1.5881591202534643E-3</v>
      </c>
      <c r="H9" s="77">
        <v>3.2527718300497002E-3</v>
      </c>
      <c r="I9" s="77">
        <f t="shared" si="2"/>
        <v>3.2527718300497002E-3</v>
      </c>
      <c r="J9" s="76">
        <f>分析係数表!G12</f>
        <v>0.14250333396837492</v>
      </c>
      <c r="K9" s="78">
        <f t="shared" si="3"/>
        <v>4.635308304204945E-4</v>
      </c>
      <c r="L9" s="79"/>
      <c r="M9" s="80"/>
      <c r="N9" s="81">
        <f>分析係数表!H12</f>
        <v>9.1697149963274591E-2</v>
      </c>
      <c r="O9" s="82">
        <f t="shared" si="4"/>
        <v>2.6006667958278222</v>
      </c>
      <c r="P9" s="76">
        <f>分析係数表!C12</f>
        <v>0.11314574959059098</v>
      </c>
      <c r="Q9" s="82">
        <f t="shared" si="5"/>
        <v>0.29425439404929937</v>
      </c>
      <c r="R9" s="83">
        <v>0.33247127524328962</v>
      </c>
      <c r="S9" s="84">
        <f t="shared" si="6"/>
        <v>0.3357240470733393</v>
      </c>
      <c r="T9" s="85">
        <f>分析係数表!F12</f>
        <v>0.2998031371054804</v>
      </c>
      <c r="U9" s="86">
        <f t="shared" si="7"/>
        <v>0.1006511225143351</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投入係数表!AC10</f>
        <v>4.4448603378093856E-3</v>
      </c>
      <c r="E10" s="77">
        <f t="shared" si="0"/>
        <v>0.44448603378093854</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0.39889678667071204</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投入係数表!AC11</f>
        <v>8.5154166471716648E-3</v>
      </c>
      <c r="E11" s="77">
        <f t="shared" si="0"/>
        <v>0.85154166471716652</v>
      </c>
      <c r="F11" s="76">
        <f>分析係数表!C14</f>
        <v>0.3356233343204027</v>
      </c>
      <c r="G11" s="77">
        <f t="shared" si="1"/>
        <v>0.28579725282512186</v>
      </c>
      <c r="H11" s="77">
        <v>0.8643396291098342</v>
      </c>
      <c r="I11" s="77">
        <f t="shared" si="2"/>
        <v>0.8643396291098342</v>
      </c>
      <c r="J11" s="76">
        <f>分析係数表!G14</f>
        <v>0.16310052482842147</v>
      </c>
      <c r="K11" s="78">
        <f t="shared" si="3"/>
        <v>0.14097424713781712</v>
      </c>
      <c r="L11" s="79"/>
      <c r="M11" s="80"/>
      <c r="N11" s="81">
        <f>分析係数表!H14</f>
        <v>1.1635771269826263E-3</v>
      </c>
      <c r="O11" s="82">
        <f t="shared" si="4"/>
        <v>3.3000768287132332E-2</v>
      </c>
      <c r="P11" s="76">
        <f>分析係数表!C14</f>
        <v>0.3356233343204027</v>
      </c>
      <c r="Q11" s="82">
        <f t="shared" si="5"/>
        <v>1.1075827887662358E-2</v>
      </c>
      <c r="R11" s="83">
        <v>0.12961812286141985</v>
      </c>
      <c r="S11" s="84">
        <f t="shared" si="6"/>
        <v>0.99395775197125402</v>
      </c>
      <c r="T11" s="85">
        <f>分析係数表!F14</f>
        <v>0.30244919930022879</v>
      </c>
      <c r="U11" s="86">
        <f t="shared" si="7"/>
        <v>0.30062172622196121</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0.2400805892888877</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投入係数表!AC13</f>
        <v>1.6375801244560896E-3</v>
      </c>
      <c r="E13" s="77">
        <f t="shared" si="0"/>
        <v>0.16375801244560895</v>
      </c>
      <c r="F13" s="76">
        <f>分析係数表!C16</f>
        <v>4.9444829979181093E-2</v>
      </c>
      <c r="G13" s="77">
        <f t="shared" si="1"/>
        <v>8.0969870831017563E-3</v>
      </c>
      <c r="H13" s="77">
        <v>1.3376472165433088E-2</v>
      </c>
      <c r="I13" s="77">
        <f t="shared" si="2"/>
        <v>1.3376472165433088E-2</v>
      </c>
      <c r="J13" s="76">
        <f>分析係数表!G16</f>
        <v>3.3546325878594248E-2</v>
      </c>
      <c r="K13" s="78">
        <f t="shared" si="3"/>
        <v>4.4873149436756361E-4</v>
      </c>
      <c r="L13" s="79"/>
      <c r="M13" s="80"/>
      <c r="N13" s="81">
        <f>分析係数表!H16</f>
        <v>1.6697331772200688E-2</v>
      </c>
      <c r="O13" s="82">
        <f t="shared" si="4"/>
        <v>0.47356102492034896</v>
      </c>
      <c r="P13" s="76">
        <f>分析係数表!C16</f>
        <v>4.9444829979181093E-2</v>
      </c>
      <c r="Q13" s="82">
        <f t="shared" si="5"/>
        <v>2.3415144361953397E-2</v>
      </c>
      <c r="R13" s="83">
        <v>2.7893037688214366E-2</v>
      </c>
      <c r="S13" s="84">
        <f t="shared" si="6"/>
        <v>4.1269509853647454E-2</v>
      </c>
      <c r="T13" s="85">
        <f>分析係数表!F16</f>
        <v>0.28753993610223644</v>
      </c>
      <c r="U13" s="86">
        <f t="shared" si="7"/>
        <v>1.1866632226288407E-2</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投入係数表!AC14</f>
        <v>5.3806204089271508E-3</v>
      </c>
      <c r="E14" s="77">
        <f t="shared" si="0"/>
        <v>0.53806204089271503</v>
      </c>
      <c r="F14" s="76">
        <f>分析係数表!C17</f>
        <v>0.25757290686735657</v>
      </c>
      <c r="G14" s="77">
        <f t="shared" si="1"/>
        <v>0.13859020394771909</v>
      </c>
      <c r="H14" s="77">
        <v>0.20407918262807814</v>
      </c>
      <c r="I14" s="77">
        <f t="shared" si="2"/>
        <v>0.20407918262807814</v>
      </c>
      <c r="J14" s="76">
        <f>分析係数表!G17</f>
        <v>0.2176385387050051</v>
      </c>
      <c r="K14" s="78">
        <f t="shared" si="3"/>
        <v>4.4415495087286788E-2</v>
      </c>
      <c r="L14" s="79"/>
      <c r="M14" s="80"/>
      <c r="N14" s="81">
        <f>分析係数表!H17</f>
        <v>2.8507639611074346E-3</v>
      </c>
      <c r="O14" s="82">
        <f t="shared" si="4"/>
        <v>8.0851882303474204E-2</v>
      </c>
      <c r="P14" s="76">
        <f>分析係数表!C17</f>
        <v>0.25757290686735657</v>
      </c>
      <c r="Q14" s="82">
        <f t="shared" si="5"/>
        <v>2.0825254350603235E-2</v>
      </c>
      <c r="R14" s="83">
        <v>5.3533129553379036E-2</v>
      </c>
      <c r="S14" s="84">
        <f t="shared" si="6"/>
        <v>0.25761231218145719</v>
      </c>
      <c r="T14" s="85">
        <f>分析係数表!F17</f>
        <v>0.33994957352073385</v>
      </c>
      <c r="U14" s="86">
        <f t="shared" si="7"/>
        <v>8.757519565977652E-2</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投入係数表!AC15</f>
        <v>2.3394001777944136E-4</v>
      </c>
      <c r="E15" s="77">
        <f t="shared" si="0"/>
        <v>2.3394001777944137E-2</v>
      </c>
      <c r="F15" s="76">
        <f>分析係数表!C18</f>
        <v>0.16953824948311513</v>
      </c>
      <c r="G15" s="77">
        <f t="shared" si="1"/>
        <v>3.9661781098375322E-3</v>
      </c>
      <c r="H15" s="77">
        <v>1.1223930861349785E-2</v>
      </c>
      <c r="I15" s="77">
        <f t="shared" si="2"/>
        <v>1.1223930861349785E-2</v>
      </c>
      <c r="J15" s="76">
        <f>分析係数表!G18</f>
        <v>0.21537419573315272</v>
      </c>
      <c r="K15" s="78">
        <f t="shared" si="3"/>
        <v>2.417345082227722E-3</v>
      </c>
      <c r="L15" s="79"/>
      <c r="M15" s="80"/>
      <c r="N15" s="81">
        <f>分析係数表!H18</f>
        <v>4.4361377966212629E-4</v>
      </c>
      <c r="O15" s="82">
        <f t="shared" si="4"/>
        <v>1.2581542909469201E-2</v>
      </c>
      <c r="P15" s="76">
        <f>分析係数表!C18</f>
        <v>0.16953824948311513</v>
      </c>
      <c r="Q15" s="82">
        <f t="shared" si="5"/>
        <v>2.1330527606681078E-3</v>
      </c>
      <c r="R15" s="83">
        <v>6.3954524535344229E-3</v>
      </c>
      <c r="S15" s="84">
        <f t="shared" si="6"/>
        <v>1.7619383314884208E-2</v>
      </c>
      <c r="T15" s="85">
        <f>分析係数表!F18</f>
        <v>0.45885540128682695</v>
      </c>
      <c r="U15" s="86">
        <f t="shared" si="7"/>
        <v>8.0847492013776164E-3</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投入係数表!AC16</f>
        <v>0</v>
      </c>
      <c r="E16" s="77">
        <f t="shared" si="0"/>
        <v>0</v>
      </c>
      <c r="F16" s="76">
        <f>分析係数表!C19</f>
        <v>7.0188221007893126E-2</v>
      </c>
      <c r="G16" s="77">
        <f t="shared" si="1"/>
        <v>0</v>
      </c>
      <c r="H16" s="77">
        <v>3.9281661133787234E-3</v>
      </c>
      <c r="I16" s="77">
        <f t="shared" si="2"/>
        <v>3.9281661133787234E-3</v>
      </c>
      <c r="J16" s="76">
        <f>分析係数表!G19</f>
        <v>5.7542768273716953E-2</v>
      </c>
      <c r="K16" s="78">
        <f t="shared" si="3"/>
        <v>2.2603755240281924E-4</v>
      </c>
      <c r="L16" s="79"/>
      <c r="M16" s="80"/>
      <c r="N16" s="81">
        <f>分析係数表!H19</f>
        <v>-1.1635771269826264E-4</v>
      </c>
      <c r="O16" s="82">
        <f t="shared" si="4"/>
        <v>-3.3000768287132333E-3</v>
      </c>
      <c r="P16" s="76">
        <f>分析係数表!C19</f>
        <v>7.0188221007893126E-2</v>
      </c>
      <c r="Q16" s="82">
        <f t="shared" si="5"/>
        <v>-2.316265217967515E-4</v>
      </c>
      <c r="R16" s="83">
        <v>2.0642657614496633E-3</v>
      </c>
      <c r="S16" s="84">
        <f t="shared" si="6"/>
        <v>5.9924318748283863E-3</v>
      </c>
      <c r="T16" s="85">
        <f>分析係数表!F19</f>
        <v>0.24027993779160187</v>
      </c>
      <c r="U16" s="86">
        <f t="shared" si="7"/>
        <v>1.4398611581041768E-3</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投入係数表!AC17</f>
        <v>0</v>
      </c>
      <c r="E17" s="77">
        <f t="shared" si="0"/>
        <v>0</v>
      </c>
      <c r="F17" s="76">
        <f>分析係数表!C20</f>
        <v>0.17015847434864362</v>
      </c>
      <c r="G17" s="77">
        <f t="shared" si="1"/>
        <v>0</v>
      </c>
      <c r="H17" s="77">
        <v>6.9257202975549588E-3</v>
      </c>
      <c r="I17" s="77">
        <f t="shared" si="2"/>
        <v>6.9257202975549588E-3</v>
      </c>
      <c r="J17" s="76">
        <f>分析係数表!G20</f>
        <v>0.1001139508383526</v>
      </c>
      <c r="K17" s="78">
        <f t="shared" si="3"/>
        <v>6.9336122138959793E-4</v>
      </c>
      <c r="L17" s="79"/>
      <c r="M17" s="80"/>
      <c r="N17" s="81">
        <f>分析係数表!H20</f>
        <v>5.5269913531674753E-4</v>
      </c>
      <c r="O17" s="82">
        <f t="shared" si="4"/>
        <v>1.5675364936387857E-2</v>
      </c>
      <c r="P17" s="76">
        <f>分析係数表!C20</f>
        <v>0.17015847434864362</v>
      </c>
      <c r="Q17" s="82">
        <f t="shared" si="5"/>
        <v>2.6672961824339807E-3</v>
      </c>
      <c r="R17" s="83">
        <v>9.5537955822974051E-3</v>
      </c>
      <c r="S17" s="84">
        <f t="shared" si="6"/>
        <v>1.6479515879852365E-2</v>
      </c>
      <c r="T17" s="85">
        <f>分析係数表!F20</f>
        <v>0.22285528243529221</v>
      </c>
      <c r="U17" s="86">
        <f t="shared" si="7"/>
        <v>3.6725471658013817E-3</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投入係数表!AC18</f>
        <v>3.0412202311327374E-3</v>
      </c>
      <c r="E18" s="77">
        <f t="shared" si="0"/>
        <v>0.30412202311327374</v>
      </c>
      <c r="F18" s="76">
        <f>分析係数表!C21</f>
        <v>0.30753935376967689</v>
      </c>
      <c r="G18" s="77">
        <f t="shared" si="1"/>
        <v>9.3529490455382946E-2</v>
      </c>
      <c r="H18" s="77">
        <v>0.11856822537112792</v>
      </c>
      <c r="I18" s="77">
        <f t="shared" si="2"/>
        <v>0.11856822537112792</v>
      </c>
      <c r="J18" s="76">
        <f>分析係数表!G21</f>
        <v>0.28506721215663355</v>
      </c>
      <c r="K18" s="78">
        <f t="shared" si="3"/>
        <v>3.379991345690686E-2</v>
      </c>
      <c r="L18" s="79"/>
      <c r="M18" s="80"/>
      <c r="N18" s="81">
        <f>分析係数表!H21</f>
        <v>9.2358934454245961E-4</v>
      </c>
      <c r="O18" s="82">
        <f t="shared" si="4"/>
        <v>2.6194359827911285E-2</v>
      </c>
      <c r="P18" s="76">
        <f>分析係数表!C21</f>
        <v>0.30753935376967689</v>
      </c>
      <c r="Q18" s="82">
        <f t="shared" si="5"/>
        <v>8.0557964938862206E-3</v>
      </c>
      <c r="R18" s="83">
        <v>2.2617647314767012E-2</v>
      </c>
      <c r="S18" s="84">
        <f t="shared" si="6"/>
        <v>0.14118587268589494</v>
      </c>
      <c r="T18" s="85">
        <f>分析係数表!F21</f>
        <v>0.42562828755113968</v>
      </c>
      <c r="U18" s="86">
        <f t="shared" si="7"/>
        <v>6.0092701217710688E-2</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投入係数表!AC19</f>
        <v>0</v>
      </c>
      <c r="E19" s="77">
        <f t="shared" si="0"/>
        <v>0</v>
      </c>
      <c r="F19" s="76">
        <f>分析係数表!C22</f>
        <v>4.2074718897352148E-2</v>
      </c>
      <c r="G19" s="77">
        <f t="shared" si="1"/>
        <v>0</v>
      </c>
      <c r="H19" s="77">
        <v>2.1328544856534831E-3</v>
      </c>
      <c r="I19" s="77">
        <f t="shared" si="2"/>
        <v>2.1328544856534831E-3</v>
      </c>
      <c r="J19" s="76">
        <f>分析係数表!G22</f>
        <v>0.19450101832993891</v>
      </c>
      <c r="K19" s="78">
        <f t="shared" si="3"/>
        <v>4.1484236940918056E-4</v>
      </c>
      <c r="L19" s="79"/>
      <c r="M19" s="80"/>
      <c r="N19" s="81">
        <f>分析係数表!H22</f>
        <v>4.363414226184849E-5</v>
      </c>
      <c r="O19" s="82">
        <f t="shared" si="4"/>
        <v>1.2375288107674624E-3</v>
      </c>
      <c r="P19" s="76">
        <f>分析係数表!C22</f>
        <v>4.2074718897352148E-2</v>
      </c>
      <c r="Q19" s="82">
        <f t="shared" si="5"/>
        <v>5.2068676840415478E-5</v>
      </c>
      <c r="R19" s="83">
        <v>7.0725927646874548E-4</v>
      </c>
      <c r="S19" s="84">
        <f t="shared" si="6"/>
        <v>2.8401137621222286E-3</v>
      </c>
      <c r="T19" s="85">
        <f>分析係数表!F22</f>
        <v>0.41276306856754924</v>
      </c>
      <c r="U19" s="86">
        <f t="shared" si="7"/>
        <v>1.1722940715344977E-3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8.2501920717830833E-4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投入係数表!AC21</f>
        <v>1.1697000888972067E-3</v>
      </c>
      <c r="E21" s="77">
        <f t="shared" si="0"/>
        <v>0.11697000888972067</v>
      </c>
      <c r="F21" s="76">
        <f>分析係数表!C24</f>
        <v>7.1732954545454586E-2</v>
      </c>
      <c r="G21" s="77">
        <f t="shared" si="1"/>
        <v>8.390604330867751E-3</v>
      </c>
      <c r="H21" s="77">
        <v>1.0610445719061968E-2</v>
      </c>
      <c r="I21" s="77">
        <f t="shared" si="2"/>
        <v>1.0610445719061968E-2</v>
      </c>
      <c r="J21" s="76">
        <f>分析係数表!G24</f>
        <v>0.20895522388059701</v>
      </c>
      <c r="K21" s="78">
        <f t="shared" si="3"/>
        <v>2.2171080606995155E-3</v>
      </c>
      <c r="L21" s="79"/>
      <c r="M21" s="80"/>
      <c r="N21" s="81">
        <f>分析係数表!H24</f>
        <v>3.4907313809478792E-4</v>
      </c>
      <c r="O21" s="82">
        <f t="shared" si="4"/>
        <v>9.9002304861396991E-3</v>
      </c>
      <c r="P21" s="76">
        <f>分析係数表!C24</f>
        <v>7.1732954545454586E-2</v>
      </c>
      <c r="Q21" s="82">
        <f t="shared" si="5"/>
        <v>7.1017278345178274E-4</v>
      </c>
      <c r="R21" s="83">
        <v>2.9705846613401945E-3</v>
      </c>
      <c r="S21" s="84">
        <f t="shared" si="6"/>
        <v>1.3581030380402162E-2</v>
      </c>
      <c r="T21" s="85">
        <f>分析係数表!F24</f>
        <v>0.39402985074626867</v>
      </c>
      <c r="U21" s="86">
        <f t="shared" si="7"/>
        <v>5.3513313737704044E-3</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投入係数表!AC22</f>
        <v>0</v>
      </c>
      <c r="E22" s="77">
        <f t="shared" si="0"/>
        <v>0</v>
      </c>
      <c r="F22" s="76">
        <f>分析係数表!C25</f>
        <v>8.282778259254675E-2</v>
      </c>
      <c r="G22" s="77">
        <f t="shared" si="1"/>
        <v>0</v>
      </c>
      <c r="H22" s="77">
        <v>1.0418936018458612E-2</v>
      </c>
      <c r="I22" s="77">
        <f t="shared" si="2"/>
        <v>1.0418936018458612E-2</v>
      </c>
      <c r="J22" s="76">
        <f>分析係数表!G25</f>
        <v>0.19696794352505498</v>
      </c>
      <c r="K22" s="78">
        <f t="shared" si="3"/>
        <v>2.052196401274917E-3</v>
      </c>
      <c r="L22" s="79"/>
      <c r="M22" s="80"/>
      <c r="N22" s="81">
        <f>分析係数表!H25</f>
        <v>5.163373500985404E-4</v>
      </c>
      <c r="O22" s="82">
        <f t="shared" si="4"/>
        <v>1.464409092741497E-2</v>
      </c>
      <c r="P22" s="76">
        <f>分析係数表!C25</f>
        <v>8.282778259254675E-2</v>
      </c>
      <c r="Q22" s="82">
        <f t="shared" si="5"/>
        <v>1.2129375796014134E-3</v>
      </c>
      <c r="R22" s="83">
        <v>7.4684429481211333E-3</v>
      </c>
      <c r="S22" s="84">
        <f t="shared" si="6"/>
        <v>1.7887378966579746E-2</v>
      </c>
      <c r="T22" s="85">
        <f>分析係数表!F25</f>
        <v>0.35065385950700151</v>
      </c>
      <c r="U22" s="86">
        <f t="shared" si="7"/>
        <v>6.272278471095548E-3</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投入係数表!AC23</f>
        <v>2.3394001777944136E-4</v>
      </c>
      <c r="E23" s="77">
        <f t="shared" si="0"/>
        <v>2.3394001777944137E-2</v>
      </c>
      <c r="F23" s="76">
        <f>分析係数表!C26</f>
        <v>0.67408011178388449</v>
      </c>
      <c r="G23" s="77">
        <f t="shared" si="1"/>
        <v>1.5769431333548977E-2</v>
      </c>
      <c r="H23" s="77">
        <v>4.9564360743163782E-2</v>
      </c>
      <c r="I23" s="77">
        <f t="shared" si="2"/>
        <v>4.9564360743163782E-2</v>
      </c>
      <c r="J23" s="76">
        <f>分析係数表!G26</f>
        <v>0.19641156410335187</v>
      </c>
      <c r="K23" s="78">
        <f t="shared" si="3"/>
        <v>9.7350136173475696E-3</v>
      </c>
      <c r="L23" s="79"/>
      <c r="M23" s="80"/>
      <c r="N23" s="81">
        <f>分析係数表!H26</f>
        <v>1.0886718494331198E-2</v>
      </c>
      <c r="O23" s="82">
        <f t="shared" si="4"/>
        <v>0.30876343828648184</v>
      </c>
      <c r="P23" s="76">
        <f>分析係数表!C26</f>
        <v>0.67408011178388449</v>
      </c>
      <c r="Q23" s="82">
        <f t="shared" si="5"/>
        <v>0.20813129299492819</v>
      </c>
      <c r="R23" s="83">
        <v>0.23720346495283376</v>
      </c>
      <c r="S23" s="84">
        <f t="shared" si="6"/>
        <v>0.28676782569599757</v>
      </c>
      <c r="T23" s="85">
        <f>分析係数表!F26</f>
        <v>0.33487971980706011</v>
      </c>
      <c r="U23" s="86">
        <f t="shared" si="7"/>
        <v>9.6032729118755517E-2</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投入係数表!AC24</f>
        <v>3.2751602489121791E-4</v>
      </c>
      <c r="E24" s="77">
        <f t="shared" si="0"/>
        <v>3.2751602489121789E-2</v>
      </c>
      <c r="F24" s="76">
        <f>分析係数表!C27</f>
        <v>6.0248713550600352E-2</v>
      </c>
      <c r="G24" s="77">
        <f t="shared" si="1"/>
        <v>1.9732419166902282E-3</v>
      </c>
      <c r="H24" s="77">
        <v>2.356143131194042E-3</v>
      </c>
      <c r="I24" s="77">
        <f t="shared" si="2"/>
        <v>2.356143131194042E-3</v>
      </c>
      <c r="J24" s="76">
        <f>分析係数表!G27</f>
        <v>0.16803278688524589</v>
      </c>
      <c r="K24" s="78">
        <f t="shared" si="3"/>
        <v>3.9590929663506439E-4</v>
      </c>
      <c r="L24" s="79"/>
      <c r="M24" s="80"/>
      <c r="N24" s="81">
        <f>分析係数表!H27</f>
        <v>1.0879446137287556E-2</v>
      </c>
      <c r="O24" s="82">
        <f t="shared" si="4"/>
        <v>0.30855718348468725</v>
      </c>
      <c r="P24" s="76">
        <f>分析係数表!C27</f>
        <v>6.0248713550600352E-2</v>
      </c>
      <c r="Q24" s="82">
        <f t="shared" si="5"/>
        <v>1.8590173361748955E-2</v>
      </c>
      <c r="R24" s="83">
        <v>1.8815767664875103E-2</v>
      </c>
      <c r="S24" s="84">
        <f t="shared" si="6"/>
        <v>2.1171910796069147E-2</v>
      </c>
      <c r="T24" s="85">
        <f>分析係数表!F27</f>
        <v>0.31967213114754101</v>
      </c>
      <c r="U24" s="86">
        <f t="shared" si="7"/>
        <v>6.768069844645056E-3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投入係数表!AC25</f>
        <v>0</v>
      </c>
      <c r="E25" s="77">
        <f t="shared" si="0"/>
        <v>0</v>
      </c>
      <c r="F25" s="76">
        <f>分析係数表!C28</f>
        <v>0.15853112404836545</v>
      </c>
      <c r="G25" s="77">
        <f t="shared" si="1"/>
        <v>0</v>
      </c>
      <c r="H25" s="77">
        <v>2.6909570035719442E-2</v>
      </c>
      <c r="I25" s="77">
        <f t="shared" si="2"/>
        <v>2.6909570035719442E-2</v>
      </c>
      <c r="J25" s="76">
        <f>分析係数表!G28</f>
        <v>0.12484608017512655</v>
      </c>
      <c r="K25" s="78">
        <f t="shared" si="3"/>
        <v>3.3595543381576124E-3</v>
      </c>
      <c r="L25" s="79"/>
      <c r="M25" s="80"/>
      <c r="N25" s="81">
        <f>分析係数表!H28</f>
        <v>2.0813485858901727E-2</v>
      </c>
      <c r="O25" s="82">
        <f t="shared" si="4"/>
        <v>0.59030124273607953</v>
      </c>
      <c r="P25" s="76">
        <f>分析係数表!C28</f>
        <v>0.15853112404836545</v>
      </c>
      <c r="Q25" s="82">
        <f t="shared" si="5"/>
        <v>9.358111953809771E-2</v>
      </c>
      <c r="R25" s="83">
        <v>0.10629940115322156</v>
      </c>
      <c r="S25" s="84">
        <f t="shared" si="6"/>
        <v>0.13320897118894101</v>
      </c>
      <c r="T25" s="85">
        <f>分析係数表!F28</f>
        <v>0.21350389930223013</v>
      </c>
      <c r="U25" s="86">
        <f t="shared" si="7"/>
        <v>2.8440634770877337E-2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投入係数表!AC26</f>
        <v>6.4099564871566931E-3</v>
      </c>
      <c r="E26" s="77">
        <f t="shared" si="0"/>
        <v>0.64099564871566928</v>
      </c>
      <c r="F26" s="76">
        <f>分析係数表!C29</f>
        <v>0.64680851063829792</v>
      </c>
      <c r="G26" s="77">
        <f t="shared" si="1"/>
        <v>0.41460144087141165</v>
      </c>
      <c r="H26" s="77">
        <v>0.54209973567525571</v>
      </c>
      <c r="I26" s="77">
        <f t="shared" si="2"/>
        <v>0.54209973567525571</v>
      </c>
      <c r="J26" s="76">
        <f>分析係数表!G29</f>
        <v>0.2586455783593799</v>
      </c>
      <c r="K26" s="78">
        <f t="shared" si="3"/>
        <v>0.14021169966219349</v>
      </c>
      <c r="L26" s="79"/>
      <c r="M26" s="80"/>
      <c r="N26" s="81">
        <f>分析係数表!H29</f>
        <v>9.8394990800468336E-3</v>
      </c>
      <c r="O26" s="82">
        <f t="shared" si="4"/>
        <v>0.27906274682806276</v>
      </c>
      <c r="P26" s="76">
        <f>分析係数表!C29</f>
        <v>0.64680851063829792</v>
      </c>
      <c r="Q26" s="82">
        <f t="shared" si="5"/>
        <v>0.18050015965049168</v>
      </c>
      <c r="R26" s="83">
        <v>0.27371680172992041</v>
      </c>
      <c r="S26" s="84">
        <f t="shared" si="6"/>
        <v>0.81581653740517612</v>
      </c>
      <c r="T26" s="85">
        <f>分析係数表!F29</f>
        <v>0.37783217222117615</v>
      </c>
      <c r="U26" s="86">
        <f t="shared" si="7"/>
        <v>0.30824173446175612</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投入係数表!AC27</f>
        <v>3.0412202311327374E-3</v>
      </c>
      <c r="E27" s="77">
        <f t="shared" si="0"/>
        <v>0.30412202311327374</v>
      </c>
      <c r="F27" s="76">
        <f>分析係数表!C30</f>
        <v>1</v>
      </c>
      <c r="G27" s="77">
        <f t="shared" si="1"/>
        <v>0.30412202311327374</v>
      </c>
      <c r="H27" s="77">
        <v>0.35500068389997896</v>
      </c>
      <c r="I27" s="77">
        <f t="shared" si="2"/>
        <v>0.35500068389997896</v>
      </c>
      <c r="J27" s="76">
        <f>分析係数表!G30</f>
        <v>0.34450721322190581</v>
      </c>
      <c r="K27" s="78">
        <f t="shared" si="3"/>
        <v>0.12230029630225243</v>
      </c>
      <c r="L27" s="79"/>
      <c r="M27" s="80"/>
      <c r="N27" s="81">
        <f>分析係数表!H30</f>
        <v>0</v>
      </c>
      <c r="O27" s="82">
        <f t="shared" si="4"/>
        <v>0</v>
      </c>
      <c r="P27" s="76">
        <f>分析係数表!C30</f>
        <v>1</v>
      </c>
      <c r="Q27" s="82">
        <f t="shared" si="5"/>
        <v>0</v>
      </c>
      <c r="R27" s="83">
        <v>7.1320939546676426E-2</v>
      </c>
      <c r="S27" s="84">
        <f t="shared" si="6"/>
        <v>0.42632162344665536</v>
      </c>
      <c r="T27" s="85">
        <f>分析係数表!F30</f>
        <v>0.4405434427377562</v>
      </c>
      <c r="U27" s="86">
        <f t="shared" si="7"/>
        <v>0.18781319570673888</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投入係数表!AC28</f>
        <v>2.3627941795723577E-2</v>
      </c>
      <c r="E28" s="77">
        <f t="shared" si="0"/>
        <v>2.3627941795723575</v>
      </c>
      <c r="F28" s="76">
        <f>分析係数表!C31</f>
        <v>0.1179326099371788</v>
      </c>
      <c r="G28" s="77">
        <f t="shared" si="1"/>
        <v>0.27865048434134326</v>
      </c>
      <c r="H28" s="77">
        <v>0.29829734820493031</v>
      </c>
      <c r="I28" s="77">
        <f t="shared" si="2"/>
        <v>0.29829734820493031</v>
      </c>
      <c r="J28" s="76">
        <f>分析係数表!G31</f>
        <v>7.0682730923694773E-2</v>
      </c>
      <c r="K28" s="78">
        <f t="shared" si="3"/>
        <v>2.1084471198420777E-2</v>
      </c>
      <c r="L28" s="79"/>
      <c r="M28" s="80"/>
      <c r="N28" s="81">
        <f>分析係数表!H31</f>
        <v>2.2689753976161214E-2</v>
      </c>
      <c r="O28" s="82">
        <f t="shared" si="4"/>
        <v>0.64351498159908049</v>
      </c>
      <c r="P28" s="76">
        <f>分析係数表!C31</f>
        <v>0.1179326099371788</v>
      </c>
      <c r="Q28" s="82">
        <f t="shared" si="5"/>
        <v>7.5891401313655155E-2</v>
      </c>
      <c r="R28" s="83">
        <v>9.8839668996606039E-2</v>
      </c>
      <c r="S28" s="84">
        <f t="shared" si="6"/>
        <v>0.39713701720153638</v>
      </c>
      <c r="T28" s="85">
        <f>分析係数表!F31</f>
        <v>0.34457831325301203</v>
      </c>
      <c r="U28" s="86">
        <f t="shared" si="7"/>
        <v>0.13684480351763784</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投入係数表!AC29</f>
        <v>2.3394001777944135E-3</v>
      </c>
      <c r="E29" s="77">
        <f t="shared" si="0"/>
        <v>0.23394001777944134</v>
      </c>
      <c r="F29" s="76">
        <f>分析係数表!C32</f>
        <v>0.90289699570815452</v>
      </c>
      <c r="G29" s="77">
        <f t="shared" si="1"/>
        <v>0.21122373922896984</v>
      </c>
      <c r="H29" s="77">
        <v>0.24273167087994196</v>
      </c>
      <c r="I29" s="77">
        <f t="shared" si="2"/>
        <v>0.24273167087994196</v>
      </c>
      <c r="J29" s="76">
        <f>分析係数表!G32</f>
        <v>0.14049586776859505</v>
      </c>
      <c r="K29" s="78">
        <f t="shared" si="3"/>
        <v>3.4102796735198455E-2</v>
      </c>
      <c r="L29" s="79"/>
      <c r="M29" s="80"/>
      <c r="N29" s="81">
        <f>分析係数表!H32</f>
        <v>6.5160319111027074E-3</v>
      </c>
      <c r="O29" s="82">
        <f t="shared" si="4"/>
        <v>0.18480430240794105</v>
      </c>
      <c r="P29" s="76">
        <f>分析係数表!C32</f>
        <v>0.90289699570815452</v>
      </c>
      <c r="Q29" s="82">
        <f t="shared" si="5"/>
        <v>0.16685924943807123</v>
      </c>
      <c r="R29" s="83">
        <v>0.21729721592511619</v>
      </c>
      <c r="S29" s="84">
        <f t="shared" si="6"/>
        <v>0.46002888680505816</v>
      </c>
      <c r="T29" s="85">
        <f>分析係数表!F32</f>
        <v>0.48288075560802834</v>
      </c>
      <c r="U29" s="86">
        <f t="shared" si="7"/>
        <v>0.22213909646194663</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投入係数表!AC30</f>
        <v>1.3568521031207597E-3</v>
      </c>
      <c r="E30" s="77">
        <f t="shared" si="0"/>
        <v>0.13568521031207598</v>
      </c>
      <c r="F30" s="76">
        <f>分析係数表!C33</f>
        <v>0.9642857142857143</v>
      </c>
      <c r="G30" s="77">
        <f t="shared" si="1"/>
        <v>0.13083930994378756</v>
      </c>
      <c r="H30" s="77">
        <v>0.15876698143813203</v>
      </c>
      <c r="I30" s="77">
        <f t="shared" si="2"/>
        <v>0.15876698143813203</v>
      </c>
      <c r="J30" s="76">
        <f>分析係数表!G33</f>
        <v>0.50770178681454092</v>
      </c>
      <c r="K30" s="78">
        <f t="shared" si="3"/>
        <v>8.0606280163290689E-2</v>
      </c>
      <c r="L30" s="79"/>
      <c r="M30" s="80"/>
      <c r="N30" s="81">
        <f>分析係数表!H33</f>
        <v>9.5995112976066674E-4</v>
      </c>
      <c r="O30" s="82">
        <f t="shared" si="4"/>
        <v>2.7225633836884172E-2</v>
      </c>
      <c r="P30" s="76">
        <f>分析係数表!C33</f>
        <v>0.9642857142857143</v>
      </c>
      <c r="Q30" s="82">
        <f t="shared" si="5"/>
        <v>2.6253289771281167E-2</v>
      </c>
      <c r="R30" s="83">
        <v>8.9514834220171424E-2</v>
      </c>
      <c r="S30" s="84">
        <f t="shared" si="6"/>
        <v>0.24828181565830346</v>
      </c>
      <c r="T30" s="85">
        <f>分析係数表!F33</f>
        <v>0.64571780653111521</v>
      </c>
      <c r="U30" s="86">
        <f t="shared" si="7"/>
        <v>0.16031998940844241</v>
      </c>
      <c r="V30" s="87">
        <f>分析係数表!D33</f>
        <v>6.5311152187307459E-2</v>
      </c>
      <c r="W30" s="88">
        <f t="shared" si="8"/>
        <v>0</v>
      </c>
      <c r="X30" s="76">
        <f>分析係数表!E33</f>
        <v>5.730129390018484E-2</v>
      </c>
      <c r="Y30" s="89">
        <f t="shared" si="9"/>
        <v>0</v>
      </c>
    </row>
    <row r="31" spans="1:25" x14ac:dyDescent="0.2">
      <c r="A31" s="6" t="s">
        <v>19</v>
      </c>
      <c r="B31" s="5" t="s">
        <v>274</v>
      </c>
      <c r="C31" s="75">
        <f>最終需要_まとめ!C32</f>
        <v>100</v>
      </c>
      <c r="D31" s="76">
        <f>投入係数表!AC31</f>
        <v>1.1416272867636738E-2</v>
      </c>
      <c r="E31" s="77">
        <f t="shared" si="0"/>
        <v>1.1416272867636739</v>
      </c>
      <c r="F31" s="76">
        <f>分析係数表!C34</f>
        <v>0.30203352059055666</v>
      </c>
      <c r="G31" s="77">
        <f t="shared" si="1"/>
        <v>0.34480970862347743</v>
      </c>
      <c r="H31" s="77">
        <v>0.4647424041790707</v>
      </c>
      <c r="I31" s="77">
        <f t="shared" si="2"/>
        <v>100.46474240417908</v>
      </c>
      <c r="J31" s="76">
        <f>分析係数表!G34</f>
        <v>0.42483507228746548</v>
      </c>
      <c r="K31" s="78">
        <f t="shared" si="3"/>
        <v>42.680946101621018</v>
      </c>
      <c r="L31" s="79"/>
      <c r="M31" s="80"/>
      <c r="N31" s="81">
        <f>分析係数表!H34</f>
        <v>0.16119179387231194</v>
      </c>
      <c r="O31" s="82">
        <f t="shared" si="4"/>
        <v>4.5716376817768003</v>
      </c>
      <c r="P31" s="76">
        <f>分析係数表!C34</f>
        <v>0.30203352059055666</v>
      </c>
      <c r="Q31" s="82">
        <f t="shared" si="5"/>
        <v>1.3807878238914979</v>
      </c>
      <c r="R31" s="83">
        <v>1.5216193581144657</v>
      </c>
      <c r="S31" s="84">
        <f t="shared" si="6"/>
        <v>101.98636176229354</v>
      </c>
      <c r="T31" s="85">
        <f>分析係数表!F34</f>
        <v>0.69971459317830909</v>
      </c>
      <c r="U31" s="86">
        <f t="shared" si="7"/>
        <v>71.361345630239086</v>
      </c>
      <c r="V31" s="87">
        <f>分析係数表!D34</f>
        <v>0.22921442942029663</v>
      </c>
      <c r="W31" s="88">
        <f t="shared" si="8"/>
        <v>23</v>
      </c>
      <c r="X31" s="76">
        <f>分析係数表!E34</f>
        <v>0.15341786365975763</v>
      </c>
      <c r="Y31" s="89">
        <f t="shared" si="9"/>
        <v>16</v>
      </c>
    </row>
    <row r="32" spans="1:25" x14ac:dyDescent="0.2">
      <c r="A32" s="6" t="s">
        <v>20</v>
      </c>
      <c r="B32" s="5" t="s">
        <v>37</v>
      </c>
      <c r="C32" s="90"/>
      <c r="D32" s="76">
        <f>投入係数表!AC32</f>
        <v>1.7639077340569877E-2</v>
      </c>
      <c r="E32" s="77">
        <f t="shared" si="0"/>
        <v>1.7639077340569878</v>
      </c>
      <c r="F32" s="76">
        <f>分析係数表!C35</f>
        <v>0.24187752657583472</v>
      </c>
      <c r="G32" s="77">
        <f t="shared" si="1"/>
        <v>0.42664963982168946</v>
      </c>
      <c r="H32" s="77">
        <v>0.49473366523303364</v>
      </c>
      <c r="I32" s="77">
        <f t="shared" si="2"/>
        <v>0.49473366523303364</v>
      </c>
      <c r="J32" s="76">
        <f>分析係数表!G35</f>
        <v>0.31447635625181319</v>
      </c>
      <c r="K32" s="78">
        <f t="shared" si="3"/>
        <v>0.15558204035758877</v>
      </c>
      <c r="L32" s="79"/>
      <c r="M32" s="80"/>
      <c r="N32" s="81">
        <f>分析係数表!H35</f>
        <v>6.1051437381369679E-2</v>
      </c>
      <c r="O32" s="82">
        <f t="shared" si="4"/>
        <v>1.7315090610654746</v>
      </c>
      <c r="P32" s="76">
        <f>分析係数表!C35</f>
        <v>0.24187752657583472</v>
      </c>
      <c r="Q32" s="82">
        <f t="shared" si="5"/>
        <v>0.41881312893416295</v>
      </c>
      <c r="R32" s="83">
        <v>0.52164509260257053</v>
      </c>
      <c r="S32" s="84">
        <f t="shared" si="6"/>
        <v>1.0163787578356041</v>
      </c>
      <c r="T32" s="85">
        <f>分析係数表!F35</f>
        <v>0.64519872352770524</v>
      </c>
      <c r="U32" s="86">
        <f t="shared" si="7"/>
        <v>0.65576627717620639</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投入係数表!AC33</f>
        <v>2.7277406073082863E-2</v>
      </c>
      <c r="E33" s="77">
        <f t="shared" si="0"/>
        <v>2.7277406073082862</v>
      </c>
      <c r="F33" s="76">
        <f>分析係数表!C36</f>
        <v>0.77936171821825606</v>
      </c>
      <c r="G33" s="77">
        <f t="shared" si="1"/>
        <v>2.1258966065654952</v>
      </c>
      <c r="H33" s="77">
        <v>2.2271725427456532</v>
      </c>
      <c r="I33" s="77">
        <f t="shared" si="2"/>
        <v>2.2271725427456532</v>
      </c>
      <c r="J33" s="76">
        <f>分析係数表!G36</f>
        <v>1.8652197083474639E-2</v>
      </c>
      <c r="K33" s="78">
        <f t="shared" si="3"/>
        <v>4.154166120619527E-2</v>
      </c>
      <c r="L33" s="79"/>
      <c r="M33" s="80"/>
      <c r="N33" s="81">
        <f>分析係数表!H36</f>
        <v>0.16962772804293599</v>
      </c>
      <c r="O33" s="82">
        <f t="shared" si="4"/>
        <v>4.8108932518585101</v>
      </c>
      <c r="P33" s="76">
        <f>分析係数表!C36</f>
        <v>0.77936171821825606</v>
      </c>
      <c r="Q33" s="82">
        <f t="shared" si="5"/>
        <v>3.7494260309330616</v>
      </c>
      <c r="R33" s="83">
        <v>3.9143995515666274</v>
      </c>
      <c r="S33" s="84">
        <f t="shared" si="6"/>
        <v>6.1415720943122807</v>
      </c>
      <c r="T33" s="85">
        <f>分析係数表!F36</f>
        <v>0.88299985465820452</v>
      </c>
      <c r="U33" s="86">
        <f t="shared" si="7"/>
        <v>5.4230072666506288</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投入係数表!AC34</f>
        <v>2.0961025593037946E-2</v>
      </c>
      <c r="E34" s="77">
        <f t="shared" si="0"/>
        <v>2.0961025593037945</v>
      </c>
      <c r="F34" s="76">
        <f>分析係数表!C37</f>
        <v>0.39264934616049307</v>
      </c>
      <c r="G34" s="77">
        <f t="shared" si="1"/>
        <v>0.82303329939597103</v>
      </c>
      <c r="H34" s="77">
        <v>0.96399280594872683</v>
      </c>
      <c r="I34" s="77">
        <f t="shared" si="2"/>
        <v>0.96399280594872683</v>
      </c>
      <c r="J34" s="76">
        <f>分析係数表!G37</f>
        <v>0.48015873015873017</v>
      </c>
      <c r="K34" s="78">
        <f t="shared" si="3"/>
        <v>0.46286956158649184</v>
      </c>
      <c r="L34" s="79"/>
      <c r="M34" s="80"/>
      <c r="N34" s="81">
        <f>分析係数表!H37</f>
        <v>4.8128458914818879E-2</v>
      </c>
      <c r="O34" s="82">
        <f t="shared" si="4"/>
        <v>1.364994278276511</v>
      </c>
      <c r="P34" s="76">
        <f>分析係数表!C37</f>
        <v>0.39264934616049307</v>
      </c>
      <c r="Q34" s="82">
        <f t="shared" si="5"/>
        <v>0.53596411087808615</v>
      </c>
      <c r="R34" s="83">
        <v>0.67040631892775604</v>
      </c>
      <c r="S34" s="84">
        <f t="shared" si="6"/>
        <v>1.6343991248764829</v>
      </c>
      <c r="T34" s="85">
        <f>分析係数表!F37</f>
        <v>0.71504884004884006</v>
      </c>
      <c r="U34" s="86">
        <f t="shared" si="7"/>
        <v>1.1686751984197683</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投入係数表!AC35</f>
        <v>3.860010293360782E-2</v>
      </c>
      <c r="E35" s="77">
        <f t="shared" si="0"/>
        <v>3.8600102933607818</v>
      </c>
      <c r="F35" s="76">
        <f>分析係数表!C38</f>
        <v>0.1050867904295959</v>
      </c>
      <c r="G35" s="77">
        <f t="shared" si="1"/>
        <v>0.40563609275448748</v>
      </c>
      <c r="H35" s="77">
        <v>0.43126862747214534</v>
      </c>
      <c r="I35" s="77">
        <f t="shared" si="2"/>
        <v>0.43126862747214534</v>
      </c>
      <c r="J35" s="76">
        <f>分析係数表!G38</f>
        <v>0.35480984340044741</v>
      </c>
      <c r="K35" s="78">
        <f t="shared" si="3"/>
        <v>0.15301835417691778</v>
      </c>
      <c r="L35" s="79"/>
      <c r="M35" s="80"/>
      <c r="N35" s="81">
        <f>分析係数表!H38</f>
        <v>4.2637829346869612E-2</v>
      </c>
      <c r="O35" s="82">
        <f t="shared" si="4"/>
        <v>1.2092719029216052</v>
      </c>
      <c r="P35" s="76">
        <f>分析係数表!C38</f>
        <v>0.1050867904295959</v>
      </c>
      <c r="Q35" s="82">
        <f t="shared" si="5"/>
        <v>0.12707850303472137</v>
      </c>
      <c r="R35" s="83">
        <v>0.1593288994548297</v>
      </c>
      <c r="S35" s="84">
        <f t="shared" si="6"/>
        <v>0.59059752692697498</v>
      </c>
      <c r="T35" s="85">
        <f>分析係数表!F38</f>
        <v>0.56778523489932886</v>
      </c>
      <c r="U35" s="86">
        <f t="shared" si="7"/>
        <v>0.33533255555719521</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投入係数表!AC36</f>
        <v>0</v>
      </c>
      <c r="E36" s="77">
        <f t="shared" si="0"/>
        <v>0</v>
      </c>
      <c r="F36" s="76">
        <f>分析係数表!C39</f>
        <v>1</v>
      </c>
      <c r="G36" s="77">
        <f t="shared" si="1"/>
        <v>0</v>
      </c>
      <c r="H36" s="77">
        <v>0.18586849248656889</v>
      </c>
      <c r="I36" s="77">
        <f t="shared" si="2"/>
        <v>0.18586849248656889</v>
      </c>
      <c r="J36" s="76">
        <f>分析係数表!G39</f>
        <v>0.33710212609069684</v>
      </c>
      <c r="K36" s="78">
        <f t="shared" si="3"/>
        <v>6.265666399049509E-2</v>
      </c>
      <c r="L36" s="79"/>
      <c r="M36" s="80"/>
      <c r="N36" s="81">
        <f>分析係数表!H39</f>
        <v>3.8325321619990253E-3</v>
      </c>
      <c r="O36" s="82">
        <f t="shared" si="4"/>
        <v>0.10869628054574211</v>
      </c>
      <c r="P36" s="76">
        <f>分析係数表!C39</f>
        <v>1</v>
      </c>
      <c r="Q36" s="82">
        <f t="shared" si="5"/>
        <v>0.10869628054574211</v>
      </c>
      <c r="R36" s="83">
        <v>0.32549755365981148</v>
      </c>
      <c r="S36" s="84">
        <f t="shared" si="6"/>
        <v>0.51136604614638037</v>
      </c>
      <c r="T36" s="85">
        <f>分析係数表!F39</f>
        <v>0.68778419564950233</v>
      </c>
      <c r="U36" s="86">
        <f t="shared" si="7"/>
        <v>0.35170948473125452</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投入係数表!AC37</f>
        <v>4.678800355588827E-5</v>
      </c>
      <c r="E37" s="77">
        <f t="shared" si="0"/>
        <v>4.6788003555888269E-3</v>
      </c>
      <c r="F37" s="76">
        <f>分析係数表!C40</f>
        <v>0.68553257686676428</v>
      </c>
      <c r="G37" s="77">
        <f t="shared" si="1"/>
        <v>3.2074700644119415E-3</v>
      </c>
      <c r="H37" s="77">
        <v>5.0294786169450675E-3</v>
      </c>
      <c r="I37" s="77">
        <f t="shared" si="2"/>
        <v>5.0294786169450675E-3</v>
      </c>
      <c r="J37" s="76">
        <f>分析係数表!G40</f>
        <v>0.52354072328019352</v>
      </c>
      <c r="K37" s="78">
        <f t="shared" si="3"/>
        <v>2.6331368728376879E-3</v>
      </c>
      <c r="L37" s="79"/>
      <c r="M37" s="80"/>
      <c r="N37" s="81">
        <f>分析係数表!H40</f>
        <v>2.9983928090933552E-2</v>
      </c>
      <c r="O37" s="82">
        <f t="shared" si="4"/>
        <v>0.85038854779904127</v>
      </c>
      <c r="P37" s="76">
        <f>分析係数表!C40</f>
        <v>0.68553257686676428</v>
      </c>
      <c r="Q37" s="82">
        <f t="shared" si="5"/>
        <v>0.58296905251066233</v>
      </c>
      <c r="R37" s="83">
        <v>0.58413484201450572</v>
      </c>
      <c r="S37" s="84">
        <f t="shared" si="6"/>
        <v>0.58916432063145074</v>
      </c>
      <c r="T37" s="85">
        <f>分析係数表!F40</f>
        <v>0.72017864896718564</v>
      </c>
      <c r="U37" s="86">
        <f t="shared" si="7"/>
        <v>0.42430356445202799</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投入係数表!AC38</f>
        <v>0</v>
      </c>
      <c r="E38" s="77">
        <f t="shared" si="0"/>
        <v>0</v>
      </c>
      <c r="F38" s="76">
        <f>分析係数表!C41</f>
        <v>0.79754162795683559</v>
      </c>
      <c r="G38" s="77">
        <f t="shared" si="1"/>
        <v>0</v>
      </c>
      <c r="H38" s="77">
        <v>2.1364332701538039E-3</v>
      </c>
      <c r="I38" s="77">
        <f t="shared" si="2"/>
        <v>2.1364332701538039E-3</v>
      </c>
      <c r="J38" s="76">
        <f>分析係数表!G41</f>
        <v>0.45300318922749822</v>
      </c>
      <c r="K38" s="78">
        <f t="shared" si="3"/>
        <v>9.6781108495140643E-4</v>
      </c>
      <c r="L38" s="79"/>
      <c r="M38" s="80"/>
      <c r="N38" s="81">
        <f>分析係数表!H41</f>
        <v>5.1357385442195667E-2</v>
      </c>
      <c r="O38" s="82">
        <f t="shared" si="4"/>
        <v>1.4565714102733032</v>
      </c>
      <c r="P38" s="76">
        <f>分析係数表!C41</f>
        <v>0.79754162795683559</v>
      </c>
      <c r="Q38" s="82">
        <f t="shared" si="5"/>
        <v>1.161676333784754</v>
      </c>
      <c r="R38" s="83">
        <v>1.183692342140259</v>
      </c>
      <c r="S38" s="84">
        <f t="shared" si="6"/>
        <v>1.1858287754104129</v>
      </c>
      <c r="T38" s="85">
        <f>分析係数表!F41</f>
        <v>0.55652019844082212</v>
      </c>
      <c r="U38" s="86">
        <f t="shared" si="7"/>
        <v>0.65993766540824006</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投入係数表!AC39</f>
        <v>3.2751602489121791E-4</v>
      </c>
      <c r="E39" s="77">
        <f>$C$31*D39</f>
        <v>3.2751602489121789E-2</v>
      </c>
      <c r="F39" s="76">
        <f>分析係数表!C42</f>
        <v>0.98696461824953441</v>
      </c>
      <c r="G39" s="77">
        <f>E39*F39</f>
        <v>3.2324672847736588E-2</v>
      </c>
      <c r="H39" s="77">
        <v>4.8772524886593789E-2</v>
      </c>
      <c r="I39" s="77">
        <f>C39+H39</f>
        <v>4.8772524886593789E-2</v>
      </c>
      <c r="J39" s="76">
        <f>分析係数表!G42</f>
        <v>0.48689138576779029</v>
      </c>
      <c r="K39" s="78">
        <f>I39*J39</f>
        <v>2.3746922229427689E-2</v>
      </c>
      <c r="L39" s="79"/>
      <c r="M39" s="80"/>
      <c r="N39" s="81">
        <f>分析係数表!H42</f>
        <v>1.3250234533514657E-2</v>
      </c>
      <c r="O39" s="82">
        <f t="shared" si="4"/>
        <v>0.37579624886971941</v>
      </c>
      <c r="P39" s="76">
        <f>分析係数表!C42</f>
        <v>0.98696461824953441</v>
      </c>
      <c r="Q39" s="82">
        <f>O39*P39</f>
        <v>0.37089760130530963</v>
      </c>
      <c r="R39" s="83">
        <v>0.38886482956895441</v>
      </c>
      <c r="S39" s="84">
        <f>I39+R39</f>
        <v>0.43763735445554819</v>
      </c>
      <c r="T39" s="85">
        <f>分析係数表!F42</f>
        <v>0.55852059925093633</v>
      </c>
      <c r="U39" s="86">
        <f>S39*T39</f>
        <v>0.24442947746510721</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投入係数表!AC40</f>
        <v>8.6136714546390311E-2</v>
      </c>
      <c r="E40" s="77">
        <f>$C$31*D40</f>
        <v>8.6136714546390305</v>
      </c>
      <c r="F40" s="76">
        <f>分析係数表!C43</f>
        <v>0.29367142552738124</v>
      </c>
      <c r="G40" s="77">
        <f>E40*F40</f>
        <v>2.5295891751083555</v>
      </c>
      <c r="H40" s="77">
        <v>2.773898636631329</v>
      </c>
      <c r="I40" s="77">
        <f>C40+H40</f>
        <v>2.773898636631329</v>
      </c>
      <c r="J40" s="76">
        <f>分析係数表!G43</f>
        <v>0.35405848592511613</v>
      </c>
      <c r="K40" s="78">
        <f>I40*J40</f>
        <v>0.98212235139543225</v>
      </c>
      <c r="L40" s="79"/>
      <c r="M40" s="80"/>
      <c r="N40" s="81">
        <f>分析係数表!H43</f>
        <v>3.6063618579417776E-2</v>
      </c>
      <c r="O40" s="82">
        <f t="shared" si="4"/>
        <v>1.0228175620993076</v>
      </c>
      <c r="P40" s="76">
        <f>分析係数表!C43</f>
        <v>0.29367142552738124</v>
      </c>
      <c r="Q40" s="82">
        <f>O40*P40</f>
        <v>0.30037229151614447</v>
      </c>
      <c r="R40" s="83">
        <v>0.50711535187866663</v>
      </c>
      <c r="S40" s="84">
        <f>I40+R40</f>
        <v>3.2810139885099954</v>
      </c>
      <c r="T40" s="85">
        <f>分析係数表!F43</f>
        <v>0.58526919923476362</v>
      </c>
      <c r="U40" s="86">
        <f>S40*T40</f>
        <v>1.9202764297333028</v>
      </c>
      <c r="V40" s="87">
        <f>分析係数表!D43</f>
        <v>0.25485105220005466</v>
      </c>
      <c r="W40" s="88">
        <f>ROUND(S40*V40,0)</f>
        <v>1</v>
      </c>
      <c r="X40" s="76">
        <f>分析係数表!E43</f>
        <v>0.20470073790653184</v>
      </c>
      <c r="Y40" s="89">
        <f>ROUND(S40*X40,0)</f>
        <v>1</v>
      </c>
    </row>
    <row r="41" spans="1:25" x14ac:dyDescent="0.2">
      <c r="A41" s="6" t="s">
        <v>340</v>
      </c>
      <c r="B41" s="5" t="s">
        <v>42</v>
      </c>
      <c r="C41" s="90"/>
      <c r="D41" s="76">
        <f>投入係数表!AC41</f>
        <v>8.4218406400598882E-4</v>
      </c>
      <c r="E41" s="77">
        <f>$C$31*D41</f>
        <v>8.4218406400598883E-2</v>
      </c>
      <c r="F41" s="76">
        <f>分析係数表!C44</f>
        <v>0.46678607983623333</v>
      </c>
      <c r="G41" s="77">
        <f>E41*F41</f>
        <v>3.9311979773790293E-2</v>
      </c>
      <c r="H41" s="77">
        <v>4.291181417110744E-2</v>
      </c>
      <c r="I41" s="77">
        <f>C41+H41</f>
        <v>4.291181417110744E-2</v>
      </c>
      <c r="J41" s="76">
        <f>分析係数表!G44</f>
        <v>0.26617412140575081</v>
      </c>
      <c r="K41" s="78">
        <f>I41*J41</f>
        <v>1.1422014434921369E-2</v>
      </c>
      <c r="L41" s="79"/>
      <c r="M41" s="80"/>
      <c r="N41" s="81">
        <f>分析係数表!H44</f>
        <v>0.11125251805362636</v>
      </c>
      <c r="O41" s="82">
        <f t="shared" si="4"/>
        <v>3.1552859578534398</v>
      </c>
      <c r="P41" s="76">
        <f>分析係数表!C44</f>
        <v>0.46678607983623333</v>
      </c>
      <c r="Q41" s="82">
        <f>O41*P41</f>
        <v>1.4728435630287218</v>
      </c>
      <c r="R41" s="83">
        <v>1.4960193218180817</v>
      </c>
      <c r="S41" s="84">
        <f>I41+R41</f>
        <v>1.5389311359891891</v>
      </c>
      <c r="T41" s="85">
        <f>分析係数表!F44</f>
        <v>0.50772097976570818</v>
      </c>
      <c r="U41" s="86">
        <f>S41*T41</f>
        <v>0.78134762415638537</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投入係数表!AC42</f>
        <v>1.4270341084545923E-2</v>
      </c>
      <c r="E42" s="77">
        <f>$C$31*D42</f>
        <v>1.4270341084545923</v>
      </c>
      <c r="F42" s="76">
        <f>分析係数表!C45</f>
        <v>1</v>
      </c>
      <c r="G42" s="77">
        <f>E42*F42</f>
        <v>1.4270341084545923</v>
      </c>
      <c r="H42" s="77">
        <v>1.5078581061346199</v>
      </c>
      <c r="I42" s="77">
        <f>C42+H42</f>
        <v>1.5078581061346199</v>
      </c>
      <c r="J42" s="76">
        <f>分析係数表!G45</f>
        <v>0</v>
      </c>
      <c r="K42" s="78">
        <f>I42*J42</f>
        <v>0</v>
      </c>
      <c r="L42" s="79"/>
      <c r="M42" s="80"/>
      <c r="N42" s="81">
        <f>分析係数表!H45</f>
        <v>0</v>
      </c>
      <c r="O42" s="82">
        <f t="shared" si="4"/>
        <v>0</v>
      </c>
      <c r="P42" s="76">
        <f>分析係数表!C45</f>
        <v>1</v>
      </c>
      <c r="Q42" s="82">
        <f>O42*P42</f>
        <v>0</v>
      </c>
      <c r="R42" s="83">
        <v>0.12751797040411417</v>
      </c>
      <c r="S42" s="84">
        <f>I42+R42</f>
        <v>1.635376076538734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9.2172367005099887E-3</v>
      </c>
      <c r="E43" s="77">
        <f>$C$31*D43</f>
        <v>0.92172367005099887</v>
      </c>
      <c r="F43" s="76">
        <f>分析係数表!C46</f>
        <v>1</v>
      </c>
      <c r="G43" s="77">
        <f>E43*F43</f>
        <v>0.92172367005099887</v>
      </c>
      <c r="H43" s="77">
        <v>0.97939438544596702</v>
      </c>
      <c r="I43" s="77">
        <f>C43+H43</f>
        <v>0.97939438544596702</v>
      </c>
      <c r="J43" s="76">
        <f>分析係数表!G46</f>
        <v>9.254143646408839E-3</v>
      </c>
      <c r="K43" s="78">
        <f>I43*J43</f>
        <v>9.0634563294032851E-3</v>
      </c>
      <c r="L43" s="79"/>
      <c r="M43" s="80"/>
      <c r="N43" s="81">
        <f>分析係数表!H46</f>
        <v>3.7808984269891717E-2</v>
      </c>
      <c r="O43" s="82">
        <f t="shared" si="4"/>
        <v>1.0723187145300062</v>
      </c>
      <c r="P43" s="76">
        <f>分析係数表!C46</f>
        <v>1</v>
      </c>
      <c r="Q43" s="82">
        <f>O43*P43</f>
        <v>1.0723187145300062</v>
      </c>
      <c r="R43" s="83">
        <v>1.1423880766709333</v>
      </c>
      <c r="S43" s="84">
        <f>I43+R43</f>
        <v>2.1217824621169004</v>
      </c>
      <c r="T43" s="85">
        <f>分析係数表!F46</f>
        <v>0.31353591160220995</v>
      </c>
      <c r="U43" s="86">
        <f>S43*T43</f>
        <v>0.6652549984814039</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投入係数表!AC44</f>
        <v>0.28872876994338653</v>
      </c>
      <c r="E44" s="91">
        <f>SUM(E5:E43)</f>
        <v>28.872876994338647</v>
      </c>
      <c r="F44" s="92">
        <f>分析係数表!C47</f>
        <v>0.4319039427318887</v>
      </c>
      <c r="G44" s="91">
        <f>SUM(G5:G43)</f>
        <v>10.982763838476366</v>
      </c>
      <c r="H44" s="91">
        <f>SUM(H5:H43)</f>
        <v>13.08372155422485</v>
      </c>
      <c r="I44" s="91">
        <f>SUM(I5:I43)</f>
        <v>113.08372155422484</v>
      </c>
      <c r="J44" s="92">
        <f>分析係数表!G47</f>
        <v>0.25029486054038919</v>
      </c>
      <c r="K44" s="93">
        <f>SUM(K5:K43)</f>
        <v>45.233618868208787</v>
      </c>
      <c r="L44" s="94">
        <f>最終需要_まとめ!$L$33</f>
        <v>0.627</v>
      </c>
      <c r="M44" s="91">
        <f>K44*L44</f>
        <v>28.361479030366908</v>
      </c>
      <c r="N44" s="95">
        <f>分析係数表!H47</f>
        <v>1</v>
      </c>
      <c r="O44" s="96">
        <f>SUM(O5:O43)</f>
        <v>28.361479030366912</v>
      </c>
      <c r="P44" s="92">
        <f>分析係数表!C47</f>
        <v>0.4319039427318887</v>
      </c>
      <c r="Q44" s="96">
        <f>SUM(Q5:Q43)</f>
        <v>12.660929151079795</v>
      </c>
      <c r="R44" s="91">
        <f>SUM(R5:R43)</f>
        <v>14.607484317624815</v>
      </c>
      <c r="S44" s="97">
        <f>SUM(S5:S43)</f>
        <v>127.69120587184966</v>
      </c>
      <c r="T44" s="98">
        <f>分析係数表!F47</f>
        <v>0.46751956312169796</v>
      </c>
      <c r="U44" s="99">
        <f>SUM(U5:U43)</f>
        <v>85.909002549715566</v>
      </c>
      <c r="V44" s="100">
        <f>分析係数表!D47</f>
        <v>9.4632730327820297E-2</v>
      </c>
      <c r="W44" s="101">
        <f>SUM(W5:W43)</f>
        <v>24</v>
      </c>
      <c r="X44" s="92">
        <f>分析係数表!E47</f>
        <v>7.3297752597196272E-2</v>
      </c>
      <c r="Y44" s="102">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0.68488372093023253</v>
      </c>
      <c r="G5" s="77">
        <f t="shared" ref="G5:G38" si="1">E5*F5</f>
        <v>0</v>
      </c>
      <c r="H5" s="77">
        <f t="array" ref="H5:H43">MMULT(逆行列係数!C5:AO43,'28'!G5:G43)</f>
        <v>5.4482165063056099E-3</v>
      </c>
      <c r="I5" s="77">
        <f t="shared" ref="I5:I38" si="2">C5+H5</f>
        <v>5.4482165063056099E-3</v>
      </c>
      <c r="J5" s="76">
        <f>分析係数表!G8</f>
        <v>0.11968520032706459</v>
      </c>
      <c r="K5" s="78">
        <f t="shared" ref="K5:K38" si="3">I5*J5</f>
        <v>6.5207088398240684E-4</v>
      </c>
      <c r="L5" s="79" t="s">
        <v>184</v>
      </c>
      <c r="M5" s="80" t="s">
        <v>184</v>
      </c>
      <c r="N5" s="81">
        <f>分析係数表!H8</f>
        <v>1.1759401339568168E-2</v>
      </c>
      <c r="O5" s="82">
        <f t="shared" ref="O5:O43" si="4">$M$44*N5</f>
        <v>0.26004299709311224</v>
      </c>
      <c r="P5" s="76">
        <f>分析係数表!C8</f>
        <v>0.68488372093023253</v>
      </c>
      <c r="Q5" s="82">
        <f t="shared" ref="Q5:Q38" si="5">O5*P5</f>
        <v>0.17809921545098034</v>
      </c>
      <c r="R5" s="83">
        <f t="array" ref="R5:R43">MMULT(逆行列係数!C5:AO43,'28'!Q5:Q43)</f>
        <v>0.25681002045985935</v>
      </c>
      <c r="S5" s="84">
        <f t="shared" ref="S5:S38" si="6">I5+R5</f>
        <v>0.26225823696616496</v>
      </c>
      <c r="T5" s="85">
        <f>分析係数表!F8</f>
        <v>0.45145134914145546</v>
      </c>
      <c r="U5" s="86">
        <f t="shared" ref="U5:U38" si="7">S5*T5</f>
        <v>0.1183968349018347</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投入係数表!AD6</f>
        <v>0</v>
      </c>
      <c r="E6" s="77">
        <f t="shared" si="0"/>
        <v>0</v>
      </c>
      <c r="F6" s="76">
        <f>分析係数表!C9</f>
        <v>0.9299655568312285</v>
      </c>
      <c r="G6" s="77">
        <f t="shared" si="1"/>
        <v>0</v>
      </c>
      <c r="H6" s="77">
        <v>1.3454807728097528E-2</v>
      </c>
      <c r="I6" s="77">
        <f t="shared" si="2"/>
        <v>1.3454807728097528E-2</v>
      </c>
      <c r="J6" s="76">
        <f>分析係数表!G9</f>
        <v>0.24742268041237114</v>
      </c>
      <c r="K6" s="78">
        <f t="shared" si="3"/>
        <v>3.329024592518976E-3</v>
      </c>
      <c r="L6" s="79"/>
      <c r="M6" s="80"/>
      <c r="N6" s="81">
        <f>分析係数表!H9</f>
        <v>6.1815034870952028E-4</v>
      </c>
      <c r="O6" s="82">
        <f t="shared" si="4"/>
        <v>1.3669545301740593E-2</v>
      </c>
      <c r="P6" s="76">
        <f>分析係数表!C9</f>
        <v>0.9299655568312285</v>
      </c>
      <c r="Q6" s="82">
        <f t="shared" si="5"/>
        <v>1.2712206308162893E-2</v>
      </c>
      <c r="R6" s="83">
        <v>1.7510487191235581E-2</v>
      </c>
      <c r="S6" s="84">
        <f t="shared" si="6"/>
        <v>3.0965294919333107E-2</v>
      </c>
      <c r="T6" s="85">
        <f>分析係数表!F9</f>
        <v>0.67468499427262318</v>
      </c>
      <c r="U6" s="86">
        <f t="shared" si="7"/>
        <v>2.0891819825300344E-2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投入係数表!AD7</f>
        <v>0</v>
      </c>
      <c r="E7" s="77">
        <f t="shared" si="0"/>
        <v>0</v>
      </c>
      <c r="F7" s="76">
        <f>分析係数表!C10</f>
        <v>1.2922465208747513E-2</v>
      </c>
      <c r="G7" s="77">
        <f t="shared" si="1"/>
        <v>0</v>
      </c>
      <c r="H7" s="77">
        <v>1.731084249702843E-4</v>
      </c>
      <c r="I7" s="77">
        <f t="shared" si="2"/>
        <v>1.731084249702843E-4</v>
      </c>
      <c r="J7" s="76">
        <f>分析係数表!G10</f>
        <v>0.17647058823529413</v>
      </c>
      <c r="K7" s="78">
        <f t="shared" si="3"/>
        <v>3.0548545582991348E-5</v>
      </c>
      <c r="L7" s="79"/>
      <c r="M7" s="80"/>
      <c r="N7" s="81">
        <f>分析係数表!H10</f>
        <v>1.1926665551571919E-3</v>
      </c>
      <c r="O7" s="82">
        <f t="shared" si="4"/>
        <v>2.6374181523358319E-2</v>
      </c>
      <c r="P7" s="76">
        <f>分析係数表!C10</f>
        <v>1.2922465208747513E-2</v>
      </c>
      <c r="Q7" s="82">
        <f t="shared" si="5"/>
        <v>3.4081944314478938E-4</v>
      </c>
      <c r="R7" s="83">
        <v>5.6247184599547446E-4</v>
      </c>
      <c r="S7" s="84">
        <f t="shared" si="6"/>
        <v>7.3558027096575873E-4</v>
      </c>
      <c r="T7" s="85">
        <f>分析係数表!F10</f>
        <v>0.58823529411764708</v>
      </c>
      <c r="U7" s="86">
        <f t="shared" si="7"/>
        <v>4.3269427703868162E-4</v>
      </c>
      <c r="V7" s="87">
        <f>分析係数表!D10</f>
        <v>5.8823529411764705E-2</v>
      </c>
      <c r="W7" s="88">
        <f t="shared" si="8"/>
        <v>0</v>
      </c>
      <c r="X7" s="76">
        <f>分析係数表!E10</f>
        <v>0</v>
      </c>
      <c r="Y7" s="89">
        <f t="shared" si="9"/>
        <v>0</v>
      </c>
    </row>
    <row r="8" spans="1:25" x14ac:dyDescent="0.2">
      <c r="A8" s="6" t="s">
        <v>221</v>
      </c>
      <c r="B8" s="5" t="s">
        <v>27</v>
      </c>
      <c r="C8" s="90"/>
      <c r="D8" s="76">
        <f>投入係数表!AD8</f>
        <v>0</v>
      </c>
      <c r="E8" s="77">
        <f t="shared" si="0"/>
        <v>0</v>
      </c>
      <c r="F8" s="76">
        <f>分析係数表!C11</f>
        <v>8.1708834508502748E-2</v>
      </c>
      <c r="G8" s="77">
        <f t="shared" si="1"/>
        <v>0</v>
      </c>
      <c r="H8" s="77">
        <v>3.3232394146858924E-3</v>
      </c>
      <c r="I8" s="77">
        <f t="shared" si="2"/>
        <v>3.3232394146858924E-3</v>
      </c>
      <c r="J8" s="76">
        <f>分析係数表!G11</f>
        <v>0.34375</v>
      </c>
      <c r="K8" s="78">
        <f t="shared" si="3"/>
        <v>1.1423635487982755E-3</v>
      </c>
      <c r="L8" s="79"/>
      <c r="M8" s="80"/>
      <c r="N8" s="81">
        <f>分析係数表!H11</f>
        <v>-2.1817071130924245E-5</v>
      </c>
      <c r="O8" s="82">
        <f t="shared" si="4"/>
        <v>-4.8245454006143269E-4</v>
      </c>
      <c r="P8" s="76">
        <f>分析係数表!C11</f>
        <v>8.1708834508502748E-2</v>
      </c>
      <c r="Q8" s="82">
        <f t="shared" si="5"/>
        <v>-3.9420798171755413E-5</v>
      </c>
      <c r="R8" s="83">
        <v>3.1242078208631673E-3</v>
      </c>
      <c r="S8" s="84">
        <f t="shared" si="6"/>
        <v>6.4474472355490597E-3</v>
      </c>
      <c r="T8" s="85">
        <f>分析係数表!F11</f>
        <v>0.56944444444444442</v>
      </c>
      <c r="U8" s="86">
        <f t="shared" si="7"/>
        <v>3.6714630091321033E-3</v>
      </c>
      <c r="V8" s="87">
        <f>分析係数表!D11</f>
        <v>3.8194444444444448E-2</v>
      </c>
      <c r="W8" s="88">
        <f t="shared" si="8"/>
        <v>0</v>
      </c>
      <c r="X8" s="76">
        <f>分析係数表!E11</f>
        <v>3.125E-2</v>
      </c>
      <c r="Y8" s="89">
        <f t="shared" si="9"/>
        <v>0</v>
      </c>
    </row>
    <row r="9" spans="1:25" x14ac:dyDescent="0.2">
      <c r="A9" s="6" t="s">
        <v>222</v>
      </c>
      <c r="B9" s="5" t="s">
        <v>190</v>
      </c>
      <c r="C9" s="90"/>
      <c r="D9" s="76">
        <f>投入係数表!AD9</f>
        <v>0</v>
      </c>
      <c r="E9" s="77">
        <f t="shared" si="0"/>
        <v>0</v>
      </c>
      <c r="F9" s="76">
        <f>分析係数表!C12</f>
        <v>0.11314574959059098</v>
      </c>
      <c r="G9" s="77">
        <f t="shared" si="1"/>
        <v>0</v>
      </c>
      <c r="H9" s="77">
        <v>1.2684179239806942E-3</v>
      </c>
      <c r="I9" s="77">
        <f t="shared" si="2"/>
        <v>1.2684179239806942E-3</v>
      </c>
      <c r="J9" s="76">
        <f>分析係数表!G12</f>
        <v>0.14250333396837492</v>
      </c>
      <c r="K9" s="78">
        <f t="shared" si="3"/>
        <v>1.8075378303249366E-4</v>
      </c>
      <c r="L9" s="79"/>
      <c r="M9" s="80"/>
      <c r="N9" s="81">
        <f>分析係数表!H12</f>
        <v>9.1697149963274591E-2</v>
      </c>
      <c r="O9" s="82">
        <f t="shared" si="4"/>
        <v>2.0277564318782013</v>
      </c>
      <c r="P9" s="76">
        <f>分析係数表!C12</f>
        <v>0.11314574959059098</v>
      </c>
      <c r="Q9" s="82">
        <f t="shared" si="5"/>
        <v>0.22943202147200123</v>
      </c>
      <c r="R9" s="83">
        <v>0.25922996666504217</v>
      </c>
      <c r="S9" s="84">
        <f t="shared" si="6"/>
        <v>0.26049838458902286</v>
      </c>
      <c r="T9" s="85">
        <f>分析係数表!F12</f>
        <v>0.2998031371054804</v>
      </c>
      <c r="U9" s="86">
        <f t="shared" si="7"/>
        <v>7.8098232910698978E-2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投入係数表!AD10</f>
        <v>1.7406440382941688E-3</v>
      </c>
      <c r="E10" s="77">
        <f t="shared" si="0"/>
        <v>0.17406440382941687</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0.31102236015960361</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投入係数表!AD11</f>
        <v>4.6417174354511171E-3</v>
      </c>
      <c r="E11" s="77">
        <f t="shared" si="0"/>
        <v>0.4641717435451117</v>
      </c>
      <c r="F11" s="76">
        <f>分析係数表!C14</f>
        <v>0.3356233343204027</v>
      </c>
      <c r="G11" s="77">
        <f t="shared" si="1"/>
        <v>0.15578686826592525</v>
      </c>
      <c r="H11" s="77">
        <v>1.0364812498524714</v>
      </c>
      <c r="I11" s="77">
        <f t="shared" si="2"/>
        <v>1.0364812498524714</v>
      </c>
      <c r="J11" s="76">
        <f>分析係数表!G14</f>
        <v>0.16310052482842147</v>
      </c>
      <c r="K11" s="78">
        <f t="shared" si="3"/>
        <v>0.16905063582575633</v>
      </c>
      <c r="L11" s="79"/>
      <c r="M11" s="80"/>
      <c r="N11" s="81">
        <f>分析係数表!H14</f>
        <v>1.1635771269826263E-3</v>
      </c>
      <c r="O11" s="82">
        <f t="shared" si="4"/>
        <v>2.5730908803276407E-2</v>
      </c>
      <c r="P11" s="76">
        <f>分析係数表!C14</f>
        <v>0.3356233343204027</v>
      </c>
      <c r="Q11" s="82">
        <f t="shared" si="5"/>
        <v>8.6358934076498309E-3</v>
      </c>
      <c r="R11" s="83">
        <v>0.10106407431427983</v>
      </c>
      <c r="S11" s="84">
        <f t="shared" si="6"/>
        <v>1.1375453241667512</v>
      </c>
      <c r="T11" s="85">
        <f>分析係数表!F14</f>
        <v>0.30244919930022879</v>
      </c>
      <c r="U11" s="86">
        <f t="shared" si="7"/>
        <v>0.34404967246195312</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0.18719236154383587</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投入係数表!AD13</f>
        <v>2.9010733971569482E-4</v>
      </c>
      <c r="E13" s="77">
        <f t="shared" si="0"/>
        <v>2.9010733971569481E-2</v>
      </c>
      <c r="F13" s="76">
        <f>分析係数表!C16</f>
        <v>4.9444829979181093E-2</v>
      </c>
      <c r="G13" s="77">
        <f t="shared" si="1"/>
        <v>1.434430808795506E-3</v>
      </c>
      <c r="H13" s="77">
        <v>7.1576663478740386E-3</v>
      </c>
      <c r="I13" s="77">
        <f t="shared" si="2"/>
        <v>7.1576663478740386E-3</v>
      </c>
      <c r="J13" s="76">
        <f>分析係数表!G16</f>
        <v>3.3546325878594248E-2</v>
      </c>
      <c r="K13" s="78">
        <f t="shared" si="3"/>
        <v>2.4011340783603005E-4</v>
      </c>
      <c r="L13" s="79"/>
      <c r="M13" s="80"/>
      <c r="N13" s="81">
        <f>分析係数表!H16</f>
        <v>1.6697331772200688E-2</v>
      </c>
      <c r="O13" s="82">
        <f t="shared" si="4"/>
        <v>0.3692385413270165</v>
      </c>
      <c r="P13" s="76">
        <f>分析係数表!C16</f>
        <v>4.9444829979181093E-2</v>
      </c>
      <c r="Q13" s="82">
        <f t="shared" si="5"/>
        <v>1.8256936897675161E-2</v>
      </c>
      <c r="R13" s="83">
        <v>2.1748378787946172E-2</v>
      </c>
      <c r="S13" s="84">
        <f t="shared" si="6"/>
        <v>2.8906045135820211E-2</v>
      </c>
      <c r="T13" s="85">
        <f>分析係数表!F16</f>
        <v>0.28753993610223644</v>
      </c>
      <c r="U13" s="86">
        <f t="shared" si="7"/>
        <v>8.311642371322106E-3</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投入係数表!AD14</f>
        <v>2.9010733971569481E-3</v>
      </c>
      <c r="E14" s="77">
        <f t="shared" si="0"/>
        <v>0.2901073397156948</v>
      </c>
      <c r="F14" s="76">
        <f>分析係数表!C17</f>
        <v>0.25757290686735657</v>
      </c>
      <c r="G14" s="77">
        <f t="shared" si="1"/>
        <v>7.4723790794127234E-2</v>
      </c>
      <c r="H14" s="77">
        <v>0.16480258546828397</v>
      </c>
      <c r="I14" s="77">
        <f t="shared" si="2"/>
        <v>0.16480258546828397</v>
      </c>
      <c r="J14" s="76">
        <f>分析係数表!G17</f>
        <v>0.2176385387050051</v>
      </c>
      <c r="K14" s="78">
        <f t="shared" si="3"/>
        <v>3.5867393876124032E-2</v>
      </c>
      <c r="L14" s="79"/>
      <c r="M14" s="80"/>
      <c r="N14" s="81">
        <f>分析係数表!H17</f>
        <v>2.8507639611074346E-3</v>
      </c>
      <c r="O14" s="82">
        <f t="shared" si="4"/>
        <v>6.30407265680272E-2</v>
      </c>
      <c r="P14" s="76">
        <f>分析係数表!C17</f>
        <v>0.25757290686735657</v>
      </c>
      <c r="Q14" s="82">
        <f t="shared" si="5"/>
        <v>1.6237583193156959E-2</v>
      </c>
      <c r="R14" s="83">
        <v>4.1740121396782029E-2</v>
      </c>
      <c r="S14" s="84">
        <f t="shared" si="6"/>
        <v>0.20654270686506598</v>
      </c>
      <c r="T14" s="85">
        <f>分析係数表!F17</f>
        <v>0.33994957352073385</v>
      </c>
      <c r="U14" s="86">
        <f t="shared" si="7"/>
        <v>7.0214105112597125E-2</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投入係数表!AD15</f>
        <v>0</v>
      </c>
      <c r="E15" s="77">
        <f t="shared" si="0"/>
        <v>0</v>
      </c>
      <c r="F15" s="76">
        <f>分析係数表!C18</f>
        <v>0.16953824948311513</v>
      </c>
      <c r="G15" s="77">
        <f t="shared" si="1"/>
        <v>0</v>
      </c>
      <c r="H15" s="77">
        <v>8.1696808589850345E-3</v>
      </c>
      <c r="I15" s="77">
        <f t="shared" si="2"/>
        <v>8.1696808589850345E-3</v>
      </c>
      <c r="J15" s="76">
        <f>分析係数表!G18</f>
        <v>0.21537419573315272</v>
      </c>
      <c r="K15" s="78">
        <f t="shared" si="3"/>
        <v>1.7595384444004341E-3</v>
      </c>
      <c r="L15" s="79"/>
      <c r="M15" s="80"/>
      <c r="N15" s="81">
        <f>分析係数表!H18</f>
        <v>4.4361377966212629E-4</v>
      </c>
      <c r="O15" s="82">
        <f t="shared" si="4"/>
        <v>9.8099089812491314E-3</v>
      </c>
      <c r="P15" s="76">
        <f>分析係数表!C18</f>
        <v>0.16953824948311513</v>
      </c>
      <c r="Q15" s="82">
        <f t="shared" si="5"/>
        <v>1.663154796269667E-3</v>
      </c>
      <c r="R15" s="83">
        <v>4.9865749307948766E-3</v>
      </c>
      <c r="S15" s="84">
        <f t="shared" si="6"/>
        <v>1.315625578977991E-2</v>
      </c>
      <c r="T15" s="85">
        <f>分析係数表!F18</f>
        <v>0.45885540128682695</v>
      </c>
      <c r="U15" s="86">
        <f t="shared" si="7"/>
        <v>6.0368190298516009E-3</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投入係数表!AD16</f>
        <v>0</v>
      </c>
      <c r="E16" s="77">
        <f t="shared" si="0"/>
        <v>0</v>
      </c>
      <c r="F16" s="76">
        <f>分析係数表!C19</f>
        <v>7.0188221007893126E-2</v>
      </c>
      <c r="G16" s="77">
        <f t="shared" si="1"/>
        <v>0</v>
      </c>
      <c r="H16" s="77">
        <v>2.6903947281814956E-3</v>
      </c>
      <c r="I16" s="77">
        <f t="shared" si="2"/>
        <v>2.6903947281814956E-3</v>
      </c>
      <c r="J16" s="76">
        <f>分析係数表!G19</f>
        <v>5.7542768273716953E-2</v>
      </c>
      <c r="K16" s="78">
        <f t="shared" si="3"/>
        <v>1.5481276040857752E-4</v>
      </c>
      <c r="L16" s="79"/>
      <c r="M16" s="80"/>
      <c r="N16" s="81">
        <f>分析係数表!H19</f>
        <v>-1.1635771269826264E-4</v>
      </c>
      <c r="O16" s="82">
        <f t="shared" si="4"/>
        <v>-2.5730908803276412E-3</v>
      </c>
      <c r="P16" s="76">
        <f>分析係数表!C19</f>
        <v>7.0188221007893126E-2</v>
      </c>
      <c r="Q16" s="82">
        <f t="shared" si="5"/>
        <v>-1.8060067138183077E-4</v>
      </c>
      <c r="R16" s="83">
        <v>1.6095211357336195E-3</v>
      </c>
      <c r="S16" s="84">
        <f t="shared" si="6"/>
        <v>4.2999158639151153E-3</v>
      </c>
      <c r="T16" s="85">
        <f>分析係数表!F19</f>
        <v>0.24027993779160187</v>
      </c>
      <c r="U16" s="86">
        <f t="shared" si="7"/>
        <v>1.0331835162906459E-3</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投入係数表!AD17</f>
        <v>0</v>
      </c>
      <c r="E17" s="77">
        <f t="shared" si="0"/>
        <v>0</v>
      </c>
      <c r="F17" s="76">
        <f>分析係数表!C20</f>
        <v>0.17015847434864362</v>
      </c>
      <c r="G17" s="77">
        <f t="shared" si="1"/>
        <v>0</v>
      </c>
      <c r="H17" s="77">
        <v>9.1545741927149329E-3</v>
      </c>
      <c r="I17" s="77">
        <f t="shared" si="2"/>
        <v>9.1545741927149329E-3</v>
      </c>
      <c r="J17" s="76">
        <f>分析係数表!G20</f>
        <v>0.1001139508383526</v>
      </c>
      <c r="K17" s="78">
        <f t="shared" si="3"/>
        <v>9.1650059067551425E-4</v>
      </c>
      <c r="L17" s="79"/>
      <c r="M17" s="80"/>
      <c r="N17" s="81">
        <f>分析係数表!H20</f>
        <v>5.5269913531674753E-4</v>
      </c>
      <c r="O17" s="82">
        <f t="shared" si="4"/>
        <v>1.2222181681556294E-2</v>
      </c>
      <c r="P17" s="76">
        <f>分析係数表!C20</f>
        <v>0.17015847434864362</v>
      </c>
      <c r="Q17" s="82">
        <f t="shared" si="5"/>
        <v>2.0797077881455584E-3</v>
      </c>
      <c r="R17" s="83">
        <v>7.4491551443392583E-3</v>
      </c>
      <c r="S17" s="84">
        <f t="shared" si="6"/>
        <v>1.6603729337054191E-2</v>
      </c>
      <c r="T17" s="85">
        <f>分析係数表!F20</f>
        <v>0.22285528243529221</v>
      </c>
      <c r="U17" s="86">
        <f t="shared" si="7"/>
        <v>3.700228790888359E-3</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投入係数表!AD18</f>
        <v>0</v>
      </c>
      <c r="E18" s="77">
        <f t="shared" si="0"/>
        <v>0</v>
      </c>
      <c r="F18" s="76">
        <f>分析係数表!C21</f>
        <v>0.30753935376967689</v>
      </c>
      <c r="G18" s="77">
        <f t="shared" si="1"/>
        <v>0</v>
      </c>
      <c r="H18" s="77">
        <v>2.7057679958143857E-2</v>
      </c>
      <c r="I18" s="77">
        <f t="shared" si="2"/>
        <v>2.7057679958143857E-2</v>
      </c>
      <c r="J18" s="76">
        <f>分析係数表!G21</f>
        <v>0.28506721215663355</v>
      </c>
      <c r="K18" s="78">
        <f t="shared" si="3"/>
        <v>7.7132573930944869E-3</v>
      </c>
      <c r="L18" s="79"/>
      <c r="M18" s="80"/>
      <c r="N18" s="81">
        <f>分析係数表!H21</f>
        <v>9.2358934454245961E-4</v>
      </c>
      <c r="O18" s="82">
        <f t="shared" si="4"/>
        <v>2.0423908862600648E-2</v>
      </c>
      <c r="P18" s="76">
        <f>分析係数表!C21</f>
        <v>0.30753935376967689</v>
      </c>
      <c r="Q18" s="82">
        <f t="shared" si="5"/>
        <v>6.2811557330549796E-3</v>
      </c>
      <c r="R18" s="83">
        <v>1.7635123380683911E-2</v>
      </c>
      <c r="S18" s="84">
        <f t="shared" si="6"/>
        <v>4.4692803338827768E-2</v>
      </c>
      <c r="T18" s="85">
        <f>分析係数表!F21</f>
        <v>0.42562828755113968</v>
      </c>
      <c r="U18" s="86">
        <f t="shared" si="7"/>
        <v>1.9022521350965122E-2</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投入係数表!AD19</f>
        <v>0</v>
      </c>
      <c r="E19" s="77">
        <f t="shared" si="0"/>
        <v>0</v>
      </c>
      <c r="F19" s="76">
        <f>分析係数表!C22</f>
        <v>4.2074718897352148E-2</v>
      </c>
      <c r="G19" s="77">
        <f t="shared" si="1"/>
        <v>0</v>
      </c>
      <c r="H19" s="77">
        <v>2.7166708581733115E-3</v>
      </c>
      <c r="I19" s="77">
        <f t="shared" si="2"/>
        <v>2.7166708581733115E-3</v>
      </c>
      <c r="J19" s="76">
        <f>分析係数表!G22</f>
        <v>0.19450101832993891</v>
      </c>
      <c r="K19" s="78">
        <f t="shared" si="3"/>
        <v>5.2839524838197815E-4</v>
      </c>
      <c r="L19" s="79"/>
      <c r="M19" s="80"/>
      <c r="N19" s="81">
        <f>分析係数表!H22</f>
        <v>4.363414226184849E-5</v>
      </c>
      <c r="O19" s="82">
        <f t="shared" si="4"/>
        <v>9.6490908012286539E-4</v>
      </c>
      <c r="P19" s="76">
        <f>分析係数表!C22</f>
        <v>4.2074718897352148E-2</v>
      </c>
      <c r="Q19" s="82">
        <f t="shared" si="5"/>
        <v>4.0598278307672203E-5</v>
      </c>
      <c r="R19" s="83">
        <v>5.5145455356518116E-4</v>
      </c>
      <c r="S19" s="84">
        <f t="shared" si="6"/>
        <v>3.2681254117384925E-3</v>
      </c>
      <c r="T19" s="85">
        <f>分析係数表!F22</f>
        <v>0.41276306856754924</v>
      </c>
      <c r="U19" s="86">
        <f t="shared" si="7"/>
        <v>1.3489614734127655E-3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6.4327272008191029E-4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投入係数表!AD21</f>
        <v>0</v>
      </c>
      <c r="E21" s="77">
        <f t="shared" si="0"/>
        <v>0</v>
      </c>
      <c r="F21" s="76">
        <f>分析係数表!C24</f>
        <v>7.1732954545454586E-2</v>
      </c>
      <c r="G21" s="77">
        <f t="shared" si="1"/>
        <v>0</v>
      </c>
      <c r="H21" s="77">
        <v>2.7240075762514854E-3</v>
      </c>
      <c r="I21" s="77">
        <f t="shared" si="2"/>
        <v>2.7240075762514854E-3</v>
      </c>
      <c r="J21" s="76">
        <f>分析係数表!G24</f>
        <v>0.20895522388059701</v>
      </c>
      <c r="K21" s="78">
        <f t="shared" si="3"/>
        <v>5.6919561294807152E-4</v>
      </c>
      <c r="L21" s="79"/>
      <c r="M21" s="80"/>
      <c r="N21" s="81">
        <f>分析係数表!H24</f>
        <v>3.4907313809478792E-4</v>
      </c>
      <c r="O21" s="82">
        <f t="shared" si="4"/>
        <v>7.7192726409829231E-3</v>
      </c>
      <c r="P21" s="76">
        <f>分析係数表!C24</f>
        <v>7.1732954545454586E-2</v>
      </c>
      <c r="Q21" s="82">
        <f t="shared" si="5"/>
        <v>5.537262334795992E-4</v>
      </c>
      <c r="R21" s="83">
        <v>2.3161837430057705E-3</v>
      </c>
      <c r="S21" s="84">
        <f t="shared" si="6"/>
        <v>5.0401913192572555E-3</v>
      </c>
      <c r="T21" s="85">
        <f>分析係数表!F24</f>
        <v>0.39402985074626867</v>
      </c>
      <c r="U21" s="86">
        <f t="shared" si="7"/>
        <v>1.9859858332595755E-3</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投入係数表!AD22</f>
        <v>0</v>
      </c>
      <c r="E22" s="77">
        <f t="shared" si="0"/>
        <v>0</v>
      </c>
      <c r="F22" s="76">
        <f>分析係数表!C25</f>
        <v>8.282778259254675E-2</v>
      </c>
      <c r="G22" s="77">
        <f t="shared" si="1"/>
        <v>0</v>
      </c>
      <c r="H22" s="77">
        <v>1.4603651583855234E-2</v>
      </c>
      <c r="I22" s="77">
        <f t="shared" si="2"/>
        <v>1.4603651583855234E-2</v>
      </c>
      <c r="J22" s="76">
        <f>分析係数表!G25</f>
        <v>0.19696794352505498</v>
      </c>
      <c r="K22" s="78">
        <f t="shared" si="3"/>
        <v>2.8764512204283773E-3</v>
      </c>
      <c r="L22" s="79"/>
      <c r="M22" s="80"/>
      <c r="N22" s="81">
        <f>分析係数表!H25</f>
        <v>5.163373500985404E-4</v>
      </c>
      <c r="O22" s="82">
        <f t="shared" si="4"/>
        <v>1.1418090781453906E-2</v>
      </c>
      <c r="P22" s="76">
        <f>分析係数表!C25</f>
        <v>8.282778259254675E-2</v>
      </c>
      <c r="Q22" s="82">
        <f t="shared" si="5"/>
        <v>9.4573514086822633E-4</v>
      </c>
      <c r="R22" s="83">
        <v>5.8231924399017266E-3</v>
      </c>
      <c r="S22" s="84">
        <f t="shared" si="6"/>
        <v>2.0426844023756961E-2</v>
      </c>
      <c r="T22" s="85">
        <f>分析係数表!F25</f>
        <v>0.35065385950700151</v>
      </c>
      <c r="U22" s="86">
        <f t="shared" si="7"/>
        <v>7.1627516944779068E-3</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投入係数表!AD23</f>
        <v>0</v>
      </c>
      <c r="E23" s="77">
        <f t="shared" si="0"/>
        <v>0</v>
      </c>
      <c r="F23" s="76">
        <f>分析係数表!C26</f>
        <v>0.67408011178388449</v>
      </c>
      <c r="G23" s="77">
        <f t="shared" si="1"/>
        <v>0</v>
      </c>
      <c r="H23" s="77">
        <v>4.2857074787327393E-2</v>
      </c>
      <c r="I23" s="77">
        <f t="shared" si="2"/>
        <v>4.2857074787327393E-2</v>
      </c>
      <c r="J23" s="76">
        <f>分析係数表!G26</f>
        <v>0.19641156410335187</v>
      </c>
      <c r="K23" s="78">
        <f t="shared" si="3"/>
        <v>8.4176250918732987E-3</v>
      </c>
      <c r="L23" s="79"/>
      <c r="M23" s="80"/>
      <c r="N23" s="81">
        <f>分析係数表!H26</f>
        <v>1.0886718494331198E-2</v>
      </c>
      <c r="O23" s="82">
        <f t="shared" si="4"/>
        <v>0.24074481549065491</v>
      </c>
      <c r="P23" s="76">
        <f>分析係数表!C26</f>
        <v>0.67408011178388449</v>
      </c>
      <c r="Q23" s="82">
        <f t="shared" si="5"/>
        <v>0.16228129213733131</v>
      </c>
      <c r="R23" s="83">
        <v>0.18494904941053761</v>
      </c>
      <c r="S23" s="84">
        <f t="shared" si="6"/>
        <v>0.227806124197865</v>
      </c>
      <c r="T23" s="85">
        <f>分析係数表!F26</f>
        <v>0.33487971980706011</v>
      </c>
      <c r="U23" s="86">
        <f t="shared" si="7"/>
        <v>7.6287651041713367E-2</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投入係数表!AD24</f>
        <v>0</v>
      </c>
      <c r="E24" s="77">
        <f t="shared" si="0"/>
        <v>0</v>
      </c>
      <c r="F24" s="76">
        <f>分析係数表!C27</f>
        <v>6.0248713550600352E-2</v>
      </c>
      <c r="G24" s="77">
        <f t="shared" si="1"/>
        <v>0</v>
      </c>
      <c r="H24" s="77">
        <v>4.8043238311001163E-4</v>
      </c>
      <c r="I24" s="77">
        <f t="shared" si="2"/>
        <v>4.8043238311001163E-4</v>
      </c>
      <c r="J24" s="76">
        <f>分析係数表!G27</f>
        <v>0.16803278688524589</v>
      </c>
      <c r="K24" s="78">
        <f t="shared" si="3"/>
        <v>8.0728392243895394E-5</v>
      </c>
      <c r="L24" s="79"/>
      <c r="M24" s="80"/>
      <c r="N24" s="81">
        <f>分析係数表!H27</f>
        <v>1.0879446137287556E-2</v>
      </c>
      <c r="O24" s="82">
        <f t="shared" si="4"/>
        <v>0.2405839973106344</v>
      </c>
      <c r="P24" s="76">
        <f>分析係数表!C27</f>
        <v>6.0248713550600352E-2</v>
      </c>
      <c r="Q24" s="82">
        <f t="shared" si="5"/>
        <v>1.4494876338826818E-2</v>
      </c>
      <c r="R24" s="83">
        <v>1.4670773650967304E-2</v>
      </c>
      <c r="S24" s="84">
        <f t="shared" si="6"/>
        <v>1.5151206034077316E-2</v>
      </c>
      <c r="T24" s="85">
        <f>分析係数表!F27</f>
        <v>0.31967213114754101</v>
      </c>
      <c r="U24" s="86">
        <f t="shared" si="7"/>
        <v>4.8434183223689782E-3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投入係数表!AD25</f>
        <v>0</v>
      </c>
      <c r="E25" s="77">
        <f t="shared" si="0"/>
        <v>0</v>
      </c>
      <c r="F25" s="76">
        <f>分析係数表!C28</f>
        <v>0.15853112404836545</v>
      </c>
      <c r="G25" s="77">
        <f t="shared" si="1"/>
        <v>0</v>
      </c>
      <c r="H25" s="77">
        <v>3.6058679333293521E-2</v>
      </c>
      <c r="I25" s="77">
        <f t="shared" si="2"/>
        <v>3.6058679333293521E-2</v>
      </c>
      <c r="J25" s="76">
        <f>分析係数表!G28</f>
        <v>0.12484608017512655</v>
      </c>
      <c r="K25" s="78">
        <f t="shared" si="3"/>
        <v>4.5017847710535413E-3</v>
      </c>
      <c r="L25" s="79"/>
      <c r="M25" s="80"/>
      <c r="N25" s="81">
        <f>分析係数表!H28</f>
        <v>2.0813485858901727E-2</v>
      </c>
      <c r="O25" s="82">
        <f t="shared" si="4"/>
        <v>0.46026163121860675</v>
      </c>
      <c r="P25" s="76">
        <f>分析係数表!C28</f>
        <v>0.15853112404836545</v>
      </c>
      <c r="Q25" s="82">
        <f t="shared" si="5"/>
        <v>7.296579375341998E-2</v>
      </c>
      <c r="R25" s="83">
        <v>8.2882318772649385E-2</v>
      </c>
      <c r="S25" s="84">
        <f t="shared" si="6"/>
        <v>0.11894099810594291</v>
      </c>
      <c r="T25" s="85">
        <f>分析係数表!F28</f>
        <v>0.21350389930223013</v>
      </c>
      <c r="U25" s="86">
        <f t="shared" si="7"/>
        <v>2.539436688251798E-2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投入係数表!AD26</f>
        <v>1.6536118363794605E-2</v>
      </c>
      <c r="E26" s="77">
        <f t="shared" si="0"/>
        <v>1.6536118363794605</v>
      </c>
      <c r="F26" s="76">
        <f>分析係数表!C29</f>
        <v>0.64680851063829792</v>
      </c>
      <c r="G26" s="77">
        <f t="shared" si="1"/>
        <v>1.0695702090624597</v>
      </c>
      <c r="H26" s="77">
        <v>1.2706771488828099</v>
      </c>
      <c r="I26" s="77">
        <f t="shared" si="2"/>
        <v>1.2706771488828099</v>
      </c>
      <c r="J26" s="76">
        <f>分析係数表!G29</f>
        <v>0.2586455783593799</v>
      </c>
      <c r="K26" s="78">
        <f t="shared" si="3"/>
        <v>0.32865502608084224</v>
      </c>
      <c r="L26" s="79"/>
      <c r="M26" s="80"/>
      <c r="N26" s="81">
        <f>分析係数表!H29</f>
        <v>9.8394990800468336E-3</v>
      </c>
      <c r="O26" s="82">
        <f t="shared" si="4"/>
        <v>0.21758699756770614</v>
      </c>
      <c r="P26" s="76">
        <f>分析係数表!C29</f>
        <v>0.64680851063829792</v>
      </c>
      <c r="Q26" s="82">
        <f t="shared" si="5"/>
        <v>0.14073712183102696</v>
      </c>
      <c r="R26" s="83">
        <v>0.21341873019311725</v>
      </c>
      <c r="S26" s="84">
        <f t="shared" si="6"/>
        <v>1.4840958790759271</v>
      </c>
      <c r="T26" s="85">
        <f>分析係数表!F29</f>
        <v>0.37783217222117615</v>
      </c>
      <c r="U26" s="86">
        <f t="shared" si="7"/>
        <v>0.56073916977575355</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投入係数表!AD27</f>
        <v>2.6109660574412533E-3</v>
      </c>
      <c r="E27" s="77">
        <f t="shared" si="0"/>
        <v>0.26109660574412535</v>
      </c>
      <c r="F27" s="76">
        <f>分析係数表!C30</f>
        <v>1</v>
      </c>
      <c r="G27" s="77">
        <f t="shared" si="1"/>
        <v>0.26109660574412535</v>
      </c>
      <c r="H27" s="77">
        <v>0.30161403613164173</v>
      </c>
      <c r="I27" s="77">
        <f t="shared" si="2"/>
        <v>0.30161403613164173</v>
      </c>
      <c r="J27" s="76">
        <f>分析係数表!G30</f>
        <v>0.34450721322190581</v>
      </c>
      <c r="K27" s="78">
        <f t="shared" si="3"/>
        <v>0.1039082110563231</v>
      </c>
      <c r="L27" s="79"/>
      <c r="M27" s="80"/>
      <c r="N27" s="81">
        <f>分析係数表!H30</f>
        <v>0</v>
      </c>
      <c r="O27" s="82">
        <f t="shared" si="4"/>
        <v>0</v>
      </c>
      <c r="P27" s="76">
        <f>分析係数表!C30</f>
        <v>1</v>
      </c>
      <c r="Q27" s="82">
        <f t="shared" si="5"/>
        <v>0</v>
      </c>
      <c r="R27" s="83">
        <v>5.5609389916994267E-2</v>
      </c>
      <c r="S27" s="84">
        <f t="shared" si="6"/>
        <v>0.35722342604863599</v>
      </c>
      <c r="T27" s="85">
        <f>分析係数表!F30</f>
        <v>0.4405434427377562</v>
      </c>
      <c r="U27" s="86">
        <f t="shared" si="7"/>
        <v>0.15737243793804237</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投入係数表!AD28</f>
        <v>5.2219321148825066E-3</v>
      </c>
      <c r="E28" s="77">
        <f t="shared" si="0"/>
        <v>0.52219321148825071</v>
      </c>
      <c r="F28" s="76">
        <f>分析係数表!C31</f>
        <v>0.1179326099371788</v>
      </c>
      <c r="G28" s="77">
        <f t="shared" si="1"/>
        <v>6.1583608322286584E-2</v>
      </c>
      <c r="H28" s="77">
        <v>8.2449762806760279E-2</v>
      </c>
      <c r="I28" s="77">
        <f t="shared" si="2"/>
        <v>8.2449762806760279E-2</v>
      </c>
      <c r="J28" s="76">
        <f>分析係数表!G31</f>
        <v>7.0682730923694773E-2</v>
      </c>
      <c r="K28" s="78">
        <f t="shared" si="3"/>
        <v>5.8277743991926936E-3</v>
      </c>
      <c r="L28" s="79"/>
      <c r="M28" s="80"/>
      <c r="N28" s="81">
        <f>分析係数表!H31</f>
        <v>2.2689753976161214E-2</v>
      </c>
      <c r="O28" s="82">
        <f t="shared" si="4"/>
        <v>0.50175272166388996</v>
      </c>
      <c r="P28" s="76">
        <f>分析係数表!C31</f>
        <v>0.1179326099371788</v>
      </c>
      <c r="Q28" s="82">
        <f t="shared" si="5"/>
        <v>5.9173008008905376E-2</v>
      </c>
      <c r="R28" s="83">
        <v>7.7065918192254765E-2</v>
      </c>
      <c r="S28" s="84">
        <f t="shared" si="6"/>
        <v>0.15951568099901503</v>
      </c>
      <c r="T28" s="85">
        <f>分析係数表!F31</f>
        <v>0.34457831325301203</v>
      </c>
      <c r="U28" s="86">
        <f t="shared" si="7"/>
        <v>5.496564429604614E-2</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投入係数表!AD29</f>
        <v>1.1604293588627793E-3</v>
      </c>
      <c r="E29" s="77">
        <f t="shared" si="0"/>
        <v>0.11604293588627793</v>
      </c>
      <c r="F29" s="76">
        <f>分析係数表!C32</f>
        <v>0.90289699570815452</v>
      </c>
      <c r="G29" s="77">
        <f t="shared" si="1"/>
        <v>0.10477481818487433</v>
      </c>
      <c r="H29" s="77">
        <v>0.13109750119403052</v>
      </c>
      <c r="I29" s="77">
        <f t="shared" si="2"/>
        <v>0.13109750119403052</v>
      </c>
      <c r="J29" s="76">
        <f>分析係数表!G32</f>
        <v>0.14049586776859505</v>
      </c>
      <c r="K29" s="78">
        <f t="shared" si="3"/>
        <v>1.8418657192549742E-2</v>
      </c>
      <c r="L29" s="79"/>
      <c r="M29" s="80"/>
      <c r="N29" s="81">
        <f>分析係数表!H32</f>
        <v>6.5160319111027074E-3</v>
      </c>
      <c r="O29" s="82">
        <f t="shared" si="4"/>
        <v>0.14409308929834788</v>
      </c>
      <c r="P29" s="76">
        <f>分析係数表!C32</f>
        <v>0.90289699570815452</v>
      </c>
      <c r="Q29" s="82">
        <f t="shared" si="5"/>
        <v>0.13010121742978514</v>
      </c>
      <c r="R29" s="83">
        <v>0.16942802050930345</v>
      </c>
      <c r="S29" s="84">
        <f t="shared" si="6"/>
        <v>0.30052552170333396</v>
      </c>
      <c r="T29" s="85">
        <f>分析係数表!F32</f>
        <v>0.48288075560802834</v>
      </c>
      <c r="U29" s="86">
        <f t="shared" si="7"/>
        <v>0.14511799099960282</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投入係数表!AD30</f>
        <v>3.4812880765883376E-3</v>
      </c>
      <c r="E30" s="77">
        <f t="shared" si="0"/>
        <v>0.34812880765883375</v>
      </c>
      <c r="F30" s="76">
        <f>分析係数表!C33</f>
        <v>0.9642857142857143</v>
      </c>
      <c r="G30" s="77">
        <f t="shared" si="1"/>
        <v>0.33569563595673257</v>
      </c>
      <c r="H30" s="77">
        <v>0.36277919571100975</v>
      </c>
      <c r="I30" s="77">
        <f t="shared" si="2"/>
        <v>0.36277919571100975</v>
      </c>
      <c r="J30" s="76">
        <f>分析係数表!G33</f>
        <v>0.50770178681454092</v>
      </c>
      <c r="K30" s="78">
        <f t="shared" si="3"/>
        <v>0.1841836458816217</v>
      </c>
      <c r="L30" s="79"/>
      <c r="M30" s="80"/>
      <c r="N30" s="81">
        <f>分析係数表!H33</f>
        <v>9.5995112976066674E-4</v>
      </c>
      <c r="O30" s="82">
        <f t="shared" si="4"/>
        <v>2.1227999762703037E-2</v>
      </c>
      <c r="P30" s="76">
        <f>分析係数表!C33</f>
        <v>0.9642857142857143</v>
      </c>
      <c r="Q30" s="82">
        <f t="shared" si="5"/>
        <v>2.0469856914035071E-2</v>
      </c>
      <c r="R30" s="83">
        <v>6.9795285243639024E-2</v>
      </c>
      <c r="S30" s="84">
        <f t="shared" si="6"/>
        <v>0.43257448095464879</v>
      </c>
      <c r="T30" s="85">
        <f>分析係数表!F33</f>
        <v>0.64571780653111521</v>
      </c>
      <c r="U30" s="86">
        <f t="shared" si="7"/>
        <v>0.27932104500337152</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投入係数表!AD31</f>
        <v>5.5120394545982009E-3</v>
      </c>
      <c r="E31" s="77">
        <f t="shared" si="0"/>
        <v>0.5512039454598201</v>
      </c>
      <c r="F31" s="76">
        <f>分析係数表!C34</f>
        <v>0.30203352059055666</v>
      </c>
      <c r="G31" s="77">
        <f t="shared" si="1"/>
        <v>0.16648206821063463</v>
      </c>
      <c r="H31" s="77">
        <v>0.32398312858689787</v>
      </c>
      <c r="I31" s="77">
        <f t="shared" si="2"/>
        <v>0.32398312858689787</v>
      </c>
      <c r="J31" s="76">
        <f>分析係数表!G34</f>
        <v>0.42483507228746548</v>
      </c>
      <c r="K31" s="78">
        <f t="shared" si="3"/>
        <v>0.13763939585313398</v>
      </c>
      <c r="L31" s="79"/>
      <c r="M31" s="80"/>
      <c r="N31" s="81">
        <f>分析係数表!H34</f>
        <v>0.16119179387231194</v>
      </c>
      <c r="O31" s="82">
        <f t="shared" si="4"/>
        <v>3.5645349601538849</v>
      </c>
      <c r="P31" s="76">
        <f>分析係数表!C34</f>
        <v>0.30203352059055666</v>
      </c>
      <c r="Q31" s="82">
        <f t="shared" si="5"/>
        <v>1.0766090432833975</v>
      </c>
      <c r="R31" s="83">
        <v>1.1864162857144676</v>
      </c>
      <c r="S31" s="84">
        <f t="shared" si="6"/>
        <v>1.5103994143013655</v>
      </c>
      <c r="T31" s="85">
        <f>分析係数表!F34</f>
        <v>0.69971459317830909</v>
      </c>
      <c r="U31" s="86">
        <f t="shared" si="7"/>
        <v>1.0568485117146362</v>
      </c>
      <c r="V31" s="87">
        <f>分析係数表!D34</f>
        <v>0.22921442942029663</v>
      </c>
      <c r="W31" s="88">
        <f t="shared" si="8"/>
        <v>0</v>
      </c>
      <c r="X31" s="76">
        <f>分析係数表!E34</f>
        <v>0.15341786365975763</v>
      </c>
      <c r="Y31" s="89">
        <f t="shared" si="9"/>
        <v>0</v>
      </c>
    </row>
    <row r="32" spans="1:25" x14ac:dyDescent="0.2">
      <c r="A32" s="6" t="s">
        <v>20</v>
      </c>
      <c r="B32" s="5" t="s">
        <v>37</v>
      </c>
      <c r="C32" s="75">
        <f>最終需要_まとめ!C33</f>
        <v>100</v>
      </c>
      <c r="D32" s="76">
        <f>投入係数表!AD32</f>
        <v>4.8157818392805335E-2</v>
      </c>
      <c r="E32" s="77">
        <f t="shared" si="0"/>
        <v>4.8157818392805334</v>
      </c>
      <c r="F32" s="76">
        <f>分析係数表!C35</f>
        <v>0.24187752657583472</v>
      </c>
      <c r="G32" s="77">
        <f t="shared" si="1"/>
        <v>1.1648293998139994</v>
      </c>
      <c r="H32" s="77">
        <v>1.2303050052729914</v>
      </c>
      <c r="I32" s="77">
        <f t="shared" si="2"/>
        <v>101.230305005273</v>
      </c>
      <c r="J32" s="76">
        <f>分析係数表!G35</f>
        <v>0.31447635625181319</v>
      </c>
      <c r="K32" s="78">
        <f t="shared" si="3"/>
        <v>31.834537460317939</v>
      </c>
      <c r="L32" s="79"/>
      <c r="M32" s="80"/>
      <c r="N32" s="81">
        <f>分析係数表!H35</f>
        <v>6.1051437381369679E-2</v>
      </c>
      <c r="O32" s="82">
        <f t="shared" si="4"/>
        <v>1.3500686212719091</v>
      </c>
      <c r="P32" s="76">
        <f>分析係数表!C35</f>
        <v>0.24187752657583472</v>
      </c>
      <c r="Q32" s="82">
        <f t="shared" si="5"/>
        <v>0.32655125882089675</v>
      </c>
      <c r="R32" s="83">
        <v>0.40672999454582648</v>
      </c>
      <c r="S32" s="84">
        <f t="shared" si="6"/>
        <v>101.63703499981882</v>
      </c>
      <c r="T32" s="85">
        <f>分析係数表!F35</f>
        <v>0.64519872352770524</v>
      </c>
      <c r="U32" s="86">
        <f t="shared" si="7"/>
        <v>65.576085245023805</v>
      </c>
      <c r="V32" s="87">
        <f>分析係数表!D35</f>
        <v>9.0803597331012481E-2</v>
      </c>
      <c r="W32" s="88">
        <f t="shared" si="8"/>
        <v>9</v>
      </c>
      <c r="X32" s="76">
        <f>分析係数表!E35</f>
        <v>8.3260806498404408E-2</v>
      </c>
      <c r="Y32" s="89">
        <f t="shared" si="9"/>
        <v>8</v>
      </c>
    </row>
    <row r="33" spans="1:25" x14ac:dyDescent="0.2">
      <c r="A33" s="6" t="s">
        <v>21</v>
      </c>
      <c r="B33" s="5" t="s">
        <v>38</v>
      </c>
      <c r="C33" s="90"/>
      <c r="D33" s="76">
        <f>投入係数表!AD33</f>
        <v>1.4505366985784741E-2</v>
      </c>
      <c r="E33" s="77">
        <f t="shared" si="0"/>
        <v>1.450536698578474</v>
      </c>
      <c r="F33" s="76">
        <f>分析係数表!C36</f>
        <v>0.77936171821825606</v>
      </c>
      <c r="G33" s="77">
        <f t="shared" si="1"/>
        <v>1.1304927737427561</v>
      </c>
      <c r="H33" s="77">
        <v>1.238619128068478</v>
      </c>
      <c r="I33" s="77">
        <f t="shared" si="2"/>
        <v>1.238619128068478</v>
      </c>
      <c r="J33" s="76">
        <f>分析係数表!G36</f>
        <v>1.8652197083474639E-2</v>
      </c>
      <c r="K33" s="78">
        <f t="shared" si="3"/>
        <v>2.3102968088094766E-2</v>
      </c>
      <c r="L33" s="79"/>
      <c r="M33" s="80"/>
      <c r="N33" s="81">
        <f>分析係数表!H36</f>
        <v>0.16962772804293599</v>
      </c>
      <c r="O33" s="82">
        <f t="shared" si="4"/>
        <v>3.7510840489776389</v>
      </c>
      <c r="P33" s="76">
        <f>分析係数表!C36</f>
        <v>0.77936171821825606</v>
      </c>
      <c r="Q33" s="82">
        <f t="shared" si="5"/>
        <v>2.9234513095923056</v>
      </c>
      <c r="R33" s="83">
        <v>3.0520822122865594</v>
      </c>
      <c r="S33" s="84">
        <f t="shared" si="6"/>
        <v>4.2907013403550369</v>
      </c>
      <c r="T33" s="85">
        <f>分析係数表!F36</f>
        <v>0.88299985465820452</v>
      </c>
      <c r="U33" s="86">
        <f t="shared" si="7"/>
        <v>3.7886886599152607</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投入係数表!AD34</f>
        <v>2.8140411952422395E-2</v>
      </c>
      <c r="E34" s="77">
        <f t="shared" si="0"/>
        <v>2.8140411952422397</v>
      </c>
      <c r="F34" s="76">
        <f>分析係数表!C37</f>
        <v>0.39264934616049307</v>
      </c>
      <c r="G34" s="77">
        <f t="shared" si="1"/>
        <v>1.1049314353805579</v>
      </c>
      <c r="H34" s="77">
        <v>1.3113983453744396</v>
      </c>
      <c r="I34" s="77">
        <f t="shared" si="2"/>
        <v>1.3113983453744396</v>
      </c>
      <c r="J34" s="76">
        <f>分析係数表!G37</f>
        <v>0.48015873015873017</v>
      </c>
      <c r="K34" s="78">
        <f t="shared" si="3"/>
        <v>0.62967936424725079</v>
      </c>
      <c r="L34" s="79"/>
      <c r="M34" s="80"/>
      <c r="N34" s="81">
        <f>分析係数表!H37</f>
        <v>4.8128458914818879E-2</v>
      </c>
      <c r="O34" s="82">
        <f t="shared" si="4"/>
        <v>1.0642947153755205</v>
      </c>
      <c r="P34" s="76">
        <f>分析係数表!C37</f>
        <v>0.39264934616049307</v>
      </c>
      <c r="Q34" s="82">
        <f t="shared" si="5"/>
        <v>0.4178946241142662</v>
      </c>
      <c r="R34" s="83">
        <v>0.52272006831418294</v>
      </c>
      <c r="S34" s="84">
        <f t="shared" si="6"/>
        <v>1.8341184136886226</v>
      </c>
      <c r="T34" s="85">
        <f>分析係数表!F37</f>
        <v>0.71504884004884006</v>
      </c>
      <c r="U34" s="86">
        <f t="shared" si="7"/>
        <v>1.3114842442202681</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投入係数表!AD35</f>
        <v>5.8311575282854654E-2</v>
      </c>
      <c r="E35" s="77">
        <f t="shared" si="0"/>
        <v>5.8311575282854653</v>
      </c>
      <c r="F35" s="76">
        <f>分析係数表!C38</f>
        <v>0.1050867904295959</v>
      </c>
      <c r="G35" s="77">
        <f t="shared" si="1"/>
        <v>0.61277762913689515</v>
      </c>
      <c r="H35" s="77">
        <v>0.6476828920392862</v>
      </c>
      <c r="I35" s="77">
        <f t="shared" si="2"/>
        <v>0.6476828920392862</v>
      </c>
      <c r="J35" s="76">
        <f>分析係数表!G38</f>
        <v>0.35480984340044741</v>
      </c>
      <c r="K35" s="78">
        <f t="shared" si="3"/>
        <v>0.22980426549760802</v>
      </c>
      <c r="L35" s="79"/>
      <c r="M35" s="80"/>
      <c r="N35" s="81">
        <f>分析係数表!H38</f>
        <v>4.2637829346869612E-2</v>
      </c>
      <c r="O35" s="82">
        <f t="shared" si="4"/>
        <v>0.94287698946005982</v>
      </c>
      <c r="P35" s="76">
        <f>分析係数表!C38</f>
        <v>0.1050867904295959</v>
      </c>
      <c r="Q35" s="82">
        <f t="shared" si="5"/>
        <v>9.908391659227761E-2</v>
      </c>
      <c r="R35" s="83">
        <v>0.12422975568108717</v>
      </c>
      <c r="S35" s="84">
        <f t="shared" si="6"/>
        <v>0.77191264772037338</v>
      </c>
      <c r="T35" s="85">
        <f>分析係数表!F38</f>
        <v>0.56778523489932886</v>
      </c>
      <c r="U35" s="86">
        <f t="shared" si="7"/>
        <v>0.4382806040076751</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投入係数表!AD36</f>
        <v>0</v>
      </c>
      <c r="E36" s="77">
        <f t="shared" si="0"/>
        <v>0</v>
      </c>
      <c r="F36" s="76">
        <f>分析係数表!C39</f>
        <v>1</v>
      </c>
      <c r="G36" s="77">
        <f t="shared" si="1"/>
        <v>0</v>
      </c>
      <c r="H36" s="77">
        <v>0.17470100196019253</v>
      </c>
      <c r="I36" s="77">
        <f t="shared" si="2"/>
        <v>0.17470100196019253</v>
      </c>
      <c r="J36" s="76">
        <f>分析係数表!G39</f>
        <v>0.33710212609069684</v>
      </c>
      <c r="K36" s="78">
        <f t="shared" si="3"/>
        <v>5.8892079190955897E-2</v>
      </c>
      <c r="L36" s="79"/>
      <c r="M36" s="80"/>
      <c r="N36" s="81">
        <f>分析係数表!H39</f>
        <v>3.8325321619990253E-3</v>
      </c>
      <c r="O36" s="82">
        <f t="shared" si="4"/>
        <v>8.475118087079167E-2</v>
      </c>
      <c r="P36" s="76">
        <f>分析係数表!C39</f>
        <v>1</v>
      </c>
      <c r="Q36" s="82">
        <f t="shared" si="5"/>
        <v>8.475118087079167E-2</v>
      </c>
      <c r="R36" s="83">
        <v>0.25379251161785521</v>
      </c>
      <c r="S36" s="84">
        <f t="shared" si="6"/>
        <v>0.42849351357804777</v>
      </c>
      <c r="T36" s="85">
        <f>分析係数表!F39</f>
        <v>0.68778419564950233</v>
      </c>
      <c r="U36" s="86">
        <f t="shared" si="7"/>
        <v>0.29471106657730667</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投入係数表!AD37</f>
        <v>2.9010733971569482E-4</v>
      </c>
      <c r="E37" s="77">
        <f t="shared" si="0"/>
        <v>2.9010733971569481E-2</v>
      </c>
      <c r="F37" s="76">
        <f>分析係数表!C40</f>
        <v>0.68553257686676428</v>
      </c>
      <c r="G37" s="77">
        <f t="shared" si="1"/>
        <v>1.9887803216326206E-2</v>
      </c>
      <c r="H37" s="77">
        <v>2.2507606546656348E-2</v>
      </c>
      <c r="I37" s="77">
        <f t="shared" si="2"/>
        <v>2.2507606546656348E-2</v>
      </c>
      <c r="J37" s="76">
        <f>分析係数表!G40</f>
        <v>0.52354072328019352</v>
      </c>
      <c r="K37" s="78">
        <f t="shared" si="3"/>
        <v>1.1783648610742483E-2</v>
      </c>
      <c r="L37" s="79"/>
      <c r="M37" s="80"/>
      <c r="N37" s="81">
        <f>分析係数表!H40</f>
        <v>2.9983928090933552E-2</v>
      </c>
      <c r="O37" s="82">
        <f t="shared" si="4"/>
        <v>0.66305335622442896</v>
      </c>
      <c r="P37" s="76">
        <f>分析係数表!C40</f>
        <v>0.68553257686676428</v>
      </c>
      <c r="Q37" s="82">
        <f t="shared" si="5"/>
        <v>0.45454467589268938</v>
      </c>
      <c r="R37" s="83">
        <v>0.45545364937919175</v>
      </c>
      <c r="S37" s="84">
        <f t="shared" si="6"/>
        <v>0.47796125592584809</v>
      </c>
      <c r="T37" s="85">
        <f>分析係数表!F40</f>
        <v>0.72017864896718564</v>
      </c>
      <c r="U37" s="86">
        <f t="shared" si="7"/>
        <v>0.34421749155133652</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投入係数表!AD38</f>
        <v>0</v>
      </c>
      <c r="E38" s="77">
        <f t="shared" si="0"/>
        <v>0</v>
      </c>
      <c r="F38" s="76">
        <f>分析係数表!C41</f>
        <v>0.79754162795683559</v>
      </c>
      <c r="G38" s="77">
        <f t="shared" si="1"/>
        <v>0</v>
      </c>
      <c r="H38" s="77">
        <v>2.1581214739200163E-3</v>
      </c>
      <c r="I38" s="77">
        <f t="shared" si="2"/>
        <v>2.1581214739200163E-3</v>
      </c>
      <c r="J38" s="76">
        <f>分析係数表!G41</f>
        <v>0.45300318922749822</v>
      </c>
      <c r="K38" s="78">
        <f t="shared" si="3"/>
        <v>9.7763591042611658E-4</v>
      </c>
      <c r="L38" s="79"/>
      <c r="M38" s="80"/>
      <c r="N38" s="81">
        <f>分析係数表!H41</f>
        <v>5.1357385442195667E-2</v>
      </c>
      <c r="O38" s="82">
        <f t="shared" si="4"/>
        <v>1.1356979873046125</v>
      </c>
      <c r="P38" s="76">
        <f>分析係数表!C41</f>
        <v>0.79754162795683559</v>
      </c>
      <c r="Q38" s="82">
        <f t="shared" si="5"/>
        <v>0.90576642166222221</v>
      </c>
      <c r="R38" s="83">
        <v>0.92293244332204383</v>
      </c>
      <c r="S38" s="84">
        <f t="shared" si="6"/>
        <v>0.92509056479596385</v>
      </c>
      <c r="T38" s="85">
        <f>分析係数表!F41</f>
        <v>0.55652019844082212</v>
      </c>
      <c r="U38" s="86">
        <f t="shared" si="7"/>
        <v>0.514831584695982</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投入係数表!AD39</f>
        <v>2.6109660574412533E-3</v>
      </c>
      <c r="E39" s="77">
        <f>$C$32*D39</f>
        <v>0.26109660574412535</v>
      </c>
      <c r="F39" s="76">
        <f>分析係数表!C42</f>
        <v>0.98696461824953441</v>
      </c>
      <c r="G39" s="77">
        <f>E39*F39</f>
        <v>0.25769311181449989</v>
      </c>
      <c r="H39" s="77">
        <v>0.27798370569634673</v>
      </c>
      <c r="I39" s="77">
        <f>C39+H39</f>
        <v>0.27798370569634673</v>
      </c>
      <c r="J39" s="76">
        <f>分析係数表!G42</f>
        <v>0.48689138576779029</v>
      </c>
      <c r="K39" s="78">
        <f>I39*J39</f>
        <v>0.13534787168735984</v>
      </c>
      <c r="L39" s="79"/>
      <c r="M39" s="80"/>
      <c r="N39" s="81">
        <f>分析係数表!H42</f>
        <v>1.3250234533514657E-2</v>
      </c>
      <c r="O39" s="82">
        <f t="shared" si="4"/>
        <v>0.2930107239973101</v>
      </c>
      <c r="P39" s="76">
        <f>分析係数表!C42</f>
        <v>0.98696461824953441</v>
      </c>
      <c r="Q39" s="82">
        <f>O39*P39</f>
        <v>0.28919121735302483</v>
      </c>
      <c r="R39" s="83">
        <v>0.3032003794391015</v>
      </c>
      <c r="S39" s="84">
        <f>I39+R39</f>
        <v>0.58118408513544817</v>
      </c>
      <c r="T39" s="85">
        <f>分析係数表!F42</f>
        <v>0.55852059925093633</v>
      </c>
      <c r="U39" s="86">
        <f>S39*T39</f>
        <v>0.32460328350495771</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投入係数表!AD40</f>
        <v>0.11575282854656223</v>
      </c>
      <c r="E40" s="77">
        <f>$C$32*D40</f>
        <v>11.575282854656223</v>
      </c>
      <c r="F40" s="76">
        <f>分析係数表!C43</f>
        <v>0.29367142552738124</v>
      </c>
      <c r="G40" s="77">
        <f>E40*F40</f>
        <v>3.3993298168095478</v>
      </c>
      <c r="H40" s="77">
        <v>3.7240264872011646</v>
      </c>
      <c r="I40" s="77">
        <f>C40+H40</f>
        <v>3.7240264872011646</v>
      </c>
      <c r="J40" s="76">
        <f>分析係数表!G43</f>
        <v>0.35405848592511613</v>
      </c>
      <c r="K40" s="78">
        <f>I40*J40</f>
        <v>1.3185231796034731</v>
      </c>
      <c r="L40" s="79"/>
      <c r="M40" s="80"/>
      <c r="N40" s="81">
        <f>分析係数表!H43</f>
        <v>3.6063618579417776E-2</v>
      </c>
      <c r="O40" s="82">
        <f t="shared" si="4"/>
        <v>0.79749735472154826</v>
      </c>
      <c r="P40" s="76">
        <f>分析係数表!C43</f>
        <v>0.29367142552738124</v>
      </c>
      <c r="Q40" s="82">
        <f>O40*P40</f>
        <v>0.23420218501539269</v>
      </c>
      <c r="R40" s="83">
        <v>0.39540106334491876</v>
      </c>
      <c r="S40" s="84">
        <f>I40+R40</f>
        <v>4.1194275505460833</v>
      </c>
      <c r="T40" s="85">
        <f>分析係数表!F43</f>
        <v>0.58526919923476362</v>
      </c>
      <c r="U40" s="86">
        <f>S40*T40</f>
        <v>2.4109740638137298</v>
      </c>
      <c r="V40" s="87">
        <f>分析係数表!D43</f>
        <v>0.25485105220005466</v>
      </c>
      <c r="W40" s="88">
        <f>ROUND(S40*V40,0)</f>
        <v>1</v>
      </c>
      <c r="X40" s="76">
        <f>分析係数表!E43</f>
        <v>0.20470073790653184</v>
      </c>
      <c r="Y40" s="89">
        <f>ROUND(S40*X40,0)</f>
        <v>1</v>
      </c>
    </row>
    <row r="41" spans="1:25" x14ac:dyDescent="0.2">
      <c r="A41" s="6" t="s">
        <v>340</v>
      </c>
      <c r="B41" s="5" t="s">
        <v>42</v>
      </c>
      <c r="C41" s="90"/>
      <c r="D41" s="76">
        <f>投入係数表!AD41</f>
        <v>0</v>
      </c>
      <c r="E41" s="77">
        <f>$C$32*D41</f>
        <v>0</v>
      </c>
      <c r="F41" s="76">
        <f>分析係数表!C44</f>
        <v>0.46678607983623333</v>
      </c>
      <c r="G41" s="77">
        <f>E41*F41</f>
        <v>0</v>
      </c>
      <c r="H41" s="77">
        <v>4.2411451076291174E-3</v>
      </c>
      <c r="I41" s="77">
        <f>C41+H41</f>
        <v>4.2411451076291174E-3</v>
      </c>
      <c r="J41" s="76">
        <f>分析係数表!G44</f>
        <v>0.26617412140575081</v>
      </c>
      <c r="K41" s="78">
        <f>I41*J41</f>
        <v>1.1288830727774787E-3</v>
      </c>
      <c r="L41" s="79"/>
      <c r="M41" s="80"/>
      <c r="N41" s="81">
        <f>分析係数表!H44</f>
        <v>0.11125251805362636</v>
      </c>
      <c r="O41" s="82">
        <f t="shared" si="4"/>
        <v>2.4601965179532659</v>
      </c>
      <c r="P41" s="76">
        <f>分析係数表!C44</f>
        <v>0.46678607983623333</v>
      </c>
      <c r="Q41" s="82">
        <f>O41*P41</f>
        <v>1.1483854882421565</v>
      </c>
      <c r="R41" s="83">
        <v>1.1664557746872231</v>
      </c>
      <c r="S41" s="84">
        <f>I41+R41</f>
        <v>1.1706969197948522</v>
      </c>
      <c r="T41" s="85">
        <f>分析係数表!F44</f>
        <v>0.50772097976570818</v>
      </c>
      <c r="U41" s="86">
        <f>S41*T41</f>
        <v>0.59438738712693906</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投入係数表!AD42</f>
        <v>2.3498694516971279E-2</v>
      </c>
      <c r="E42" s="77">
        <f>$C$32*D42</f>
        <v>2.3498694516971277</v>
      </c>
      <c r="F42" s="76">
        <f>分析係数表!C45</f>
        <v>1</v>
      </c>
      <c r="G42" s="77">
        <f>E42*F42</f>
        <v>2.3498694516971277</v>
      </c>
      <c r="H42" s="77">
        <v>2.4754794650644505</v>
      </c>
      <c r="I42" s="77">
        <f>C42+H42</f>
        <v>2.4754794650644505</v>
      </c>
      <c r="J42" s="76">
        <f>分析係数表!G45</f>
        <v>0</v>
      </c>
      <c r="K42" s="78">
        <f>I42*J42</f>
        <v>0</v>
      </c>
      <c r="L42" s="79"/>
      <c r="M42" s="80"/>
      <c r="N42" s="81">
        <f>分析係数表!H45</f>
        <v>0</v>
      </c>
      <c r="O42" s="82">
        <f t="shared" si="4"/>
        <v>0</v>
      </c>
      <c r="P42" s="76">
        <f>分析係数表!C45</f>
        <v>1</v>
      </c>
      <c r="Q42" s="82">
        <f>O42*P42</f>
        <v>0</v>
      </c>
      <c r="R42" s="83">
        <v>9.942657209367306E-2</v>
      </c>
      <c r="S42" s="84">
        <f>I42+R42</f>
        <v>2.5749060371581236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8.4131128517551494E-3</v>
      </c>
      <c r="E43" s="77">
        <f>$C$32*D43</f>
        <v>0.8413112851755149</v>
      </c>
      <c r="F43" s="76">
        <f>分析係数表!C46</f>
        <v>1</v>
      </c>
      <c r="G43" s="77">
        <f>E43*F43</f>
        <v>0.8413112851755149</v>
      </c>
      <c r="H43" s="77">
        <v>0.92054967553987921</v>
      </c>
      <c r="I43" s="77">
        <f>C43+H43</f>
        <v>0.92054967553987921</v>
      </c>
      <c r="J43" s="76">
        <f>分析係数表!G46</f>
        <v>9.254143646408839E-3</v>
      </c>
      <c r="K43" s="78">
        <f>I43*J43</f>
        <v>8.5188989311010908E-3</v>
      </c>
      <c r="L43" s="79"/>
      <c r="M43" s="80"/>
      <c r="N43" s="81">
        <f>分析係数表!H46</f>
        <v>3.7808984269891717E-2</v>
      </c>
      <c r="O43" s="82">
        <f t="shared" si="4"/>
        <v>0.83609371792646292</v>
      </c>
      <c r="P43" s="76">
        <f>分析係数表!C46</f>
        <v>1</v>
      </c>
      <c r="Q43" s="82">
        <f>O43*P43</f>
        <v>0.83609371792646292</v>
      </c>
      <c r="R43" s="83">
        <v>0.89072724498452704</v>
      </c>
      <c r="S43" s="84">
        <f>I43+R43</f>
        <v>1.8112769205244064</v>
      </c>
      <c r="T43" s="85">
        <f>分析係数表!F46</f>
        <v>0.31353591160220995</v>
      </c>
      <c r="U43" s="86">
        <f>S43*T43</f>
        <v>0.56790036044066328</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投入係数表!AD44</f>
        <v>0.34377719756309832</v>
      </c>
      <c r="E44" s="91">
        <f>SUM(E5:E43)</f>
        <v>34.377719756309837</v>
      </c>
      <c r="F44" s="92">
        <f>分析係数表!C47</f>
        <v>0.4319039427318887</v>
      </c>
      <c r="G44" s="91">
        <f>SUM(G5:G43)</f>
        <v>13.112270742137184</v>
      </c>
      <c r="H44" s="91">
        <f>SUM(H5:H43)</f>
        <v>15.880875490585291</v>
      </c>
      <c r="I44" s="91">
        <f>SUM(I5:I43)</f>
        <v>115.88087549058528</v>
      </c>
      <c r="J44" s="92">
        <f>分析係数表!G47</f>
        <v>0.25029486054038919</v>
      </c>
      <c r="K44" s="93">
        <f>SUM(K5:K43)</f>
        <v>35.268940159610537</v>
      </c>
      <c r="L44" s="94">
        <f>最終需要_まとめ!$L$33</f>
        <v>0.627</v>
      </c>
      <c r="M44" s="91">
        <f>K44*L44</f>
        <v>22.113625480075807</v>
      </c>
      <c r="N44" s="95">
        <f>分析係数表!H47</f>
        <v>1</v>
      </c>
      <c r="O44" s="96">
        <f>SUM(O5:O43)</f>
        <v>22.113625480075807</v>
      </c>
      <c r="P44" s="92">
        <f>分析係数表!C47</f>
        <v>0.4319039427318887</v>
      </c>
      <c r="Q44" s="96">
        <f>SUM(Q5:Q43)</f>
        <v>9.8718069384525595</v>
      </c>
      <c r="R44" s="91">
        <f>SUM(R5:R43)</f>
        <v>11.389548375110149</v>
      </c>
      <c r="S44" s="97">
        <f>SUM(S5:S43)</f>
        <v>127.27042386569545</v>
      </c>
      <c r="T44" s="98">
        <f>分析係数表!F47</f>
        <v>0.46751956312169796</v>
      </c>
      <c r="U44" s="99">
        <f>SUM(U5:U43)</f>
        <v>79.211411143410999</v>
      </c>
      <c r="V44" s="100">
        <f>分析係数表!D47</f>
        <v>9.4632730327820297E-2</v>
      </c>
      <c r="W44" s="101">
        <f>SUM(W5:W43)</f>
        <v>10</v>
      </c>
      <c r="X44" s="92">
        <f>分析係数表!E47</f>
        <v>7.3297752597196272E-2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0.68488372093023253</v>
      </c>
      <c r="G5" s="77">
        <f t="shared" ref="G5:G38" si="1">E5*F5</f>
        <v>0</v>
      </c>
      <c r="H5" s="77">
        <f t="array" ref="H5:H43">MMULT(逆行列係数!C5:AO43,'29'!G5:G43)</f>
        <v>1.3909429480497555E-3</v>
      </c>
      <c r="I5" s="77">
        <f t="shared" ref="I5:I38" si="2">C5+H5</f>
        <v>1.3909429480497555E-3</v>
      </c>
      <c r="J5" s="76">
        <f>分析係数表!G8</f>
        <v>0.11968520032706459</v>
      </c>
      <c r="K5" s="78">
        <f t="shared" ref="K5:K38" si="3">I5*J5</f>
        <v>1.6647528538085279E-4</v>
      </c>
      <c r="L5" s="79" t="s">
        <v>185</v>
      </c>
      <c r="M5" s="80" t="s">
        <v>185</v>
      </c>
      <c r="N5" s="81">
        <f>分析係数表!H8</f>
        <v>1.1759401339568168E-2</v>
      </c>
      <c r="O5" s="82">
        <f t="shared" ref="O5:O43" si="4">$M$44*N5</f>
        <v>2.274336602601584E-2</v>
      </c>
      <c r="P5" s="76">
        <f>分析係数表!C8</f>
        <v>0.68488372093023253</v>
      </c>
      <c r="Q5" s="82">
        <f t="shared" ref="Q5:Q38" si="5">O5*P5</f>
        <v>1.5576561150375964E-2</v>
      </c>
      <c r="R5" s="83">
        <f t="array" ref="R5:R43">MMULT(逆行列係数!C5:AO43,'29'!Q5:Q43)</f>
        <v>2.2460609821289827E-2</v>
      </c>
      <c r="S5" s="84">
        <f t="shared" ref="S5:S38" si="6">I5+R5</f>
        <v>2.3851552769339583E-2</v>
      </c>
      <c r="T5" s="85">
        <f>分析係数表!F8</f>
        <v>0.45145134914145546</v>
      </c>
      <c r="U5" s="86">
        <f t="shared" ref="U5:U38" si="7">S5*T5</f>
        <v>1.0767815676836974E-2</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投入係数表!AE6</f>
        <v>0</v>
      </c>
      <c r="E6" s="77">
        <f t="shared" si="0"/>
        <v>0</v>
      </c>
      <c r="F6" s="76">
        <f>分析係数表!C9</f>
        <v>0.9299655568312285</v>
      </c>
      <c r="G6" s="77">
        <f t="shared" si="1"/>
        <v>0</v>
      </c>
      <c r="H6" s="77">
        <v>1.0441821942106691E-3</v>
      </c>
      <c r="I6" s="77">
        <f t="shared" si="2"/>
        <v>1.0441821942106691E-3</v>
      </c>
      <c r="J6" s="76">
        <f>分析係数表!G9</f>
        <v>0.24742268041237114</v>
      </c>
      <c r="K6" s="78">
        <f t="shared" si="3"/>
        <v>2.5835435733047486E-4</v>
      </c>
      <c r="L6" s="79"/>
      <c r="M6" s="80"/>
      <c r="N6" s="81">
        <f>分析係数表!H9</f>
        <v>6.1815034870952028E-4</v>
      </c>
      <c r="O6" s="82">
        <f t="shared" si="4"/>
        <v>1.1955387212191381E-3</v>
      </c>
      <c r="P6" s="76">
        <f>分析係数表!C9</f>
        <v>0.9299655568312285</v>
      </c>
      <c r="Q6" s="82">
        <f t="shared" si="5"/>
        <v>1.1118098325918506E-3</v>
      </c>
      <c r="R6" s="83">
        <v>1.531467580115355E-3</v>
      </c>
      <c r="S6" s="84">
        <f t="shared" si="6"/>
        <v>2.575649774326024E-3</v>
      </c>
      <c r="T6" s="85">
        <f>分析係数表!F9</f>
        <v>0.67468499427262318</v>
      </c>
      <c r="U6" s="86">
        <f t="shared" si="7"/>
        <v>1.7377522532394368E-3</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投入係数表!AE7</f>
        <v>0</v>
      </c>
      <c r="E7" s="77">
        <f t="shared" si="0"/>
        <v>0</v>
      </c>
      <c r="F7" s="76">
        <f>分析係数表!C10</f>
        <v>1.2922465208747513E-2</v>
      </c>
      <c r="G7" s="77">
        <f t="shared" si="1"/>
        <v>0</v>
      </c>
      <c r="H7" s="77">
        <v>5.576450817317288E-6</v>
      </c>
      <c r="I7" s="77">
        <f t="shared" si="2"/>
        <v>5.576450817317288E-6</v>
      </c>
      <c r="J7" s="76">
        <f>分析係数表!G10</f>
        <v>0.17647058823529413</v>
      </c>
      <c r="K7" s="78">
        <f t="shared" si="3"/>
        <v>9.8407955599716857E-7</v>
      </c>
      <c r="L7" s="79"/>
      <c r="M7" s="80"/>
      <c r="N7" s="81">
        <f>分析係数表!H10</f>
        <v>1.1926665551571919E-3</v>
      </c>
      <c r="O7" s="82">
        <f t="shared" si="4"/>
        <v>2.3066864738816311E-3</v>
      </c>
      <c r="P7" s="76">
        <f>分析係数表!C10</f>
        <v>1.2922465208747513E-2</v>
      </c>
      <c r="Q7" s="82">
        <f t="shared" si="5"/>
        <v>2.9808075706223855E-5</v>
      </c>
      <c r="R7" s="83">
        <v>4.9193799547785335E-5</v>
      </c>
      <c r="S7" s="84">
        <f t="shared" si="6"/>
        <v>5.4770250365102625E-5</v>
      </c>
      <c r="T7" s="85">
        <f>分析係数表!F10</f>
        <v>0.58823529411764708</v>
      </c>
      <c r="U7" s="86">
        <f t="shared" si="7"/>
        <v>3.2217794332413308E-5</v>
      </c>
      <c r="V7" s="87">
        <f>分析係数表!D10</f>
        <v>5.8823529411764705E-2</v>
      </c>
      <c r="W7" s="88">
        <f t="shared" si="8"/>
        <v>0</v>
      </c>
      <c r="X7" s="76">
        <f>分析係数表!E10</f>
        <v>0</v>
      </c>
      <c r="Y7" s="89">
        <f t="shared" si="9"/>
        <v>0</v>
      </c>
    </row>
    <row r="8" spans="1:25" x14ac:dyDescent="0.2">
      <c r="A8" s="6" t="s">
        <v>221</v>
      </c>
      <c r="B8" s="5" t="s">
        <v>27</v>
      </c>
      <c r="C8" s="90"/>
      <c r="D8" s="76">
        <f>投入係数表!AE8</f>
        <v>0</v>
      </c>
      <c r="E8" s="77">
        <f t="shared" si="0"/>
        <v>0</v>
      </c>
      <c r="F8" s="76">
        <f>分析係数表!C11</f>
        <v>8.1708834508502748E-2</v>
      </c>
      <c r="G8" s="77">
        <f t="shared" si="1"/>
        <v>0</v>
      </c>
      <c r="H8" s="77">
        <v>1.1435279220187743E-3</v>
      </c>
      <c r="I8" s="77">
        <f t="shared" si="2"/>
        <v>1.1435279220187743E-3</v>
      </c>
      <c r="J8" s="76">
        <f>分析係数表!G11</f>
        <v>0.34375</v>
      </c>
      <c r="K8" s="78">
        <f t="shared" si="3"/>
        <v>3.930877231939537E-4</v>
      </c>
      <c r="L8" s="79"/>
      <c r="M8" s="80"/>
      <c r="N8" s="81">
        <f>分析係数表!H11</f>
        <v>-2.1817071130924245E-5</v>
      </c>
      <c r="O8" s="82">
        <f t="shared" si="4"/>
        <v>-4.2195484278322527E-5</v>
      </c>
      <c r="P8" s="76">
        <f>分析係数表!C11</f>
        <v>8.1708834508502748E-2</v>
      </c>
      <c r="Q8" s="82">
        <f t="shared" si="5"/>
        <v>-3.4477438419035848E-6</v>
      </c>
      <c r="R8" s="83">
        <v>2.7324328209380719E-4</v>
      </c>
      <c r="S8" s="84">
        <f t="shared" si="6"/>
        <v>1.4167712041125815E-3</v>
      </c>
      <c r="T8" s="85">
        <f>分析係数表!F11</f>
        <v>0.56944444444444442</v>
      </c>
      <c r="U8" s="86">
        <f t="shared" si="7"/>
        <v>8.0677249123077555E-4</v>
      </c>
      <c r="V8" s="87">
        <f>分析係数表!D11</f>
        <v>3.8194444444444448E-2</v>
      </c>
      <c r="W8" s="88">
        <f t="shared" si="8"/>
        <v>0</v>
      </c>
      <c r="X8" s="76">
        <f>分析係数表!E11</f>
        <v>3.125E-2</v>
      </c>
      <c r="Y8" s="89">
        <f t="shared" si="9"/>
        <v>0</v>
      </c>
    </row>
    <row r="9" spans="1:25" x14ac:dyDescent="0.2">
      <c r="A9" s="6" t="s">
        <v>222</v>
      </c>
      <c r="B9" s="5" t="s">
        <v>190</v>
      </c>
      <c r="C9" s="90"/>
      <c r="D9" s="76">
        <f>投入係数表!AE9</f>
        <v>0</v>
      </c>
      <c r="E9" s="77">
        <f t="shared" si="0"/>
        <v>0</v>
      </c>
      <c r="F9" s="76">
        <f>分析係数表!C12</f>
        <v>0.11314574959059098</v>
      </c>
      <c r="G9" s="77">
        <f t="shared" si="1"/>
        <v>0</v>
      </c>
      <c r="H9" s="77">
        <v>3.9437637421154607E-4</v>
      </c>
      <c r="I9" s="77">
        <f t="shared" si="2"/>
        <v>3.9437637421154607E-4</v>
      </c>
      <c r="J9" s="76">
        <f>分析係数表!G12</f>
        <v>0.14250333396837492</v>
      </c>
      <c r="K9" s="78">
        <f t="shared" si="3"/>
        <v>5.619994816350475E-5</v>
      </c>
      <c r="L9" s="79"/>
      <c r="M9" s="80"/>
      <c r="N9" s="81">
        <f>分析係数表!H12</f>
        <v>9.1697149963274591E-2</v>
      </c>
      <c r="O9" s="82">
        <f t="shared" si="4"/>
        <v>0.17734762042178956</v>
      </c>
      <c r="P9" s="76">
        <f>分析係数表!C12</f>
        <v>0.11314574959059098</v>
      </c>
      <c r="Q9" s="82">
        <f t="shared" si="5"/>
        <v>2.0066129450730982E-2</v>
      </c>
      <c r="R9" s="83">
        <v>2.2672258367580179E-2</v>
      </c>
      <c r="S9" s="84">
        <f t="shared" si="6"/>
        <v>2.3066634741791724E-2</v>
      </c>
      <c r="T9" s="85">
        <f>分析係数表!F12</f>
        <v>0.2998031371054804</v>
      </c>
      <c r="U9" s="86">
        <f t="shared" si="7"/>
        <v>6.9154494580554214E-3</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2.7202022198091921E-2</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投入係数表!AE11</f>
        <v>3.3913085606317525E-4</v>
      </c>
      <c r="E11" s="77">
        <f t="shared" si="0"/>
        <v>3.3913085606317526E-2</v>
      </c>
      <c r="F11" s="76">
        <f>分析係数表!C14</f>
        <v>0.3356233343204027</v>
      </c>
      <c r="G11" s="77">
        <f t="shared" si="1"/>
        <v>1.1382022868285544E-2</v>
      </c>
      <c r="H11" s="77">
        <v>7.7138665492995556E-2</v>
      </c>
      <c r="I11" s="77">
        <f t="shared" si="2"/>
        <v>7.7138665492995556E-2</v>
      </c>
      <c r="J11" s="76">
        <f>分析係数表!G14</f>
        <v>0.16310052482842147</v>
      </c>
      <c r="K11" s="78">
        <f t="shared" si="3"/>
        <v>1.258135682647162E-2</v>
      </c>
      <c r="L11" s="79"/>
      <c r="M11" s="80"/>
      <c r="N11" s="81">
        <f>分析係数表!H14</f>
        <v>1.1635771269826263E-3</v>
      </c>
      <c r="O11" s="82">
        <f t="shared" si="4"/>
        <v>2.2504258281772012E-3</v>
      </c>
      <c r="P11" s="76">
        <f>分析係数表!C14</f>
        <v>0.3356233343204027</v>
      </c>
      <c r="Q11" s="82">
        <f t="shared" si="5"/>
        <v>7.5529542009358591E-4</v>
      </c>
      <c r="R11" s="83">
        <v>8.8390660771653362E-3</v>
      </c>
      <c r="S11" s="84">
        <f t="shared" si="6"/>
        <v>8.5977731570160892E-2</v>
      </c>
      <c r="T11" s="85">
        <f>分析係数表!F14</f>
        <v>0.30244919930022879</v>
      </c>
      <c r="U11" s="86">
        <f t="shared" si="7"/>
        <v>2.6003896071045165E-2</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投入係数表!AE12</f>
        <v>4.844726515188218E-5</v>
      </c>
      <c r="E12" s="77">
        <f t="shared" si="0"/>
        <v>4.8447265151882182E-3</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1.6371847899989137E-2</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投入係数表!AE13</f>
        <v>9.6894530303764359E-5</v>
      </c>
      <c r="E13" s="77">
        <f t="shared" si="0"/>
        <v>9.6894530303764364E-3</v>
      </c>
      <c r="F13" s="76">
        <f>分析係数表!C16</f>
        <v>4.9444829979181093E-2</v>
      </c>
      <c r="G13" s="77">
        <f t="shared" si="1"/>
        <v>4.7909335767822389E-4</v>
      </c>
      <c r="H13" s="77">
        <v>1.5133276208214182E-3</v>
      </c>
      <c r="I13" s="77">
        <f t="shared" si="2"/>
        <v>1.5133276208214182E-3</v>
      </c>
      <c r="J13" s="76">
        <f>分析係数表!G16</f>
        <v>3.3546325878594248E-2</v>
      </c>
      <c r="K13" s="78">
        <f t="shared" si="3"/>
        <v>5.0766581529153006E-5</v>
      </c>
      <c r="L13" s="79"/>
      <c r="M13" s="80"/>
      <c r="N13" s="81">
        <f>分析係数表!H16</f>
        <v>1.6697331772200688E-2</v>
      </c>
      <c r="O13" s="82">
        <f t="shared" si="4"/>
        <v>3.2293610634342836E-2</v>
      </c>
      <c r="P13" s="76">
        <f>分析係数表!C16</f>
        <v>4.9444829979181093E-2</v>
      </c>
      <c r="Q13" s="82">
        <f t="shared" si="5"/>
        <v>1.5967520872289559E-3</v>
      </c>
      <c r="R13" s="83">
        <v>1.9021136688006589E-3</v>
      </c>
      <c r="S13" s="84">
        <f t="shared" si="6"/>
        <v>3.4154412896220772E-3</v>
      </c>
      <c r="T13" s="85">
        <f>分析係数表!F16</f>
        <v>0.28753993610223644</v>
      </c>
      <c r="U13" s="86">
        <f t="shared" si="7"/>
        <v>9.8207577017887207E-4</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投入係数表!AE14</f>
        <v>4.8447265151882175E-4</v>
      </c>
      <c r="E14" s="77">
        <f t="shared" si="0"/>
        <v>4.8447265151882177E-2</v>
      </c>
      <c r="F14" s="76">
        <f>分析係数表!C17</f>
        <v>0.25757290686735657</v>
      </c>
      <c r="G14" s="77">
        <f t="shared" si="1"/>
        <v>1.2478702914943877E-2</v>
      </c>
      <c r="H14" s="77">
        <v>2.3899244087375558E-2</v>
      </c>
      <c r="I14" s="77">
        <f t="shared" si="2"/>
        <v>2.3899244087375558E-2</v>
      </c>
      <c r="J14" s="76">
        <f>分析係数表!G17</f>
        <v>0.2176385387050051</v>
      </c>
      <c r="K14" s="78">
        <f t="shared" si="3"/>
        <v>5.20139655933065E-3</v>
      </c>
      <c r="L14" s="79"/>
      <c r="M14" s="80"/>
      <c r="N14" s="81">
        <f>分析係数表!H17</f>
        <v>2.8507639611074346E-3</v>
      </c>
      <c r="O14" s="82">
        <f t="shared" si="4"/>
        <v>5.5135432790341431E-3</v>
      </c>
      <c r="P14" s="76">
        <f>分析係数表!C17</f>
        <v>0.25757290686735657</v>
      </c>
      <c r="Q14" s="82">
        <f t="shared" si="5"/>
        <v>1.420139369519801E-3</v>
      </c>
      <c r="R14" s="83">
        <v>3.6505919002211571E-3</v>
      </c>
      <c r="S14" s="84">
        <f t="shared" si="6"/>
        <v>2.7549835987596714E-2</v>
      </c>
      <c r="T14" s="85">
        <f>分析係数表!F17</f>
        <v>0.33994957352073385</v>
      </c>
      <c r="U14" s="86">
        <f t="shared" si="7"/>
        <v>9.3655549945496682E-3</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投入係数表!AE15</f>
        <v>9.6894530303764359E-5</v>
      </c>
      <c r="E15" s="77">
        <f t="shared" si="0"/>
        <v>9.6894530303764364E-3</v>
      </c>
      <c r="F15" s="76">
        <f>分析係数表!C18</f>
        <v>0.16953824948311513</v>
      </c>
      <c r="G15" s="77">
        <f t="shared" si="1"/>
        <v>1.6427329052188862E-3</v>
      </c>
      <c r="H15" s="77">
        <v>1.200513628012297E-2</v>
      </c>
      <c r="I15" s="77">
        <f t="shared" si="2"/>
        <v>1.200513628012297E-2</v>
      </c>
      <c r="J15" s="76">
        <f>分析係数表!G18</f>
        <v>0.21537419573315272</v>
      </c>
      <c r="K15" s="78">
        <f t="shared" si="3"/>
        <v>2.5855965709983774E-3</v>
      </c>
      <c r="L15" s="79"/>
      <c r="M15" s="80"/>
      <c r="N15" s="81">
        <f>分析係数表!H18</f>
        <v>4.4361377966212629E-4</v>
      </c>
      <c r="O15" s="82">
        <f t="shared" si="4"/>
        <v>8.5797484699255797E-4</v>
      </c>
      <c r="P15" s="76">
        <f>分析係数表!C18</f>
        <v>0.16953824948311513</v>
      </c>
      <c r="Q15" s="82">
        <f t="shared" si="5"/>
        <v>1.4545955365966184E-4</v>
      </c>
      <c r="R15" s="83">
        <v>4.3612594891995421E-4</v>
      </c>
      <c r="S15" s="84">
        <f t="shared" si="6"/>
        <v>1.2441262229042923E-2</v>
      </c>
      <c r="T15" s="85">
        <f>分析係数表!F18</f>
        <v>0.45885540128682695</v>
      </c>
      <c r="U15" s="86">
        <f t="shared" si="7"/>
        <v>5.708740372622134E-3</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投入係数表!AE16</f>
        <v>0</v>
      </c>
      <c r="E16" s="77">
        <f t="shared" si="0"/>
        <v>0</v>
      </c>
      <c r="F16" s="76">
        <f>分析係数表!C19</f>
        <v>7.0188221007893126E-2</v>
      </c>
      <c r="G16" s="77">
        <f t="shared" si="1"/>
        <v>0</v>
      </c>
      <c r="H16" s="77">
        <v>2.7668008477522697E-3</v>
      </c>
      <c r="I16" s="77">
        <f t="shared" si="2"/>
        <v>2.7668008477522697E-3</v>
      </c>
      <c r="J16" s="76">
        <f>分析係数表!G19</f>
        <v>5.7542768273716953E-2</v>
      </c>
      <c r="K16" s="78">
        <f t="shared" si="3"/>
        <v>1.5920938004173249E-4</v>
      </c>
      <c r="L16" s="79"/>
      <c r="M16" s="80"/>
      <c r="N16" s="81">
        <f>分析係数表!H19</f>
        <v>-1.1635771269826264E-4</v>
      </c>
      <c r="O16" s="82">
        <f t="shared" si="4"/>
        <v>-2.2504258281772014E-4</v>
      </c>
      <c r="P16" s="76">
        <f>分析係数表!C19</f>
        <v>7.0188221007893126E-2</v>
      </c>
      <c r="Q16" s="82">
        <f t="shared" si="5"/>
        <v>-1.5795338538997234E-5</v>
      </c>
      <c r="R16" s="83">
        <v>1.4076875257475646E-4</v>
      </c>
      <c r="S16" s="84">
        <f t="shared" si="6"/>
        <v>2.907569600327026E-3</v>
      </c>
      <c r="T16" s="85">
        <f>分析係数表!F19</f>
        <v>0.24027993779160187</v>
      </c>
      <c r="U16" s="86">
        <f t="shared" si="7"/>
        <v>6.9863064269133049E-4</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投入係数表!AE17</f>
        <v>0</v>
      </c>
      <c r="E17" s="77">
        <f t="shared" si="0"/>
        <v>0</v>
      </c>
      <c r="F17" s="76">
        <f>分析係数表!C20</f>
        <v>0.17015847434864362</v>
      </c>
      <c r="G17" s="77">
        <f t="shared" si="1"/>
        <v>0</v>
      </c>
      <c r="H17" s="77">
        <v>2.8305660207033358E-3</v>
      </c>
      <c r="I17" s="77">
        <f t="shared" si="2"/>
        <v>2.8305660207033358E-3</v>
      </c>
      <c r="J17" s="76">
        <f>分析係数表!G20</f>
        <v>0.1001139508383526</v>
      </c>
      <c r="K17" s="78">
        <f t="shared" si="3"/>
        <v>2.8337914744140511E-4</v>
      </c>
      <c r="L17" s="79"/>
      <c r="M17" s="80"/>
      <c r="N17" s="81">
        <f>分析係数表!H20</f>
        <v>5.5269913531674753E-4</v>
      </c>
      <c r="O17" s="82">
        <f t="shared" si="4"/>
        <v>1.0689522683841705E-3</v>
      </c>
      <c r="P17" s="76">
        <f>分析係数表!C20</f>
        <v>0.17015847434864362</v>
      </c>
      <c r="Q17" s="82">
        <f t="shared" si="5"/>
        <v>1.818912871397723E-4</v>
      </c>
      <c r="R17" s="83">
        <v>6.5150326648336424E-4</v>
      </c>
      <c r="S17" s="84">
        <f t="shared" si="6"/>
        <v>3.4820692871867002E-3</v>
      </c>
      <c r="T17" s="85">
        <f>分析係数表!F20</f>
        <v>0.22285528243529221</v>
      </c>
      <c r="U17" s="86">
        <f t="shared" si="7"/>
        <v>7.7599753445524867E-4</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投入係数表!AE18</f>
        <v>3.8757812121505744E-4</v>
      </c>
      <c r="E18" s="77">
        <f t="shared" si="0"/>
        <v>3.8757812121505746E-2</v>
      </c>
      <c r="F18" s="76">
        <f>分析係数表!C21</f>
        <v>0.30753935376967689</v>
      </c>
      <c r="G18" s="77">
        <f t="shared" si="1"/>
        <v>1.1919552493374426E-2</v>
      </c>
      <c r="H18" s="77">
        <v>4.596922083886737E-2</v>
      </c>
      <c r="I18" s="77">
        <f t="shared" si="2"/>
        <v>4.596922083886737E-2</v>
      </c>
      <c r="J18" s="76">
        <f>分析係数表!G21</f>
        <v>0.28506721215663355</v>
      </c>
      <c r="K18" s="78">
        <f t="shared" si="3"/>
        <v>1.3104317629548544E-2</v>
      </c>
      <c r="L18" s="79"/>
      <c r="M18" s="80"/>
      <c r="N18" s="81">
        <f>分析係数表!H21</f>
        <v>9.2358934454245961E-4</v>
      </c>
      <c r="O18" s="82">
        <f t="shared" si="4"/>
        <v>1.7862755011156535E-3</v>
      </c>
      <c r="P18" s="76">
        <f>分析係数表!C21</f>
        <v>0.30753935376967689</v>
      </c>
      <c r="Q18" s="82">
        <f t="shared" si="5"/>
        <v>5.4935001326771385E-4</v>
      </c>
      <c r="R18" s="83">
        <v>1.5423682638807258E-3</v>
      </c>
      <c r="S18" s="84">
        <f t="shared" si="6"/>
        <v>4.7511589102748095E-2</v>
      </c>
      <c r="T18" s="85">
        <f>分析係数表!F21</f>
        <v>0.42562828755113968</v>
      </c>
      <c r="U18" s="86">
        <f t="shared" si="7"/>
        <v>2.0222276308636062E-2</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投入係数表!AE19</f>
        <v>0</v>
      </c>
      <c r="E19" s="77">
        <f t="shared" si="0"/>
        <v>0</v>
      </c>
      <c r="F19" s="76">
        <f>分析係数表!C22</f>
        <v>4.2074718897352148E-2</v>
      </c>
      <c r="G19" s="77">
        <f t="shared" si="1"/>
        <v>0</v>
      </c>
      <c r="H19" s="77">
        <v>5.4939722825072959E-4</v>
      </c>
      <c r="I19" s="77">
        <f t="shared" si="2"/>
        <v>5.4939722825072959E-4</v>
      </c>
      <c r="J19" s="76">
        <f>分析係数表!G22</f>
        <v>0.19450101832993891</v>
      </c>
      <c r="K19" s="78">
        <f t="shared" si="3"/>
        <v>1.0685832036241279E-4</v>
      </c>
      <c r="L19" s="79"/>
      <c r="M19" s="80"/>
      <c r="N19" s="81">
        <f>分析係数表!H22</f>
        <v>4.363414226184849E-5</v>
      </c>
      <c r="O19" s="82">
        <f t="shared" si="4"/>
        <v>8.4390968556645053E-5</v>
      </c>
      <c r="P19" s="76">
        <f>分析係数表!C22</f>
        <v>4.2074718897352148E-2</v>
      </c>
      <c r="Q19" s="82">
        <f t="shared" si="5"/>
        <v>3.5507262794961244E-6</v>
      </c>
      <c r="R19" s="83">
        <v>4.8230226918801624E-5</v>
      </c>
      <c r="S19" s="84">
        <f t="shared" si="6"/>
        <v>5.9762745516953118E-4</v>
      </c>
      <c r="T19" s="85">
        <f>分析係数表!F22</f>
        <v>0.41276306856754924</v>
      </c>
      <c r="U19" s="86">
        <f t="shared" si="7"/>
        <v>2.4667854225599115E-4</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5.6260645704430036E-5</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投入係数表!AE21</f>
        <v>0</v>
      </c>
      <c r="E21" s="77">
        <f t="shared" si="0"/>
        <v>0</v>
      </c>
      <c r="F21" s="76">
        <f>分析係数表!C24</f>
        <v>7.1732954545454586E-2</v>
      </c>
      <c r="G21" s="77">
        <f t="shared" si="1"/>
        <v>0</v>
      </c>
      <c r="H21" s="77">
        <v>2.721413282197779E-4</v>
      </c>
      <c r="I21" s="77">
        <f t="shared" si="2"/>
        <v>2.721413282197779E-4</v>
      </c>
      <c r="J21" s="76">
        <f>分析係数表!G24</f>
        <v>0.20895522388059701</v>
      </c>
      <c r="K21" s="78">
        <f t="shared" si="3"/>
        <v>5.6865352165326725E-5</v>
      </c>
      <c r="L21" s="79"/>
      <c r="M21" s="80"/>
      <c r="N21" s="81">
        <f>分析係数表!H24</f>
        <v>3.4907313809478792E-4</v>
      </c>
      <c r="O21" s="82">
        <f t="shared" si="4"/>
        <v>6.7512774845316043E-4</v>
      </c>
      <c r="P21" s="76">
        <f>分析係数表!C24</f>
        <v>7.1732954545454586E-2</v>
      </c>
      <c r="Q21" s="82">
        <f t="shared" si="5"/>
        <v>4.8428908092165657E-5</v>
      </c>
      <c r="R21" s="83">
        <v>2.0257347915362465E-4</v>
      </c>
      <c r="S21" s="84">
        <f t="shared" si="6"/>
        <v>4.7471480737340256E-4</v>
      </c>
      <c r="T21" s="85">
        <f>分析係数表!F24</f>
        <v>0.39402985074626867</v>
      </c>
      <c r="U21" s="86">
        <f t="shared" si="7"/>
        <v>1.8705180469638549E-4</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投入係数表!AE22</f>
        <v>0</v>
      </c>
      <c r="E22" s="77">
        <f t="shared" si="0"/>
        <v>0</v>
      </c>
      <c r="F22" s="76">
        <f>分析係数表!C25</f>
        <v>8.282778259254675E-2</v>
      </c>
      <c r="G22" s="77">
        <f t="shared" si="1"/>
        <v>0</v>
      </c>
      <c r="H22" s="77">
        <v>1.198685405517573E-3</v>
      </c>
      <c r="I22" s="77">
        <f t="shared" si="2"/>
        <v>1.198685405517573E-3</v>
      </c>
      <c r="J22" s="76">
        <f>分析係数表!G25</f>
        <v>0.19696794352505498</v>
      </c>
      <c r="K22" s="78">
        <f t="shared" si="3"/>
        <v>2.3610259925829294E-4</v>
      </c>
      <c r="L22" s="79"/>
      <c r="M22" s="80"/>
      <c r="N22" s="81">
        <f>分析係数表!H25</f>
        <v>5.163373500985404E-4</v>
      </c>
      <c r="O22" s="82">
        <f t="shared" si="4"/>
        <v>9.9862646125363302E-4</v>
      </c>
      <c r="P22" s="76">
        <f>分析係数表!C25</f>
        <v>8.282778259254675E-2</v>
      </c>
      <c r="Q22" s="82">
        <f t="shared" si="5"/>
        <v>8.2714015423880226E-5</v>
      </c>
      <c r="R22" s="83">
        <v>5.0929653396200288E-4</v>
      </c>
      <c r="S22" s="84">
        <f t="shared" si="6"/>
        <v>1.7079819394795759E-3</v>
      </c>
      <c r="T22" s="85">
        <f>分析係数表!F25</f>
        <v>0.35065385950700151</v>
      </c>
      <c r="U22" s="86">
        <f t="shared" si="7"/>
        <v>5.9891045904676709E-4</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投入係数表!AE23</f>
        <v>0</v>
      </c>
      <c r="E23" s="77">
        <f t="shared" si="0"/>
        <v>0</v>
      </c>
      <c r="F23" s="76">
        <f>分析係数表!C26</f>
        <v>0.67408011178388449</v>
      </c>
      <c r="G23" s="77">
        <f t="shared" si="1"/>
        <v>0</v>
      </c>
      <c r="H23" s="77">
        <v>1.0119697697494214E-2</v>
      </c>
      <c r="I23" s="77">
        <f t="shared" si="2"/>
        <v>1.0119697697494214E-2</v>
      </c>
      <c r="J23" s="76">
        <f>分析係数表!G26</f>
        <v>0.19641156410335187</v>
      </c>
      <c r="K23" s="78">
        <f t="shared" si="3"/>
        <v>1.9876256530179269E-3</v>
      </c>
      <c r="L23" s="79"/>
      <c r="M23" s="80"/>
      <c r="N23" s="81">
        <f>分析係数表!H26</f>
        <v>1.0886718494331198E-2</v>
      </c>
      <c r="O23" s="82">
        <f t="shared" si="4"/>
        <v>2.1055546654882937E-2</v>
      </c>
      <c r="P23" s="76">
        <f>分析係数表!C26</f>
        <v>0.67408011178388449</v>
      </c>
      <c r="Q23" s="82">
        <f t="shared" si="5"/>
        <v>1.4193125242794286E-2</v>
      </c>
      <c r="R23" s="83">
        <v>1.6175647773361859E-2</v>
      </c>
      <c r="S23" s="84">
        <f t="shared" si="6"/>
        <v>2.6295345470856074E-2</v>
      </c>
      <c r="T23" s="85">
        <f>分析係数表!F26</f>
        <v>0.33487971980706011</v>
      </c>
      <c r="U23" s="86">
        <f t="shared" si="7"/>
        <v>8.8057779235101285E-3</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投入係数表!AE24</f>
        <v>0</v>
      </c>
      <c r="E24" s="77">
        <f t="shared" si="0"/>
        <v>0</v>
      </c>
      <c r="F24" s="76">
        <f>分析係数表!C27</f>
        <v>6.0248713550600352E-2</v>
      </c>
      <c r="G24" s="77">
        <f t="shared" si="1"/>
        <v>0</v>
      </c>
      <c r="H24" s="77">
        <v>1.5063279779158235E-4</v>
      </c>
      <c r="I24" s="77">
        <f t="shared" si="2"/>
        <v>1.5063279779158235E-4</v>
      </c>
      <c r="J24" s="76">
        <f>分析係数表!G27</f>
        <v>0.16803278688524589</v>
      </c>
      <c r="K24" s="78">
        <f t="shared" si="3"/>
        <v>2.5311248809241295E-5</v>
      </c>
      <c r="L24" s="79"/>
      <c r="M24" s="80"/>
      <c r="N24" s="81">
        <f>分析係数表!H27</f>
        <v>1.0879446137287556E-2</v>
      </c>
      <c r="O24" s="82">
        <f t="shared" si="4"/>
        <v>2.1041481493456832E-2</v>
      </c>
      <c r="P24" s="76">
        <f>分析係数表!C27</f>
        <v>6.0248713550600352E-2</v>
      </c>
      <c r="Q24" s="82">
        <f t="shared" si="5"/>
        <v>1.2677221911795392E-3</v>
      </c>
      <c r="R24" s="83">
        <v>1.2831061738198064E-3</v>
      </c>
      <c r="S24" s="84">
        <f t="shared" si="6"/>
        <v>1.4337389716113887E-3</v>
      </c>
      <c r="T24" s="85">
        <f>分析係数表!F27</f>
        <v>0.31967213114754101</v>
      </c>
      <c r="U24" s="86">
        <f t="shared" si="7"/>
        <v>4.5832639256429645E-4</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投入係数表!AE25</f>
        <v>0</v>
      </c>
      <c r="E25" s="77">
        <f t="shared" si="0"/>
        <v>0</v>
      </c>
      <c r="F25" s="76">
        <f>分析係数表!C28</f>
        <v>0.15853112404836545</v>
      </c>
      <c r="G25" s="77">
        <f t="shared" si="1"/>
        <v>0</v>
      </c>
      <c r="H25" s="77">
        <v>3.5118302042432556E-3</v>
      </c>
      <c r="I25" s="77">
        <f t="shared" si="2"/>
        <v>3.5118302042432556E-3</v>
      </c>
      <c r="J25" s="76">
        <f>分析係数表!G28</f>
        <v>0.12484608017512655</v>
      </c>
      <c r="K25" s="78">
        <f t="shared" si="3"/>
        <v>4.3843823524038455E-4</v>
      </c>
      <c r="L25" s="79"/>
      <c r="M25" s="80"/>
      <c r="N25" s="81">
        <f>分析係数表!H28</f>
        <v>2.0813485858901727E-2</v>
      </c>
      <c r="O25" s="82">
        <f t="shared" si="4"/>
        <v>4.0254492001519683E-2</v>
      </c>
      <c r="P25" s="76">
        <f>分析係数表!C28</f>
        <v>0.15853112404836545</v>
      </c>
      <c r="Q25" s="82">
        <f t="shared" si="5"/>
        <v>6.3815898649968519E-3</v>
      </c>
      <c r="R25" s="83">
        <v>7.2488893529262331E-3</v>
      </c>
      <c r="S25" s="84">
        <f t="shared" si="6"/>
        <v>1.076071955716949E-2</v>
      </c>
      <c r="T25" s="85">
        <f>分析係数表!F28</f>
        <v>0.21350389930223013</v>
      </c>
      <c r="U25" s="86">
        <f t="shared" si="7"/>
        <v>2.297455584753453E-3</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投入係数表!AE26</f>
        <v>0</v>
      </c>
      <c r="E26" s="77">
        <f t="shared" si="0"/>
        <v>0</v>
      </c>
      <c r="F26" s="76">
        <f>分析係数表!C29</f>
        <v>0.64680851063829792</v>
      </c>
      <c r="G26" s="77">
        <f t="shared" si="1"/>
        <v>0</v>
      </c>
      <c r="H26" s="77">
        <v>3.2498339873324296E-2</v>
      </c>
      <c r="I26" s="77">
        <f t="shared" si="2"/>
        <v>3.2498339873324296E-2</v>
      </c>
      <c r="J26" s="76">
        <f>分析係数表!G29</f>
        <v>0.2586455783593799</v>
      </c>
      <c r="K26" s="78">
        <f t="shared" si="3"/>
        <v>8.4055519122556589E-3</v>
      </c>
      <c r="L26" s="79"/>
      <c r="M26" s="80"/>
      <c r="N26" s="81">
        <f>分析係数表!H29</f>
        <v>9.8394990800468336E-3</v>
      </c>
      <c r="O26" s="82">
        <f t="shared" si="4"/>
        <v>1.9030163409523456E-2</v>
      </c>
      <c r="P26" s="76">
        <f>分析係数表!C29</f>
        <v>0.64680851063829792</v>
      </c>
      <c r="Q26" s="82">
        <f t="shared" si="5"/>
        <v>1.23088716521173E-2</v>
      </c>
      <c r="R26" s="83">
        <v>1.8665606656777554E-2</v>
      </c>
      <c r="S26" s="84">
        <f t="shared" si="6"/>
        <v>5.1163946530101853E-2</v>
      </c>
      <c r="T26" s="85">
        <f>分析係数表!F29</f>
        <v>0.37783217222117615</v>
      </c>
      <c r="U26" s="86">
        <f t="shared" si="7"/>
        <v>1.9331385056876493E-2</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投入係数表!AE27</f>
        <v>9.931689356135847E-3</v>
      </c>
      <c r="E27" s="77">
        <f t="shared" si="0"/>
        <v>0.99316893561358466</v>
      </c>
      <c r="F27" s="76">
        <f>分析係数表!C30</f>
        <v>1</v>
      </c>
      <c r="G27" s="77">
        <f t="shared" si="1"/>
        <v>0.99316893561358466</v>
      </c>
      <c r="H27" s="77">
        <v>1.0146278027407509</v>
      </c>
      <c r="I27" s="77">
        <f t="shared" si="2"/>
        <v>1.0146278027407509</v>
      </c>
      <c r="J27" s="76">
        <f>分析係数表!G30</f>
        <v>0.34450721322190581</v>
      </c>
      <c r="K27" s="78">
        <f t="shared" si="3"/>
        <v>0.34954659677968164</v>
      </c>
      <c r="L27" s="79"/>
      <c r="M27" s="80"/>
      <c r="N27" s="81">
        <f>分析係数表!H30</f>
        <v>0</v>
      </c>
      <c r="O27" s="82">
        <f t="shared" si="4"/>
        <v>0</v>
      </c>
      <c r="P27" s="76">
        <f>分析係数表!C30</f>
        <v>1</v>
      </c>
      <c r="Q27" s="82">
        <f t="shared" si="5"/>
        <v>0</v>
      </c>
      <c r="R27" s="83">
        <v>4.8635984183522342E-3</v>
      </c>
      <c r="S27" s="84">
        <f t="shared" si="6"/>
        <v>1.0194914011591032</v>
      </c>
      <c r="T27" s="85">
        <f>分析係数表!F30</f>
        <v>0.4405434427377562</v>
      </c>
      <c r="U27" s="86">
        <f t="shared" si="7"/>
        <v>0.44913025170817023</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投入係数表!AE28</f>
        <v>9.6894530303764351E-4</v>
      </c>
      <c r="E28" s="77">
        <f t="shared" si="0"/>
        <v>9.6894530303764353E-2</v>
      </c>
      <c r="F28" s="76">
        <f>分析係数表!C31</f>
        <v>0.1179326099371788</v>
      </c>
      <c r="G28" s="77">
        <f t="shared" si="1"/>
        <v>1.1427024847359992E-2</v>
      </c>
      <c r="H28" s="77">
        <v>1.4941611285007038E-2</v>
      </c>
      <c r="I28" s="77">
        <f t="shared" si="2"/>
        <v>1.4941611285007038E-2</v>
      </c>
      <c r="J28" s="76">
        <f>分析係数表!G31</f>
        <v>7.0682730923694773E-2</v>
      </c>
      <c r="K28" s="78">
        <f t="shared" si="3"/>
        <v>1.0561138900245938E-3</v>
      </c>
      <c r="L28" s="79"/>
      <c r="M28" s="80"/>
      <c r="N28" s="81">
        <f>分析係数表!H31</f>
        <v>2.2689753976161214E-2</v>
      </c>
      <c r="O28" s="82">
        <f t="shared" si="4"/>
        <v>4.3883303649455425E-2</v>
      </c>
      <c r="P28" s="76">
        <f>分析係数表!C31</f>
        <v>0.1179326099371788</v>
      </c>
      <c r="Q28" s="82">
        <f t="shared" si="5"/>
        <v>5.1752725320460017E-3</v>
      </c>
      <c r="R28" s="83">
        <v>6.7401868351403844E-3</v>
      </c>
      <c r="S28" s="84">
        <f t="shared" si="6"/>
        <v>2.1681798120147422E-2</v>
      </c>
      <c r="T28" s="85">
        <f>分析係数表!F31</f>
        <v>0.34457831325301203</v>
      </c>
      <c r="U28" s="86">
        <f t="shared" si="7"/>
        <v>7.4710774245327254E-3</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投入係数表!AE29</f>
        <v>4.844726515188218E-5</v>
      </c>
      <c r="E29" s="77">
        <f t="shared" si="0"/>
        <v>4.8447265151882182E-3</v>
      </c>
      <c r="F29" s="76">
        <f>分析係数表!C32</f>
        <v>0.90289699570815452</v>
      </c>
      <c r="G29" s="77">
        <f t="shared" si="1"/>
        <v>4.3742890155910787E-3</v>
      </c>
      <c r="H29" s="77">
        <v>8.944760061915448E-3</v>
      </c>
      <c r="I29" s="77">
        <f t="shared" si="2"/>
        <v>8.944760061915448E-3</v>
      </c>
      <c r="J29" s="76">
        <f>分析係数表!G32</f>
        <v>0.14049586776859505</v>
      </c>
      <c r="K29" s="78">
        <f t="shared" si="3"/>
        <v>1.2567018268806829E-3</v>
      </c>
      <c r="L29" s="79"/>
      <c r="M29" s="80"/>
      <c r="N29" s="81">
        <f>分析係数表!H32</f>
        <v>6.5160319111027074E-3</v>
      </c>
      <c r="O29" s="82">
        <f t="shared" si="4"/>
        <v>1.2602384637792327E-2</v>
      </c>
      <c r="P29" s="76">
        <f>分析係数表!C32</f>
        <v>0.90289699570815452</v>
      </c>
      <c r="Q29" s="82">
        <f t="shared" si="5"/>
        <v>1.137865522822129E-2</v>
      </c>
      <c r="R29" s="83">
        <v>1.4818178257369693E-2</v>
      </c>
      <c r="S29" s="84">
        <f t="shared" si="6"/>
        <v>2.3762938319285141E-2</v>
      </c>
      <c r="T29" s="85">
        <f>分析係数表!F32</f>
        <v>0.48288075560802834</v>
      </c>
      <c r="U29" s="86">
        <f t="shared" si="7"/>
        <v>1.147466561108338E-2</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投入係数表!AE30</f>
        <v>0</v>
      </c>
      <c r="E30" s="77">
        <f t="shared" si="0"/>
        <v>0</v>
      </c>
      <c r="F30" s="76">
        <f>分析係数表!C33</f>
        <v>0.9642857142857143</v>
      </c>
      <c r="G30" s="77">
        <f t="shared" si="1"/>
        <v>0</v>
      </c>
      <c r="H30" s="77">
        <v>1.0582639745776732E-2</v>
      </c>
      <c r="I30" s="77">
        <f t="shared" si="2"/>
        <v>1.0582639745776732E-2</v>
      </c>
      <c r="J30" s="76">
        <f>分析係数表!G33</f>
        <v>0.50770178681454092</v>
      </c>
      <c r="K30" s="78">
        <f t="shared" si="3"/>
        <v>5.3728251081454261E-3</v>
      </c>
      <c r="L30" s="79"/>
      <c r="M30" s="80"/>
      <c r="N30" s="81">
        <f>分析係数表!H33</f>
        <v>9.5995112976066674E-4</v>
      </c>
      <c r="O30" s="82">
        <f t="shared" si="4"/>
        <v>1.856601308246191E-3</v>
      </c>
      <c r="P30" s="76">
        <f>分析係数表!C33</f>
        <v>0.9642857142857143</v>
      </c>
      <c r="Q30" s="82">
        <f t="shared" si="5"/>
        <v>1.7902941186659698E-3</v>
      </c>
      <c r="R30" s="83">
        <v>6.1042971236709744E-3</v>
      </c>
      <c r="S30" s="84">
        <f t="shared" si="6"/>
        <v>1.6686936869447708E-2</v>
      </c>
      <c r="T30" s="85">
        <f>分析係数表!F33</f>
        <v>0.64571780653111521</v>
      </c>
      <c r="U30" s="86">
        <f t="shared" si="7"/>
        <v>1.0775052273062968E-2</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投入係数表!AE31</f>
        <v>9.2049803788576132E-4</v>
      </c>
      <c r="E31" s="77">
        <f t="shared" si="0"/>
        <v>9.2049803788576134E-2</v>
      </c>
      <c r="F31" s="76">
        <f>分析係数表!C34</f>
        <v>0.30203352059055666</v>
      </c>
      <c r="G31" s="77">
        <f t="shared" si="1"/>
        <v>2.7802126307933609E-2</v>
      </c>
      <c r="H31" s="77">
        <v>6.0926371661930191E-2</v>
      </c>
      <c r="I31" s="77">
        <f t="shared" si="2"/>
        <v>6.0926371661930191E-2</v>
      </c>
      <c r="J31" s="76">
        <f>分析係数表!G34</f>
        <v>0.42483507228746548</v>
      </c>
      <c r="K31" s="78">
        <f t="shared" si="3"/>
        <v>2.5883659509209102E-2</v>
      </c>
      <c r="L31" s="79"/>
      <c r="M31" s="80"/>
      <c r="N31" s="81">
        <f>分析係数表!H34</f>
        <v>0.16119179387231194</v>
      </c>
      <c r="O31" s="82">
        <f t="shared" si="4"/>
        <v>0.31175430300967288</v>
      </c>
      <c r="P31" s="76">
        <f>分析係数表!C34</f>
        <v>0.30203352059055666</v>
      </c>
      <c r="Q31" s="82">
        <f t="shared" si="5"/>
        <v>9.4160249697266676E-2</v>
      </c>
      <c r="R31" s="83">
        <v>0.103763993442856</v>
      </c>
      <c r="S31" s="84">
        <f t="shared" si="6"/>
        <v>0.16469036510478618</v>
      </c>
      <c r="T31" s="85">
        <f>分析係数表!F34</f>
        <v>0.69971459317830909</v>
      </c>
      <c r="U31" s="86">
        <f t="shared" si="7"/>
        <v>0.11523625181968265</v>
      </c>
      <c r="V31" s="87">
        <f>分析係数表!D34</f>
        <v>0.22921442942029663</v>
      </c>
      <c r="W31" s="88">
        <f t="shared" si="8"/>
        <v>0</v>
      </c>
      <c r="X31" s="76">
        <f>分析係数表!E34</f>
        <v>0.15341786365975763</v>
      </c>
      <c r="Y31" s="89">
        <f t="shared" si="9"/>
        <v>0</v>
      </c>
    </row>
    <row r="32" spans="1:25" x14ac:dyDescent="0.2">
      <c r="A32" s="6" t="s">
        <v>20</v>
      </c>
      <c r="B32" s="5" t="s">
        <v>37</v>
      </c>
      <c r="C32" s="90"/>
      <c r="D32" s="76">
        <f>投入係数表!AE32</f>
        <v>7.5093260985417368E-2</v>
      </c>
      <c r="E32" s="77">
        <f t="shared" si="0"/>
        <v>7.5093260985417372</v>
      </c>
      <c r="F32" s="76">
        <f>分析係数表!C35</f>
        <v>0.24187752657583472</v>
      </c>
      <c r="G32" s="77">
        <f t="shared" si="1"/>
        <v>1.8163372229666384</v>
      </c>
      <c r="H32" s="77">
        <v>1.8682078851590853</v>
      </c>
      <c r="I32" s="77">
        <f t="shared" si="2"/>
        <v>1.8682078851590853</v>
      </c>
      <c r="J32" s="76">
        <f>分析係数表!G35</f>
        <v>0.31447635625181319</v>
      </c>
      <c r="K32" s="78">
        <f t="shared" si="3"/>
        <v>0.58750720844573501</v>
      </c>
      <c r="L32" s="79"/>
      <c r="M32" s="80"/>
      <c r="N32" s="81">
        <f>分析係数表!H35</f>
        <v>6.1051437381369679E-2</v>
      </c>
      <c r="O32" s="82">
        <f t="shared" si="4"/>
        <v>0.11807703017217254</v>
      </c>
      <c r="P32" s="76">
        <f>分析係数表!C35</f>
        <v>0.24187752657583472</v>
      </c>
      <c r="Q32" s="82">
        <f t="shared" si="5"/>
        <v>2.8560180003465302E-2</v>
      </c>
      <c r="R32" s="83">
        <v>3.5572613925853633E-2</v>
      </c>
      <c r="S32" s="84">
        <f t="shared" si="6"/>
        <v>1.903780499084939</v>
      </c>
      <c r="T32" s="85">
        <f>分析係数表!F35</f>
        <v>0.64519872352770524</v>
      </c>
      <c r="U32" s="86">
        <f t="shared" si="7"/>
        <v>1.2283167478865402</v>
      </c>
      <c r="V32" s="87">
        <f>分析係数表!D35</f>
        <v>9.0803597331012481E-2</v>
      </c>
      <c r="W32" s="88">
        <f t="shared" si="8"/>
        <v>0</v>
      </c>
      <c r="X32" s="76">
        <f>分析係数表!E35</f>
        <v>8.3260806498404408E-2</v>
      </c>
      <c r="Y32" s="89">
        <f t="shared" si="9"/>
        <v>0</v>
      </c>
    </row>
    <row r="33" spans="1:25" x14ac:dyDescent="0.2">
      <c r="A33" s="6" t="s">
        <v>21</v>
      </c>
      <c r="B33" s="5" t="s">
        <v>38</v>
      </c>
      <c r="C33" s="75">
        <f>最終需要_まとめ!C34</f>
        <v>100</v>
      </c>
      <c r="D33" s="76">
        <f>投入係数表!AE33</f>
        <v>1.7053437333462526E-2</v>
      </c>
      <c r="E33" s="77">
        <f t="shared" si="0"/>
        <v>1.7053437333462527</v>
      </c>
      <c r="F33" s="76">
        <f>分析係数表!C36</f>
        <v>0.77936171821825606</v>
      </c>
      <c r="G33" s="77">
        <f t="shared" si="1"/>
        <v>1.3290796221734709</v>
      </c>
      <c r="H33" s="77">
        <v>1.3772040030023698</v>
      </c>
      <c r="I33" s="77">
        <f t="shared" si="2"/>
        <v>101.37720400300238</v>
      </c>
      <c r="J33" s="76">
        <f>分析係数表!G36</f>
        <v>1.8652197083474639E-2</v>
      </c>
      <c r="K33" s="78">
        <f t="shared" si="3"/>
        <v>1.8909075888356144</v>
      </c>
      <c r="L33" s="79"/>
      <c r="M33" s="80"/>
      <c r="N33" s="81">
        <f>分析係数表!H36</f>
        <v>0.16962772804293599</v>
      </c>
      <c r="O33" s="82">
        <f t="shared" si="4"/>
        <v>0.32806989026395761</v>
      </c>
      <c r="P33" s="76">
        <f>分析係数表!C36</f>
        <v>0.77936171821825606</v>
      </c>
      <c r="Q33" s="82">
        <f t="shared" si="5"/>
        <v>0.25568511337179273</v>
      </c>
      <c r="R33" s="83">
        <v>0.26693517484214541</v>
      </c>
      <c r="S33" s="84">
        <f t="shared" si="6"/>
        <v>101.64413917784452</v>
      </c>
      <c r="T33" s="85">
        <f>分析係数表!F36</f>
        <v>0.88299985465820452</v>
      </c>
      <c r="U33" s="86">
        <f t="shared" si="7"/>
        <v>89.751760120895028</v>
      </c>
      <c r="V33" s="87">
        <f>分析係数表!D36</f>
        <v>1.046460927280655E-2</v>
      </c>
      <c r="W33" s="88">
        <f t="shared" si="8"/>
        <v>1</v>
      </c>
      <c r="X33" s="76">
        <f>分析係数表!E36</f>
        <v>2.9068359091129307E-3</v>
      </c>
      <c r="Y33" s="89">
        <f t="shared" si="9"/>
        <v>0</v>
      </c>
    </row>
    <row r="34" spans="1:25" x14ac:dyDescent="0.2">
      <c r="A34" s="6" t="s">
        <v>22</v>
      </c>
      <c r="B34" s="5" t="s">
        <v>377</v>
      </c>
      <c r="C34" s="90"/>
      <c r="D34" s="76">
        <f>投入係数表!AE34</f>
        <v>1.4534179545564653E-4</v>
      </c>
      <c r="E34" s="77">
        <f t="shared" si="0"/>
        <v>1.4534179545564654E-2</v>
      </c>
      <c r="F34" s="76">
        <f>分析係数表!C37</f>
        <v>0.39264934616049307</v>
      </c>
      <c r="G34" s="77">
        <f t="shared" si="1"/>
        <v>5.7068360955451741E-3</v>
      </c>
      <c r="H34" s="77">
        <v>4.7973546170443457E-2</v>
      </c>
      <c r="I34" s="77">
        <f t="shared" si="2"/>
        <v>4.7973546170443457E-2</v>
      </c>
      <c r="J34" s="76">
        <f>分析係数表!G37</f>
        <v>0.48015873015873017</v>
      </c>
      <c r="K34" s="78">
        <f t="shared" si="3"/>
        <v>2.3034917010411344E-2</v>
      </c>
      <c r="L34" s="79"/>
      <c r="M34" s="80"/>
      <c r="N34" s="81">
        <f>分析係数表!H37</f>
        <v>4.8128458914818879E-2</v>
      </c>
      <c r="O34" s="82">
        <f t="shared" si="4"/>
        <v>9.3083238317979475E-2</v>
      </c>
      <c r="P34" s="76">
        <f>分析係数表!C37</f>
        <v>0.39264934616049307</v>
      </c>
      <c r="Q34" s="82">
        <f t="shared" si="5"/>
        <v>3.6549072664055993E-2</v>
      </c>
      <c r="R34" s="83">
        <v>4.571710823097707E-2</v>
      </c>
      <c r="S34" s="84">
        <f t="shared" si="6"/>
        <v>9.369065440142052E-2</v>
      </c>
      <c r="T34" s="85">
        <f>分析係数表!F37</f>
        <v>0.71504884004884006</v>
      </c>
      <c r="U34" s="86">
        <f t="shared" si="7"/>
        <v>6.6993393753152497E-2</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投入係数表!AE35</f>
        <v>7.2670897727823269E-4</v>
      </c>
      <c r="E35" s="77">
        <f t="shared" si="0"/>
        <v>7.2670897727823272E-2</v>
      </c>
      <c r="F35" s="76">
        <f>分析係数表!C38</f>
        <v>0.1050867904295959</v>
      </c>
      <c r="G35" s="77">
        <f t="shared" si="1"/>
        <v>7.6367513998543612E-3</v>
      </c>
      <c r="H35" s="77">
        <v>2.2324510640757262E-2</v>
      </c>
      <c r="I35" s="77">
        <f t="shared" si="2"/>
        <v>2.2324510640757262E-2</v>
      </c>
      <c r="J35" s="76">
        <f>分析係数表!G38</f>
        <v>0.35480984340044741</v>
      </c>
      <c r="K35" s="78">
        <f t="shared" si="3"/>
        <v>7.9209561244387057E-3</v>
      </c>
      <c r="L35" s="79"/>
      <c r="M35" s="80"/>
      <c r="N35" s="81">
        <f>分析係数表!H38</f>
        <v>4.2637829346869612E-2</v>
      </c>
      <c r="O35" s="82">
        <f t="shared" si="4"/>
        <v>8.2464041441268315E-2</v>
      </c>
      <c r="P35" s="76">
        <f>分析係数表!C38</f>
        <v>0.1050867904295959</v>
      </c>
      <c r="Q35" s="82">
        <f t="shared" si="5"/>
        <v>8.6658814409160748E-3</v>
      </c>
      <c r="R35" s="83">
        <v>1.086513705949101E-2</v>
      </c>
      <c r="S35" s="84">
        <f t="shared" si="6"/>
        <v>3.3189647700248272E-2</v>
      </c>
      <c r="T35" s="85">
        <f>分析係数表!F38</f>
        <v>0.56778523489932886</v>
      </c>
      <c r="U35" s="86">
        <f t="shared" si="7"/>
        <v>1.8844591915711435E-2</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投入係数表!AE36</f>
        <v>0</v>
      </c>
      <c r="E36" s="77">
        <f t="shared" si="0"/>
        <v>0</v>
      </c>
      <c r="F36" s="76">
        <f>分析係数表!C39</f>
        <v>1</v>
      </c>
      <c r="G36" s="77">
        <f t="shared" si="1"/>
        <v>0</v>
      </c>
      <c r="H36" s="77">
        <v>1.6146419069456752E-2</v>
      </c>
      <c r="I36" s="77">
        <f t="shared" si="2"/>
        <v>1.6146419069456752E-2</v>
      </c>
      <c r="J36" s="76">
        <f>分析係数表!G39</f>
        <v>0.33710212609069684</v>
      </c>
      <c r="K36" s="78">
        <f t="shared" si="3"/>
        <v>5.4429921970652415E-3</v>
      </c>
      <c r="L36" s="79"/>
      <c r="M36" s="80"/>
      <c r="N36" s="81">
        <f>分析係数表!H39</f>
        <v>3.8325321619990253E-3</v>
      </c>
      <c r="O36" s="82">
        <f t="shared" si="4"/>
        <v>7.4123400715586565E-3</v>
      </c>
      <c r="P36" s="76">
        <f>分析係数表!C39</f>
        <v>1</v>
      </c>
      <c r="Q36" s="82">
        <f t="shared" si="5"/>
        <v>7.4123400715586565E-3</v>
      </c>
      <c r="R36" s="83">
        <v>2.2196698434143854E-2</v>
      </c>
      <c r="S36" s="84">
        <f t="shared" si="6"/>
        <v>3.8343117503600602E-2</v>
      </c>
      <c r="T36" s="85">
        <f>分析係数表!F39</f>
        <v>0.68778419564950233</v>
      </c>
      <c r="U36" s="86">
        <f t="shared" si="7"/>
        <v>2.6371790230908295E-2</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投入係数表!AE37</f>
        <v>0</v>
      </c>
      <c r="E37" s="77">
        <f t="shared" si="0"/>
        <v>0</v>
      </c>
      <c r="F37" s="76">
        <f>分析係数表!C40</f>
        <v>0.68553257686676428</v>
      </c>
      <c r="G37" s="77">
        <f t="shared" si="1"/>
        <v>0</v>
      </c>
      <c r="H37" s="77">
        <v>6.0073590387518219E-4</v>
      </c>
      <c r="I37" s="77">
        <f t="shared" si="2"/>
        <v>6.0073590387518219E-4</v>
      </c>
      <c r="J37" s="76">
        <f>分析係数表!G40</f>
        <v>0.52354072328019352</v>
      </c>
      <c r="K37" s="78">
        <f t="shared" si="3"/>
        <v>3.1450970961519368E-4</v>
      </c>
      <c r="L37" s="79"/>
      <c r="M37" s="80"/>
      <c r="N37" s="81">
        <f>分析係数表!H40</f>
        <v>2.9983928090933552E-2</v>
      </c>
      <c r="O37" s="82">
        <f t="shared" si="4"/>
        <v>5.7990660559841256E-2</v>
      </c>
      <c r="P37" s="76">
        <f>分析係数表!C40</f>
        <v>0.68553257686676428</v>
      </c>
      <c r="Q37" s="82">
        <f t="shared" si="5"/>
        <v>3.9754486967793809E-2</v>
      </c>
      <c r="R37" s="83">
        <v>3.9833985808149293E-2</v>
      </c>
      <c r="S37" s="84">
        <f t="shared" si="6"/>
        <v>4.0434721712024474E-2</v>
      </c>
      <c r="T37" s="85">
        <f>分析係数表!F40</f>
        <v>0.72017864896718564</v>
      </c>
      <c r="U37" s="86">
        <f t="shared" si="7"/>
        <v>2.9120223253929912E-2</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投入係数表!AE38</f>
        <v>0</v>
      </c>
      <c r="E38" s="77">
        <f t="shared" si="0"/>
        <v>0</v>
      </c>
      <c r="F38" s="76">
        <f>分析係数表!C41</f>
        <v>0.79754162795683559</v>
      </c>
      <c r="G38" s="77">
        <f t="shared" si="1"/>
        <v>0</v>
      </c>
      <c r="H38" s="77">
        <v>1.6305301777618262E-4</v>
      </c>
      <c r="I38" s="77">
        <f t="shared" si="2"/>
        <v>1.6305301777618262E-4</v>
      </c>
      <c r="J38" s="76">
        <f>分析係数表!G41</f>
        <v>0.45300318922749822</v>
      </c>
      <c r="K38" s="78">
        <f t="shared" si="3"/>
        <v>7.3863537065778684E-5</v>
      </c>
      <c r="L38" s="79"/>
      <c r="M38" s="80"/>
      <c r="N38" s="81">
        <f>分析係数表!H41</f>
        <v>5.1357385442195667E-2</v>
      </c>
      <c r="O38" s="82">
        <f t="shared" si="4"/>
        <v>9.9328169991171208E-2</v>
      </c>
      <c r="P38" s="76">
        <f>分析係数表!C41</f>
        <v>0.79754162795683559</v>
      </c>
      <c r="Q38" s="82">
        <f t="shared" si="5"/>
        <v>7.9218350396731987E-2</v>
      </c>
      <c r="R38" s="83">
        <v>8.071969101418397E-2</v>
      </c>
      <c r="S38" s="84">
        <f t="shared" si="6"/>
        <v>8.0882744031960149E-2</v>
      </c>
      <c r="T38" s="85">
        <f>分析係数表!F41</f>
        <v>0.55652019844082212</v>
      </c>
      <c r="U38" s="86">
        <f t="shared" si="7"/>
        <v>4.501288075910468E-2</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投入係数表!AE39</f>
        <v>4.844726515188218E-5</v>
      </c>
      <c r="E39" s="77">
        <f>$C$33*D39</f>
        <v>4.8447265151882182E-3</v>
      </c>
      <c r="F39" s="76">
        <f>分析係数表!C42</f>
        <v>0.98696461824953441</v>
      </c>
      <c r="G39" s="77">
        <f>E39*F39</f>
        <v>4.7815736555861374E-3</v>
      </c>
      <c r="H39" s="77">
        <v>1.1799922644626362E-2</v>
      </c>
      <c r="I39" s="77">
        <f>C39+H39</f>
        <v>1.1799922644626362E-2</v>
      </c>
      <c r="J39" s="76">
        <f>分析係数表!G42</f>
        <v>0.48689138576779029</v>
      </c>
      <c r="K39" s="78">
        <f>I39*J39</f>
        <v>5.7452806883948578E-3</v>
      </c>
      <c r="L39" s="79"/>
      <c r="M39" s="80"/>
      <c r="N39" s="81">
        <f>分析係数表!H42</f>
        <v>1.3250234533514657E-2</v>
      </c>
      <c r="O39" s="82">
        <f t="shared" si="4"/>
        <v>2.5626724118367878E-2</v>
      </c>
      <c r="P39" s="76">
        <f>分析係数表!C42</f>
        <v>0.98696461824953441</v>
      </c>
      <c r="Q39" s="82">
        <f>O39*P39</f>
        <v>2.5292669986471089E-2</v>
      </c>
      <c r="R39" s="83">
        <v>2.6517911598831604E-2</v>
      </c>
      <c r="S39" s="84">
        <f>I39+R39</f>
        <v>3.8317834243457964E-2</v>
      </c>
      <c r="T39" s="85">
        <f>分析係数表!F42</f>
        <v>0.55852059925093633</v>
      </c>
      <c r="U39" s="86">
        <f>S39*T39</f>
        <v>2.1401299743654192E-2</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投入係数表!AE40</f>
        <v>8.381376871275617E-3</v>
      </c>
      <c r="E40" s="77">
        <f>$C$33*D40</f>
        <v>0.83813768712756165</v>
      </c>
      <c r="F40" s="76">
        <f>分析係数表!C43</f>
        <v>0.29367142552738124</v>
      </c>
      <c r="G40" s="77">
        <f>E40*F40</f>
        <v>0.24613708936697329</v>
      </c>
      <c r="H40" s="77">
        <v>0.36333061815569656</v>
      </c>
      <c r="I40" s="77">
        <f>C40+H40</f>
        <v>0.36333061815569656</v>
      </c>
      <c r="J40" s="76">
        <f>分析係数表!G43</f>
        <v>0.35405848592511613</v>
      </c>
      <c r="K40" s="78">
        <f>I40*J40</f>
        <v>0.12864028855444243</v>
      </c>
      <c r="L40" s="79"/>
      <c r="M40" s="80"/>
      <c r="N40" s="81">
        <f>分析係数表!H43</f>
        <v>3.6063618579417776E-2</v>
      </c>
      <c r="O40" s="82">
        <f t="shared" si="4"/>
        <v>6.9749135512067129E-2</v>
      </c>
      <c r="P40" s="76">
        <f>分析係数表!C43</f>
        <v>0.29367142552738124</v>
      </c>
      <c r="Q40" s="82">
        <f>O40*P40</f>
        <v>2.0483328055131245E-2</v>
      </c>
      <c r="R40" s="83">
        <v>3.4581785363400404E-2</v>
      </c>
      <c r="S40" s="84">
        <f>I40+R40</f>
        <v>0.39791240351909696</v>
      </c>
      <c r="T40" s="85">
        <f>分析係数表!F43</f>
        <v>0.58526919923476362</v>
      </c>
      <c r="U40" s="86">
        <f>S40*T40</f>
        <v>0.23288587377320202</v>
      </c>
      <c r="V40" s="87">
        <f>分析係数表!D43</f>
        <v>0.25485105220005466</v>
      </c>
      <c r="W40" s="88">
        <f>ROUND(S40*V40,0)</f>
        <v>0</v>
      </c>
      <c r="X40" s="76">
        <f>分析係数表!E43</f>
        <v>0.20470073790653184</v>
      </c>
      <c r="Y40" s="89">
        <f>ROUND(S40*X40,0)</f>
        <v>0</v>
      </c>
    </row>
    <row r="41" spans="1:25" x14ac:dyDescent="0.2">
      <c r="A41" s="6" t="s">
        <v>340</v>
      </c>
      <c r="B41" s="5" t="s">
        <v>42</v>
      </c>
      <c r="C41" s="90"/>
      <c r="D41" s="76">
        <f>投入係数表!AE41</f>
        <v>3.8757812121505744E-4</v>
      </c>
      <c r="E41" s="77">
        <f>$C$33*D41</f>
        <v>3.8757812121505746E-2</v>
      </c>
      <c r="F41" s="76">
        <f>分析係数表!C44</f>
        <v>0.46678607983623333</v>
      </c>
      <c r="G41" s="77">
        <f>E41*F41</f>
        <v>1.8091607183226912E-2</v>
      </c>
      <c r="H41" s="77">
        <v>1.8910663108948587E-2</v>
      </c>
      <c r="I41" s="77">
        <f>C41+H41</f>
        <v>1.8910663108948587E-2</v>
      </c>
      <c r="J41" s="76">
        <f>分析係数表!G44</f>
        <v>0.26617412140575081</v>
      </c>
      <c r="K41" s="78">
        <f>I41*J41</f>
        <v>5.0335291382245344E-3</v>
      </c>
      <c r="L41" s="79"/>
      <c r="M41" s="80"/>
      <c r="N41" s="81">
        <f>分析係数表!H44</f>
        <v>0.11125251805362636</v>
      </c>
      <c r="O41" s="82">
        <f t="shared" si="4"/>
        <v>0.21516883949659266</v>
      </c>
      <c r="P41" s="76">
        <f>分析係数表!C44</f>
        <v>0.46678607983623333</v>
      </c>
      <c r="Q41" s="82">
        <f>O41*P41</f>
        <v>0.10043781909152617</v>
      </c>
      <c r="R41" s="83">
        <v>0.10201824672622208</v>
      </c>
      <c r="S41" s="84">
        <f>I41+R41</f>
        <v>0.12092890983517066</v>
      </c>
      <c r="T41" s="85">
        <f>分析係数表!F44</f>
        <v>0.50772097976570818</v>
      </c>
      <c r="U41" s="86">
        <f>S41*T41</f>
        <v>6.1398144583511831E-2</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投入係数表!AE42</f>
        <v>5.8136718182258613E-4</v>
      </c>
      <c r="E42" s="77">
        <f>$C$33*D42</f>
        <v>5.8136718182258615E-2</v>
      </c>
      <c r="F42" s="76">
        <f>分析係数表!C45</f>
        <v>1</v>
      </c>
      <c r="G42" s="77">
        <f>E42*F42</f>
        <v>5.8136718182258615E-2</v>
      </c>
      <c r="H42" s="77">
        <v>0.11552730122926108</v>
      </c>
      <c r="I42" s="77">
        <f>C42+H42</f>
        <v>0.11552730122926108</v>
      </c>
      <c r="J42" s="76">
        <f>分析係数表!G45</f>
        <v>0</v>
      </c>
      <c r="K42" s="78">
        <f>I42*J42</f>
        <v>0</v>
      </c>
      <c r="L42" s="79"/>
      <c r="M42" s="80"/>
      <c r="N42" s="81">
        <f>分析係数表!H45</f>
        <v>0</v>
      </c>
      <c r="O42" s="82">
        <f t="shared" si="4"/>
        <v>0</v>
      </c>
      <c r="P42" s="76">
        <f>分析係数表!C45</f>
        <v>1</v>
      </c>
      <c r="Q42" s="82">
        <f>O42*P42</f>
        <v>0</v>
      </c>
      <c r="R42" s="83">
        <v>8.6958500983157355E-3</v>
      </c>
      <c r="S42" s="84">
        <f>I42+R42</f>
        <v>0.12422315132757682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4.8447265151882175E-4</v>
      </c>
      <c r="E43" s="77">
        <f>$C$33*D43</f>
        <v>4.8447265151882177E-2</v>
      </c>
      <c r="F43" s="76">
        <f>分析係数表!C46</f>
        <v>1</v>
      </c>
      <c r="G43" s="77">
        <f>E43*F43</f>
        <v>4.8447265151882177E-2</v>
      </c>
      <c r="H43" s="77">
        <v>8.5080112127268473E-2</v>
      </c>
      <c r="I43" s="77">
        <f>C43+H43</f>
        <v>8.5080112127268473E-2</v>
      </c>
      <c r="J43" s="76">
        <f>分析係数表!G46</f>
        <v>9.254143646408839E-3</v>
      </c>
      <c r="K43" s="78">
        <f>I43*J43</f>
        <v>7.8734357907831311E-4</v>
      </c>
      <c r="L43" s="79"/>
      <c r="M43" s="80"/>
      <c r="N43" s="81">
        <f>分析係数表!H46</f>
        <v>3.7808984269891717E-2</v>
      </c>
      <c r="O43" s="82">
        <f t="shared" si="4"/>
        <v>7.3124774254332933E-2</v>
      </c>
      <c r="P43" s="76">
        <f>分析係数表!C46</f>
        <v>1</v>
      </c>
      <c r="Q43" s="82">
        <f>O43*P43</f>
        <v>7.3124774254332933E-2</v>
      </c>
      <c r="R43" s="83">
        <v>7.7903023686402353E-2</v>
      </c>
      <c r="S43" s="84">
        <f>I43+R43</f>
        <v>0.16298313581367083</v>
      </c>
      <c r="T43" s="85">
        <f>分析係数表!F46</f>
        <v>0.31353591160220995</v>
      </c>
      <c r="U43" s="86">
        <f>S43*T43</f>
        <v>5.1101066063126074E-2</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投入係数表!AE44</f>
        <v>0.11622498909936534</v>
      </c>
      <c r="E44" s="91">
        <f>SUM(E5:E43)</f>
        <v>11.622498909936533</v>
      </c>
      <c r="F44" s="92">
        <f>分析係数表!C47</f>
        <v>0.4319039427318887</v>
      </c>
      <c r="G44" s="91">
        <f>SUM(G5:G43)</f>
        <v>4.6090291664994067</v>
      </c>
      <c r="H44" s="91">
        <f>SUM(H5:H43)</f>
        <v>5.2556942473377344</v>
      </c>
      <c r="I44" s="91">
        <f>SUM(I5:I43)</f>
        <v>105.25569424733774</v>
      </c>
      <c r="J44" s="92">
        <f>分析係数表!G47</f>
        <v>0.25029486054038919</v>
      </c>
      <c r="K44" s="93">
        <f>SUM(K5:K43)</f>
        <v>3.0846222523441229</v>
      </c>
      <c r="L44" s="94">
        <f>最終需要_まとめ!$L$33</f>
        <v>0.627</v>
      </c>
      <c r="M44" s="91">
        <f>K44*L44</f>
        <v>1.9340581522197651</v>
      </c>
      <c r="N44" s="95">
        <f>分析係数表!H47</f>
        <v>1</v>
      </c>
      <c r="O44" s="96">
        <f>SUM(O5:O43)</f>
        <v>1.9340581522197648</v>
      </c>
      <c r="P44" s="92">
        <f>分析係数表!C47</f>
        <v>0.4319039427318887</v>
      </c>
      <c r="Q44" s="96">
        <f>SUM(Q5:Q43)</f>
        <v>0.86338844363879308</v>
      </c>
      <c r="R44" s="91">
        <f>SUM(R5:R43)</f>
        <v>0.99613014179109849</v>
      </c>
      <c r="S44" s="97">
        <f>SUM(S5:S43)</f>
        <v>106.25182438912883</v>
      </c>
      <c r="T44" s="98">
        <f>分析係数表!F47</f>
        <v>0.46751956312169796</v>
      </c>
      <c r="U44" s="99">
        <f>SUM(U5:U43)</f>
        <v>92.243236196825961</v>
      </c>
      <c r="V44" s="100">
        <f>分析係数表!D47</f>
        <v>9.4632730327820297E-2</v>
      </c>
      <c r="W44" s="101">
        <f>SUM(W5:W43)</f>
        <v>1</v>
      </c>
      <c r="X44" s="92">
        <f>分析係数表!E47</f>
        <v>7.3297752597196272E-2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7.6312576312576313E-5</v>
      </c>
      <c r="E5" s="77">
        <f t="shared" ref="E5:E38" si="0">$C$34*D5</f>
        <v>7.631257631257631E-3</v>
      </c>
      <c r="F5" s="76">
        <f>分析係数表!C8</f>
        <v>0.68488372093023253</v>
      </c>
      <c r="G5" s="77">
        <f t="shared" ref="G5:G38" si="1">E5*F5</f>
        <v>5.2265241218729585E-3</v>
      </c>
      <c r="H5" s="77">
        <f t="array" ref="H5:H43">MMULT(逆行列係数!C5:AO43,'30'!G5:G43)</f>
        <v>8.9481860279842541E-3</v>
      </c>
      <c r="I5" s="77">
        <f t="shared" ref="I5:I38" si="2">C5+H5</f>
        <v>8.9481860279842541E-3</v>
      </c>
      <c r="J5" s="76">
        <f>分析係数表!G8</f>
        <v>0.11968520032706459</v>
      </c>
      <c r="K5" s="78">
        <f t="shared" ref="K5:K38" si="3">I5*J5</f>
        <v>1.0709654373231359E-3</v>
      </c>
      <c r="L5" s="79" t="s">
        <v>186</v>
      </c>
      <c r="M5" s="80" t="s">
        <v>186</v>
      </c>
      <c r="N5" s="81">
        <f>分析係数表!H8</f>
        <v>1.1759401339568168E-2</v>
      </c>
      <c r="O5" s="82">
        <f t="shared" ref="O5:O43" si="4">$M$44*N5</f>
        <v>0.375983412172193</v>
      </c>
      <c r="P5" s="76">
        <f>分析係数表!C8</f>
        <v>0.68488372093023253</v>
      </c>
      <c r="Q5" s="82">
        <f t="shared" ref="Q5:Q38" si="5">O5*P5</f>
        <v>0.25750491833653683</v>
      </c>
      <c r="R5" s="83">
        <f t="array" ref="R5:R43">MMULT(逆行列係数!C5:AO43,'30'!Q5:Q43)</f>
        <v>0.37130900986322374</v>
      </c>
      <c r="S5" s="84">
        <f t="shared" ref="S5:S38" si="6">I5+R5</f>
        <v>0.38025719589120799</v>
      </c>
      <c r="T5" s="85">
        <f>分析係数表!F8</f>
        <v>0.45145134914145546</v>
      </c>
      <c r="U5" s="86">
        <f t="shared" ref="U5:U38" si="7">S5*T5</f>
        <v>0.17166762410583256</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投入係数表!AF6</f>
        <v>0</v>
      </c>
      <c r="E6" s="77">
        <f t="shared" si="0"/>
        <v>0</v>
      </c>
      <c r="F6" s="76">
        <f>分析係数表!C9</f>
        <v>0.9299655568312285</v>
      </c>
      <c r="G6" s="77">
        <f t="shared" si="1"/>
        <v>0</v>
      </c>
      <c r="H6" s="77">
        <v>8.106456620742027E-3</v>
      </c>
      <c r="I6" s="77">
        <f t="shared" si="2"/>
        <v>8.106456620742027E-3</v>
      </c>
      <c r="J6" s="76">
        <f>分析係数表!G9</f>
        <v>0.24742268041237114</v>
      </c>
      <c r="K6" s="78">
        <f t="shared" si="3"/>
        <v>2.0057212257506046E-3</v>
      </c>
      <c r="L6" s="79"/>
      <c r="M6" s="80"/>
      <c r="N6" s="81">
        <f>分析係数表!H9</f>
        <v>6.1815034870952028E-4</v>
      </c>
      <c r="O6" s="82">
        <f t="shared" si="4"/>
        <v>1.9764124944116515E-2</v>
      </c>
      <c r="P6" s="76">
        <f>分析係数表!C9</f>
        <v>0.9299655568312285</v>
      </c>
      <c r="Q6" s="82">
        <f t="shared" si="5"/>
        <v>1.8379955458937287E-2</v>
      </c>
      <c r="R6" s="83">
        <v>2.5317554391210393E-2</v>
      </c>
      <c r="S6" s="84">
        <f t="shared" si="6"/>
        <v>3.3424011011952422E-2</v>
      </c>
      <c r="T6" s="85">
        <f>分析係数表!F9</f>
        <v>0.67468499427262318</v>
      </c>
      <c r="U6" s="86">
        <f t="shared" si="7"/>
        <v>2.2550678678167214E-2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投入係数表!AF7</f>
        <v>0</v>
      </c>
      <c r="E7" s="77">
        <f t="shared" si="0"/>
        <v>0</v>
      </c>
      <c r="F7" s="76">
        <f>分析係数表!C10</f>
        <v>1.2922465208747513E-2</v>
      </c>
      <c r="G7" s="77">
        <f t="shared" si="1"/>
        <v>0</v>
      </c>
      <c r="H7" s="77">
        <v>4.5949789185693869E-5</v>
      </c>
      <c r="I7" s="77">
        <f t="shared" si="2"/>
        <v>4.5949789185693869E-5</v>
      </c>
      <c r="J7" s="76">
        <f>分析係数表!G10</f>
        <v>0.17647058823529413</v>
      </c>
      <c r="K7" s="78">
        <f t="shared" si="3"/>
        <v>8.1087863268871543E-6</v>
      </c>
      <c r="L7" s="79"/>
      <c r="M7" s="80"/>
      <c r="N7" s="81">
        <f>分析係数表!H10</f>
        <v>1.1926665551571919E-3</v>
      </c>
      <c r="O7" s="82">
        <f t="shared" si="4"/>
        <v>3.8133135186295387E-2</v>
      </c>
      <c r="P7" s="76">
        <f>分析係数表!C10</f>
        <v>1.2922465208747513E-2</v>
      </c>
      <c r="Q7" s="82">
        <f t="shared" si="5"/>
        <v>4.9277411274536781E-4</v>
      </c>
      <c r="R7" s="83">
        <v>8.1325044808819508E-4</v>
      </c>
      <c r="S7" s="84">
        <f t="shared" si="6"/>
        <v>8.5920023727388897E-4</v>
      </c>
      <c r="T7" s="85">
        <f>分析係数表!F10</f>
        <v>0.58823529411764708</v>
      </c>
      <c r="U7" s="86">
        <f t="shared" si="7"/>
        <v>5.054119042787582E-4</v>
      </c>
      <c r="V7" s="87">
        <f>分析係数表!D10</f>
        <v>5.8823529411764705E-2</v>
      </c>
      <c r="W7" s="88">
        <f t="shared" si="8"/>
        <v>0</v>
      </c>
      <c r="X7" s="76">
        <f>分析係数表!E10</f>
        <v>0</v>
      </c>
      <c r="Y7" s="89">
        <f t="shared" si="9"/>
        <v>0</v>
      </c>
    </row>
    <row r="8" spans="1:25" x14ac:dyDescent="0.2">
      <c r="A8" s="6" t="s">
        <v>221</v>
      </c>
      <c r="B8" s="5" t="s">
        <v>27</v>
      </c>
      <c r="C8" s="90"/>
      <c r="D8" s="76">
        <f>投入係数表!AF8</f>
        <v>0</v>
      </c>
      <c r="E8" s="77">
        <f t="shared" si="0"/>
        <v>0</v>
      </c>
      <c r="F8" s="76">
        <f>分析係数表!C11</f>
        <v>8.1708834508502748E-2</v>
      </c>
      <c r="G8" s="77">
        <f t="shared" si="1"/>
        <v>0</v>
      </c>
      <c r="H8" s="77">
        <v>1.4967342565429869E-2</v>
      </c>
      <c r="I8" s="77">
        <f t="shared" si="2"/>
        <v>1.4967342565429869E-2</v>
      </c>
      <c r="J8" s="76">
        <f>分析係数表!G11</f>
        <v>0.34375</v>
      </c>
      <c r="K8" s="78">
        <f t="shared" si="3"/>
        <v>5.1450240068665175E-3</v>
      </c>
      <c r="L8" s="79"/>
      <c r="M8" s="80"/>
      <c r="N8" s="81">
        <f>分析係数表!H11</f>
        <v>-2.1817071130924245E-5</v>
      </c>
      <c r="O8" s="82">
        <f t="shared" si="4"/>
        <v>-6.9755735096881815E-4</v>
      </c>
      <c r="P8" s="76">
        <f>分析係数表!C11</f>
        <v>8.1708834508502748E-2</v>
      </c>
      <c r="Q8" s="82">
        <f t="shared" si="5"/>
        <v>-5.699659815050073E-5</v>
      </c>
      <c r="R8" s="83">
        <v>4.5171388191722166E-3</v>
      </c>
      <c r="S8" s="84">
        <f t="shared" si="6"/>
        <v>1.9484481384602084E-2</v>
      </c>
      <c r="T8" s="85">
        <f>分析係数表!F11</f>
        <v>0.56944444444444442</v>
      </c>
      <c r="U8" s="86">
        <f t="shared" si="7"/>
        <v>1.1095329677342853E-2</v>
      </c>
      <c r="V8" s="87">
        <f>分析係数表!D11</f>
        <v>3.8194444444444448E-2</v>
      </c>
      <c r="W8" s="88">
        <f t="shared" si="8"/>
        <v>0</v>
      </c>
      <c r="X8" s="76">
        <f>分析係数表!E11</f>
        <v>3.125E-2</v>
      </c>
      <c r="Y8" s="89">
        <f t="shared" si="9"/>
        <v>0</v>
      </c>
    </row>
    <row r="9" spans="1:25" x14ac:dyDescent="0.2">
      <c r="A9" s="6" t="s">
        <v>222</v>
      </c>
      <c r="B9" s="5" t="s">
        <v>190</v>
      </c>
      <c r="C9" s="90"/>
      <c r="D9" s="76">
        <f>投入係数表!AF9</f>
        <v>1.5262515262515263E-4</v>
      </c>
      <c r="E9" s="77">
        <f t="shared" si="0"/>
        <v>1.5262515262515262E-2</v>
      </c>
      <c r="F9" s="76">
        <f>分析係数表!C12</f>
        <v>0.11314574959059098</v>
      </c>
      <c r="G9" s="77">
        <f t="shared" si="1"/>
        <v>1.7268887300151247E-3</v>
      </c>
      <c r="H9" s="77">
        <v>3.0705034113482068E-3</v>
      </c>
      <c r="I9" s="77">
        <f t="shared" si="2"/>
        <v>3.0705034113482068E-3</v>
      </c>
      <c r="J9" s="76">
        <f>分析係数表!G12</f>
        <v>0.14250333396837492</v>
      </c>
      <c r="K9" s="78">
        <f t="shared" si="3"/>
        <v>4.3755697307838796E-4</v>
      </c>
      <c r="L9" s="79"/>
      <c r="M9" s="80"/>
      <c r="N9" s="81">
        <f>分析係数表!H12</f>
        <v>9.1697149963274591E-2</v>
      </c>
      <c r="O9" s="82">
        <f t="shared" si="4"/>
        <v>2.9318335461219425</v>
      </c>
      <c r="P9" s="76">
        <f>分析係数表!C12</f>
        <v>0.11314574959059098</v>
      </c>
      <c r="Q9" s="82">
        <f t="shared" si="5"/>
        <v>0.33172450425080768</v>
      </c>
      <c r="R9" s="83">
        <v>0.3748078913623164</v>
      </c>
      <c r="S9" s="84">
        <f t="shared" si="6"/>
        <v>0.37787839477366458</v>
      </c>
      <c r="T9" s="85">
        <f>分析係数表!F12</f>
        <v>0.2998031371054804</v>
      </c>
      <c r="U9" s="86">
        <f t="shared" si="7"/>
        <v>0.11328912819752782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投入係数表!AF10</f>
        <v>1.3736263736263737E-3</v>
      </c>
      <c r="E10" s="77">
        <f t="shared" si="0"/>
        <v>0.13736263736263737</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0.44969197225789809</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投入係数表!AF11</f>
        <v>4.120879120879121E-3</v>
      </c>
      <c r="E11" s="77">
        <f t="shared" si="0"/>
        <v>0.41208791208791212</v>
      </c>
      <c r="F11" s="76">
        <f>分析係数表!C14</f>
        <v>0.3356233343204027</v>
      </c>
      <c r="G11" s="77">
        <f t="shared" si="1"/>
        <v>0.13830631908807806</v>
      </c>
      <c r="H11" s="77">
        <v>0.63863555367275171</v>
      </c>
      <c r="I11" s="77">
        <f t="shared" si="2"/>
        <v>0.63863555367275171</v>
      </c>
      <c r="J11" s="76">
        <f>分析係数表!G14</f>
        <v>0.16310052482842147</v>
      </c>
      <c r="K11" s="78">
        <f t="shared" si="3"/>
        <v>0.10416179397811533</v>
      </c>
      <c r="L11" s="79"/>
      <c r="M11" s="80"/>
      <c r="N11" s="81">
        <f>分析係数表!H14</f>
        <v>1.1635771269826263E-3</v>
      </c>
      <c r="O11" s="82">
        <f t="shared" si="4"/>
        <v>3.7203058718336963E-2</v>
      </c>
      <c r="P11" s="76">
        <f>分析係数表!C14</f>
        <v>0.3356233343204027</v>
      </c>
      <c r="Q11" s="82">
        <f t="shared" si="5"/>
        <v>1.2486214613965979E-2</v>
      </c>
      <c r="R11" s="83">
        <v>0.14612358699704234</v>
      </c>
      <c r="S11" s="84">
        <f t="shared" si="6"/>
        <v>0.78475914066979402</v>
      </c>
      <c r="T11" s="85">
        <f>分析係数表!F14</f>
        <v>0.30244919930022879</v>
      </c>
      <c r="U11" s="86">
        <f t="shared" si="7"/>
        <v>0.23734977373911481</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投入係数表!AF12</f>
        <v>6.105006105006105E-4</v>
      </c>
      <c r="E12" s="77">
        <f t="shared" si="0"/>
        <v>6.1050061050061048E-2</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0.27065225217590144</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投入係数表!AF13</f>
        <v>4.9526862026862024E-2</v>
      </c>
      <c r="E13" s="77">
        <f t="shared" si="0"/>
        <v>4.9526862026862029</v>
      </c>
      <c r="F13" s="76">
        <f>分析係数表!C16</f>
        <v>4.9444829979181093E-2</v>
      </c>
      <c r="G13" s="77">
        <f t="shared" si="1"/>
        <v>0.24488472723205534</v>
      </c>
      <c r="H13" s="77">
        <v>0.25346328669488699</v>
      </c>
      <c r="I13" s="77">
        <f t="shared" si="2"/>
        <v>0.25346328669488699</v>
      </c>
      <c r="J13" s="76">
        <f>分析係数表!G16</f>
        <v>3.3546325878594248E-2</v>
      </c>
      <c r="K13" s="78">
        <f t="shared" si="3"/>
        <v>8.5027620137262411E-3</v>
      </c>
      <c r="L13" s="79"/>
      <c r="M13" s="80"/>
      <c r="N13" s="81">
        <f>分析係数表!H16</f>
        <v>1.6697331772200688E-2</v>
      </c>
      <c r="O13" s="82">
        <f t="shared" si="4"/>
        <v>0.53386389260813549</v>
      </c>
      <c r="P13" s="76">
        <f>分析係数表!C16</f>
        <v>4.9444829979181093E-2</v>
      </c>
      <c r="Q13" s="82">
        <f t="shared" si="5"/>
        <v>2.6396809402033053E-2</v>
      </c>
      <c r="R13" s="83">
        <v>3.1444913946201906E-2</v>
      </c>
      <c r="S13" s="84">
        <f t="shared" si="6"/>
        <v>0.2849082006410889</v>
      </c>
      <c r="T13" s="85">
        <f>分析係数表!F16</f>
        <v>0.28753993610223644</v>
      </c>
      <c r="U13" s="86">
        <f t="shared" si="7"/>
        <v>8.1922485807341863E-2</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投入係数表!AF14</f>
        <v>2.2893772893772895E-3</v>
      </c>
      <c r="E14" s="77">
        <f t="shared" si="0"/>
        <v>0.22893772893772896</v>
      </c>
      <c r="F14" s="76">
        <f>分析係数表!C17</f>
        <v>0.25757290686735657</v>
      </c>
      <c r="G14" s="77">
        <f t="shared" si="1"/>
        <v>5.8968156334101782E-2</v>
      </c>
      <c r="H14" s="77">
        <v>0.10968728516662413</v>
      </c>
      <c r="I14" s="77">
        <f t="shared" si="2"/>
        <v>0.10968728516662413</v>
      </c>
      <c r="J14" s="76">
        <f>分析係数表!G17</f>
        <v>0.2176385387050051</v>
      </c>
      <c r="K14" s="78">
        <f t="shared" si="3"/>
        <v>2.3872180458183258E-2</v>
      </c>
      <c r="L14" s="79"/>
      <c r="M14" s="80"/>
      <c r="N14" s="81">
        <f>分析係数表!H17</f>
        <v>2.8507639611074346E-3</v>
      </c>
      <c r="O14" s="82">
        <f t="shared" si="4"/>
        <v>9.1147493859925571E-2</v>
      </c>
      <c r="P14" s="76">
        <f>分析係数表!C17</f>
        <v>0.25757290686735657</v>
      </c>
      <c r="Q14" s="82">
        <f t="shared" si="5"/>
        <v>2.3477124947175562E-2</v>
      </c>
      <c r="R14" s="83">
        <v>6.0349993819000428E-2</v>
      </c>
      <c r="S14" s="84">
        <f t="shared" si="6"/>
        <v>0.17003727898562454</v>
      </c>
      <c r="T14" s="85">
        <f>分析係数表!F17</f>
        <v>0.33994957352073385</v>
      </c>
      <c r="U14" s="86">
        <f t="shared" si="7"/>
        <v>5.7804100473789102E-2</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投入係数表!AF15</f>
        <v>0</v>
      </c>
      <c r="E15" s="77">
        <f t="shared" si="0"/>
        <v>0</v>
      </c>
      <c r="F15" s="76">
        <f>分析係数表!C18</f>
        <v>0.16953824948311513</v>
      </c>
      <c r="G15" s="77">
        <f t="shared" si="1"/>
        <v>0</v>
      </c>
      <c r="H15" s="77">
        <v>6.2251628233140855E-3</v>
      </c>
      <c r="I15" s="77">
        <f t="shared" si="2"/>
        <v>6.2251628233140855E-3</v>
      </c>
      <c r="J15" s="76">
        <f>分析係数表!G18</f>
        <v>0.21537419573315272</v>
      </c>
      <c r="K15" s="78">
        <f t="shared" si="3"/>
        <v>1.3407394363791935E-3</v>
      </c>
      <c r="L15" s="79"/>
      <c r="M15" s="80"/>
      <c r="N15" s="81">
        <f>分析係数表!H18</f>
        <v>4.4361377966212629E-4</v>
      </c>
      <c r="O15" s="82">
        <f t="shared" si="4"/>
        <v>1.4183666136365968E-2</v>
      </c>
      <c r="P15" s="76">
        <f>分析係数表!C18</f>
        <v>0.16953824948311513</v>
      </c>
      <c r="Q15" s="82">
        <f t="shared" si="5"/>
        <v>2.4046739280124251E-3</v>
      </c>
      <c r="R15" s="83">
        <v>7.209844058447188E-3</v>
      </c>
      <c r="S15" s="84">
        <f t="shared" si="6"/>
        <v>1.3435006881761274E-2</v>
      </c>
      <c r="T15" s="85">
        <f>分析係数表!F18</f>
        <v>0.45885540128682695</v>
      </c>
      <c r="U15" s="86">
        <f t="shared" si="7"/>
        <v>6.1647254740218515E-3</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投入係数表!AF16</f>
        <v>2.2893772893772894E-4</v>
      </c>
      <c r="E16" s="77">
        <f t="shared" si="0"/>
        <v>2.2893772893772892E-2</v>
      </c>
      <c r="F16" s="76">
        <f>分析係数表!C19</f>
        <v>7.0188221007893126E-2</v>
      </c>
      <c r="G16" s="77">
        <f t="shared" si="1"/>
        <v>1.6068731915726447E-3</v>
      </c>
      <c r="H16" s="77">
        <v>4.5643376180922093E-3</v>
      </c>
      <c r="I16" s="77">
        <f t="shared" si="2"/>
        <v>4.5643376180922093E-3</v>
      </c>
      <c r="J16" s="76">
        <f>分析係数表!G19</f>
        <v>5.7542768273716953E-2</v>
      </c>
      <c r="K16" s="78">
        <f t="shared" si="3"/>
        <v>2.6264462188088921E-4</v>
      </c>
      <c r="L16" s="79"/>
      <c r="M16" s="80"/>
      <c r="N16" s="81">
        <f>分析係数表!H19</f>
        <v>-1.1635771269826264E-4</v>
      </c>
      <c r="O16" s="82">
        <f t="shared" si="4"/>
        <v>-3.720305871833697E-3</v>
      </c>
      <c r="P16" s="76">
        <f>分析係数表!C19</f>
        <v>7.0188221007893126E-2</v>
      </c>
      <c r="Q16" s="82">
        <f t="shared" si="5"/>
        <v>-2.6112165074922605E-4</v>
      </c>
      <c r="R16" s="83">
        <v>2.3271276494313958E-3</v>
      </c>
      <c r="S16" s="84">
        <f t="shared" si="6"/>
        <v>6.8914652675236051E-3</v>
      </c>
      <c r="T16" s="85">
        <f>分析係数表!F19</f>
        <v>0.24027993779160187</v>
      </c>
      <c r="U16" s="86">
        <f t="shared" si="7"/>
        <v>1.6558808457735566E-3</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投入係数表!AF17</f>
        <v>0</v>
      </c>
      <c r="E17" s="77">
        <f t="shared" si="0"/>
        <v>0</v>
      </c>
      <c r="F17" s="76">
        <f>分析係数表!C20</f>
        <v>0.17015847434864362</v>
      </c>
      <c r="G17" s="77">
        <f t="shared" si="1"/>
        <v>0</v>
      </c>
      <c r="H17" s="77">
        <v>5.0849632877160659E-3</v>
      </c>
      <c r="I17" s="77">
        <f t="shared" si="2"/>
        <v>5.0849632877160659E-3</v>
      </c>
      <c r="J17" s="76">
        <f>分析係数表!G20</f>
        <v>0.1001139508383526</v>
      </c>
      <c r="K17" s="78">
        <f t="shared" si="3"/>
        <v>5.09075764601234E-4</v>
      </c>
      <c r="L17" s="79"/>
      <c r="M17" s="80"/>
      <c r="N17" s="81">
        <f>分析係数表!H20</f>
        <v>5.5269913531674753E-4</v>
      </c>
      <c r="O17" s="82">
        <f t="shared" si="4"/>
        <v>1.7671452891210061E-2</v>
      </c>
      <c r="P17" s="76">
        <f>分析係数表!C20</f>
        <v>0.17015847434864362</v>
      </c>
      <c r="Q17" s="82">
        <f t="shared" si="5"/>
        <v>3.0069474634922314E-3</v>
      </c>
      <c r="R17" s="83">
        <v>1.0770367978668795E-2</v>
      </c>
      <c r="S17" s="84">
        <f t="shared" si="6"/>
        <v>1.5855331266384859E-2</v>
      </c>
      <c r="T17" s="85">
        <f>分析係数表!F20</f>
        <v>0.22285528243529221</v>
      </c>
      <c r="U17" s="86">
        <f t="shared" si="7"/>
        <v>3.533444327475317E-3</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投入係数表!AF18</f>
        <v>1.6025641025641025E-3</v>
      </c>
      <c r="E18" s="77">
        <f t="shared" si="0"/>
        <v>0.16025641025641024</v>
      </c>
      <c r="F18" s="76">
        <f>分析係数表!C21</f>
        <v>0.30753935376967689</v>
      </c>
      <c r="G18" s="77">
        <f t="shared" si="1"/>
        <v>4.9285152847704627E-2</v>
      </c>
      <c r="H18" s="77">
        <v>7.0412219568223397E-2</v>
      </c>
      <c r="I18" s="77">
        <f t="shared" si="2"/>
        <v>7.0412219568223397E-2</v>
      </c>
      <c r="J18" s="76">
        <f>分析係数表!G21</f>
        <v>0.28506721215663355</v>
      </c>
      <c r="K18" s="78">
        <f t="shared" si="3"/>
        <v>2.0072215134074204E-2</v>
      </c>
      <c r="L18" s="79"/>
      <c r="M18" s="80"/>
      <c r="N18" s="81">
        <f>分析係数表!H21</f>
        <v>9.2358934454245961E-4</v>
      </c>
      <c r="O18" s="82">
        <f t="shared" si="4"/>
        <v>2.9529927857679966E-2</v>
      </c>
      <c r="P18" s="76">
        <f>分析係数表!C21</f>
        <v>0.30753935376967689</v>
      </c>
      <c r="Q18" s="82">
        <f t="shared" si="5"/>
        <v>9.081614930216076E-3</v>
      </c>
      <c r="R18" s="83">
        <v>2.5497759743066662E-2</v>
      </c>
      <c r="S18" s="84">
        <f t="shared" si="6"/>
        <v>9.5909979311290056E-2</v>
      </c>
      <c r="T18" s="85">
        <f>分析係数表!F21</f>
        <v>0.42562828755113968</v>
      </c>
      <c r="U18" s="86">
        <f t="shared" si="7"/>
        <v>4.0822000253329618E-2</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投入係数表!AF19</f>
        <v>7.6312576312576313E-5</v>
      </c>
      <c r="E19" s="77">
        <f t="shared" si="0"/>
        <v>7.631257631257631E-3</v>
      </c>
      <c r="F19" s="76">
        <f>分析係数表!C22</f>
        <v>4.2074718897352148E-2</v>
      </c>
      <c r="G19" s="77">
        <f t="shared" si="1"/>
        <v>3.2108301966843821E-4</v>
      </c>
      <c r="H19" s="77">
        <v>2.0179202900089694E-3</v>
      </c>
      <c r="I19" s="77">
        <f t="shared" si="2"/>
        <v>2.0179202900089694E-3</v>
      </c>
      <c r="J19" s="76">
        <f>分析係数表!G22</f>
        <v>0.19450101832993891</v>
      </c>
      <c r="K19" s="78">
        <f t="shared" si="3"/>
        <v>3.9248755131539022E-4</v>
      </c>
      <c r="L19" s="79"/>
      <c r="M19" s="80"/>
      <c r="N19" s="81">
        <f>分析係数表!H22</f>
        <v>4.363414226184849E-5</v>
      </c>
      <c r="O19" s="82">
        <f t="shared" si="4"/>
        <v>1.3951147019376363E-3</v>
      </c>
      <c r="P19" s="76">
        <f>分析係数表!C22</f>
        <v>4.2074718897352148E-2</v>
      </c>
      <c r="Q19" s="82">
        <f t="shared" si="5"/>
        <v>5.8699058913589273E-5</v>
      </c>
      <c r="R19" s="83">
        <v>7.9732108545530183E-4</v>
      </c>
      <c r="S19" s="84">
        <f t="shared" si="6"/>
        <v>2.8152413754642712E-3</v>
      </c>
      <c r="T19" s="85">
        <f>分析係数表!F22</f>
        <v>0.41276306856754924</v>
      </c>
      <c r="U19" s="86">
        <f t="shared" si="7"/>
        <v>1.1620276688949606E-3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9.3007646795842424E-4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投入係数表!AF21</f>
        <v>0</v>
      </c>
      <c r="E21" s="77">
        <f t="shared" si="0"/>
        <v>0</v>
      </c>
      <c r="F21" s="76">
        <f>分析係数表!C24</f>
        <v>7.1732954545454586E-2</v>
      </c>
      <c r="G21" s="77">
        <f t="shared" si="1"/>
        <v>0</v>
      </c>
      <c r="H21" s="77">
        <v>2.1028723630502882E-3</v>
      </c>
      <c r="I21" s="77">
        <f t="shared" si="2"/>
        <v>2.1028723630502882E-3</v>
      </c>
      <c r="J21" s="76">
        <f>分析係数表!G24</f>
        <v>0.20895522388059701</v>
      </c>
      <c r="K21" s="78">
        <f t="shared" si="3"/>
        <v>4.3940616541349306E-4</v>
      </c>
      <c r="L21" s="79"/>
      <c r="M21" s="80"/>
      <c r="N21" s="81">
        <f>分析係数表!H24</f>
        <v>3.4907313809478792E-4</v>
      </c>
      <c r="O21" s="82">
        <f t="shared" si="4"/>
        <v>1.116091761550109E-2</v>
      </c>
      <c r="P21" s="76">
        <f>分析係数表!C24</f>
        <v>7.1732954545454586E-2</v>
      </c>
      <c r="Q21" s="82">
        <f t="shared" si="5"/>
        <v>8.0060559599830314E-4</v>
      </c>
      <c r="R21" s="83">
        <v>3.3488564454641008E-3</v>
      </c>
      <c r="S21" s="84">
        <f t="shared" si="6"/>
        <v>5.4517288085143886E-3</v>
      </c>
      <c r="T21" s="85">
        <f>分析係数表!F24</f>
        <v>0.39402985074626867</v>
      </c>
      <c r="U21" s="86">
        <f t="shared" si="7"/>
        <v>2.1481438887280577E-3</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投入係数表!AF22</f>
        <v>0</v>
      </c>
      <c r="E22" s="77">
        <f t="shared" si="0"/>
        <v>0</v>
      </c>
      <c r="F22" s="76">
        <f>分析係数表!C25</f>
        <v>8.282778259254675E-2</v>
      </c>
      <c r="G22" s="77">
        <f t="shared" si="1"/>
        <v>0</v>
      </c>
      <c r="H22" s="77">
        <v>8.7334275792926852E-3</v>
      </c>
      <c r="I22" s="77">
        <f t="shared" si="2"/>
        <v>8.7334275792926852E-3</v>
      </c>
      <c r="J22" s="76">
        <f>分析係数表!G25</f>
        <v>0.19696794352505498</v>
      </c>
      <c r="K22" s="78">
        <f t="shared" si="3"/>
        <v>1.7202052702182792E-3</v>
      </c>
      <c r="L22" s="79"/>
      <c r="M22" s="80"/>
      <c r="N22" s="81">
        <f>分析係数表!H25</f>
        <v>5.163373500985404E-4</v>
      </c>
      <c r="O22" s="82">
        <f t="shared" si="4"/>
        <v>1.6508857306262028E-2</v>
      </c>
      <c r="P22" s="76">
        <f>分析係数表!C25</f>
        <v>8.282778259254675E-2</v>
      </c>
      <c r="Q22" s="82">
        <f t="shared" si="5"/>
        <v>1.3673920438144482E-3</v>
      </c>
      <c r="R22" s="83">
        <v>8.4194682716474522E-3</v>
      </c>
      <c r="S22" s="84">
        <f t="shared" si="6"/>
        <v>1.7152895850940139E-2</v>
      </c>
      <c r="T22" s="85">
        <f>分析係数表!F25</f>
        <v>0.35065385950700151</v>
      </c>
      <c r="U22" s="86">
        <f t="shared" si="7"/>
        <v>6.0147291318537926E-3</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投入係数表!AF23</f>
        <v>1.5262515262515263E-4</v>
      </c>
      <c r="E23" s="77">
        <f t="shared" si="0"/>
        <v>1.5262515262515262E-2</v>
      </c>
      <c r="F23" s="76">
        <f>分析係数表!C26</f>
        <v>0.67408011178388449</v>
      </c>
      <c r="G23" s="77">
        <f t="shared" si="1"/>
        <v>1.0288157994259532E-2</v>
      </c>
      <c r="H23" s="77">
        <v>3.7997956206241836E-2</v>
      </c>
      <c r="I23" s="77">
        <f t="shared" si="2"/>
        <v>3.7997956206241836E-2</v>
      </c>
      <c r="J23" s="76">
        <f>分析係数表!G26</f>
        <v>0.19641156410335187</v>
      </c>
      <c r="K23" s="78">
        <f t="shared" si="3"/>
        <v>7.463238011198625E-3</v>
      </c>
      <c r="L23" s="79"/>
      <c r="M23" s="80"/>
      <c r="N23" s="81">
        <f>分析係数表!H26</f>
        <v>1.0886718494331198E-2</v>
      </c>
      <c r="O23" s="82">
        <f t="shared" si="4"/>
        <v>0.34808111813344023</v>
      </c>
      <c r="P23" s="76">
        <f>分析係数表!C26</f>
        <v>0.67408011178388449</v>
      </c>
      <c r="Q23" s="82">
        <f t="shared" si="5"/>
        <v>0.23463455902124888</v>
      </c>
      <c r="R23" s="83">
        <v>0.26740875721593976</v>
      </c>
      <c r="S23" s="84">
        <f t="shared" si="6"/>
        <v>0.30540671342218162</v>
      </c>
      <c r="T23" s="85">
        <f>分析係数表!F26</f>
        <v>0.33487971980706011</v>
      </c>
      <c r="U23" s="86">
        <f t="shared" si="7"/>
        <v>0.10227451461801529</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投入係数表!AF24</f>
        <v>2.2893772893772894E-4</v>
      </c>
      <c r="E24" s="77">
        <f t="shared" si="0"/>
        <v>2.2893772893772892E-2</v>
      </c>
      <c r="F24" s="76">
        <f>分析係数表!C27</f>
        <v>6.0248713550600352E-2</v>
      </c>
      <c r="G24" s="77">
        <f t="shared" si="1"/>
        <v>1.3793203651694219E-3</v>
      </c>
      <c r="H24" s="77">
        <v>1.7201301584005835E-3</v>
      </c>
      <c r="I24" s="77">
        <f t="shared" si="2"/>
        <v>1.7201301584005835E-3</v>
      </c>
      <c r="J24" s="76">
        <f>分析係数表!G27</f>
        <v>0.16803278688524589</v>
      </c>
      <c r="K24" s="78">
        <f t="shared" si="3"/>
        <v>2.8903826432140952E-4</v>
      </c>
      <c r="L24" s="79"/>
      <c r="M24" s="80"/>
      <c r="N24" s="81">
        <f>分析係数表!H27</f>
        <v>1.0879446137287556E-2</v>
      </c>
      <c r="O24" s="82">
        <f t="shared" si="4"/>
        <v>0.3478485990164506</v>
      </c>
      <c r="P24" s="76">
        <f>分析係数表!C27</f>
        <v>6.0248713550600352E-2</v>
      </c>
      <c r="Q24" s="82">
        <f t="shared" si="5"/>
        <v>2.0957430601119775E-2</v>
      </c>
      <c r="R24" s="83">
        <v>2.1211751895481787E-2</v>
      </c>
      <c r="S24" s="84">
        <f t="shared" si="6"/>
        <v>2.2931882053882371E-2</v>
      </c>
      <c r="T24" s="85">
        <f>分析係数表!F27</f>
        <v>0.31967213114754101</v>
      </c>
      <c r="U24" s="86">
        <f t="shared" si="7"/>
        <v>7.3306836073886274E-3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投入係数表!AF25</f>
        <v>3.8156288156288156E-4</v>
      </c>
      <c r="E25" s="77">
        <f t="shared" si="0"/>
        <v>3.815628815628816E-2</v>
      </c>
      <c r="F25" s="76">
        <f>分析係数表!C28</f>
        <v>0.15853112404836545</v>
      </c>
      <c r="G25" s="77">
        <f t="shared" si="1"/>
        <v>6.0489592509296959E-3</v>
      </c>
      <c r="H25" s="77">
        <v>2.8452886063259668E-2</v>
      </c>
      <c r="I25" s="77">
        <f t="shared" si="2"/>
        <v>2.8452886063259668E-2</v>
      </c>
      <c r="J25" s="76">
        <f>分析係数表!G28</f>
        <v>0.12484608017512655</v>
      </c>
      <c r="K25" s="78">
        <f t="shared" si="3"/>
        <v>3.5522312946674574E-3</v>
      </c>
      <c r="L25" s="79"/>
      <c r="M25" s="80"/>
      <c r="N25" s="81">
        <f>分析係数表!H28</f>
        <v>2.0813485858901727E-2</v>
      </c>
      <c r="O25" s="82">
        <f t="shared" si="4"/>
        <v>0.66546971282425249</v>
      </c>
      <c r="P25" s="76">
        <f>分析係数表!C28</f>
        <v>0.15853112404836545</v>
      </c>
      <c r="Q25" s="82">
        <f t="shared" si="5"/>
        <v>0.1054976615941717</v>
      </c>
      <c r="R25" s="83">
        <v>0.1198354786294282</v>
      </c>
      <c r="S25" s="84">
        <f t="shared" si="6"/>
        <v>0.14828836469268786</v>
      </c>
      <c r="T25" s="85">
        <f>分析係数表!F28</f>
        <v>0.21350389930223013</v>
      </c>
      <c r="U25" s="86">
        <f t="shared" si="7"/>
        <v>3.1660144083040007E-2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投入係数表!AF26</f>
        <v>3.0525030525030525E-3</v>
      </c>
      <c r="E26" s="77">
        <f t="shared" si="0"/>
        <v>0.30525030525030528</v>
      </c>
      <c r="F26" s="76">
        <f>分析係数表!C29</f>
        <v>0.64680851063829792</v>
      </c>
      <c r="G26" s="77">
        <f t="shared" si="1"/>
        <v>0.19743849531083577</v>
      </c>
      <c r="H26" s="77">
        <v>0.3176313872856435</v>
      </c>
      <c r="I26" s="77">
        <f t="shared" si="2"/>
        <v>0.3176313872856435</v>
      </c>
      <c r="J26" s="76">
        <f>分析係数表!G29</f>
        <v>0.2586455783593799</v>
      </c>
      <c r="K26" s="78">
        <f t="shared" si="3"/>
        <v>8.2153953869587446E-2</v>
      </c>
      <c r="L26" s="79"/>
      <c r="M26" s="80"/>
      <c r="N26" s="81">
        <f>分析係数表!H29</f>
        <v>9.8394990800468336E-3</v>
      </c>
      <c r="O26" s="82">
        <f t="shared" si="4"/>
        <v>0.31459836528693697</v>
      </c>
      <c r="P26" s="76">
        <f>分析係数表!C29</f>
        <v>0.64680851063829792</v>
      </c>
      <c r="Q26" s="82">
        <f t="shared" si="5"/>
        <v>0.20348490010048689</v>
      </c>
      <c r="R26" s="83">
        <v>0.30857167197904978</v>
      </c>
      <c r="S26" s="84">
        <f t="shared" si="6"/>
        <v>0.62620305926469322</v>
      </c>
      <c r="T26" s="85">
        <f>分析係数表!F29</f>
        <v>0.37783217222117615</v>
      </c>
      <c r="U26" s="86">
        <f t="shared" si="7"/>
        <v>0.23659966213352496</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投入係数表!AF27</f>
        <v>2.670940170940171E-3</v>
      </c>
      <c r="E27" s="77">
        <f t="shared" si="0"/>
        <v>0.26709401709401709</v>
      </c>
      <c r="F27" s="76">
        <f>分析係数表!C30</f>
        <v>1</v>
      </c>
      <c r="G27" s="77">
        <f t="shared" si="1"/>
        <v>0.26709401709401709</v>
      </c>
      <c r="H27" s="77">
        <v>0.30502824202539347</v>
      </c>
      <c r="I27" s="77">
        <f t="shared" si="2"/>
        <v>0.30502824202539347</v>
      </c>
      <c r="J27" s="76">
        <f>分析係数表!G30</f>
        <v>0.34450721322190581</v>
      </c>
      <c r="K27" s="78">
        <f t="shared" si="3"/>
        <v>0.10508442961414531</v>
      </c>
      <c r="L27" s="79"/>
      <c r="M27" s="80"/>
      <c r="N27" s="81">
        <f>分析係数表!H30</f>
        <v>0</v>
      </c>
      <c r="O27" s="82">
        <f t="shared" si="4"/>
        <v>0</v>
      </c>
      <c r="P27" s="76">
        <f>分析係数表!C30</f>
        <v>1</v>
      </c>
      <c r="Q27" s="82">
        <f t="shared" si="5"/>
        <v>0</v>
      </c>
      <c r="R27" s="83">
        <v>8.0402888766579458E-2</v>
      </c>
      <c r="S27" s="84">
        <f t="shared" si="6"/>
        <v>0.38543113079197294</v>
      </c>
      <c r="T27" s="85">
        <f>分析係数表!F30</f>
        <v>0.4405434427377562</v>
      </c>
      <c r="U27" s="86">
        <f t="shared" si="7"/>
        <v>0.16979915729740216</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投入係数表!AF28</f>
        <v>6.181318681318681E-3</v>
      </c>
      <c r="E28" s="77">
        <f t="shared" si="0"/>
        <v>0.61813186813186816</v>
      </c>
      <c r="F28" s="76">
        <f>分析係数表!C31</f>
        <v>0.1179326099371788</v>
      </c>
      <c r="G28" s="77">
        <f t="shared" si="1"/>
        <v>7.2897904494135246E-2</v>
      </c>
      <c r="H28" s="77">
        <v>8.9151048214525061E-2</v>
      </c>
      <c r="I28" s="77">
        <f t="shared" si="2"/>
        <v>8.9151048214525061E-2</v>
      </c>
      <c r="J28" s="76">
        <f>分析係数表!G31</f>
        <v>7.0682730923694773E-2</v>
      </c>
      <c r="K28" s="78">
        <f t="shared" si="3"/>
        <v>6.3014395525126145E-3</v>
      </c>
      <c r="L28" s="79"/>
      <c r="M28" s="80"/>
      <c r="N28" s="81">
        <f>分析係数表!H31</f>
        <v>2.2689753976161214E-2</v>
      </c>
      <c r="O28" s="82">
        <f t="shared" si="4"/>
        <v>0.72545964500757087</v>
      </c>
      <c r="P28" s="76">
        <f>分析係数表!C31</f>
        <v>0.1179326099371788</v>
      </c>
      <c r="Q28" s="82">
        <f t="shared" si="5"/>
        <v>8.555534933984206E-2</v>
      </c>
      <c r="R28" s="83">
        <v>0.11142583037424358</v>
      </c>
      <c r="S28" s="84">
        <f t="shared" si="6"/>
        <v>0.20057687858876866</v>
      </c>
      <c r="T28" s="85">
        <f>分析係数表!F31</f>
        <v>0.34457831325301203</v>
      </c>
      <c r="U28" s="86">
        <f t="shared" si="7"/>
        <v>6.9114442501672091E-2</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投入係数表!AF29</f>
        <v>1.221001221001221E-3</v>
      </c>
      <c r="E29" s="77">
        <f t="shared" si="0"/>
        <v>0.1221001221001221</v>
      </c>
      <c r="F29" s="76">
        <f>分析係数表!C32</f>
        <v>0.90289699570815452</v>
      </c>
      <c r="G29" s="77">
        <f t="shared" si="1"/>
        <v>0.11024383341979908</v>
      </c>
      <c r="H29" s="77">
        <v>0.13505406072111437</v>
      </c>
      <c r="I29" s="77">
        <f t="shared" si="2"/>
        <v>0.13505406072111437</v>
      </c>
      <c r="J29" s="76">
        <f>分析係数表!G32</f>
        <v>0.14049586776859505</v>
      </c>
      <c r="K29" s="78">
        <f t="shared" si="3"/>
        <v>1.8974537456685491E-2</v>
      </c>
      <c r="L29" s="79"/>
      <c r="M29" s="80"/>
      <c r="N29" s="81">
        <f>分析係数表!H32</f>
        <v>6.5160319111027074E-3</v>
      </c>
      <c r="O29" s="82">
        <f t="shared" si="4"/>
        <v>0.20833712882268701</v>
      </c>
      <c r="P29" s="76">
        <f>分析係数表!C32</f>
        <v>0.90289699570815452</v>
      </c>
      <c r="Q29" s="82">
        <f t="shared" si="5"/>
        <v>0.18810696770846688</v>
      </c>
      <c r="R29" s="83">
        <v>0.24496766296636213</v>
      </c>
      <c r="S29" s="84">
        <f t="shared" si="6"/>
        <v>0.3800217236874765</v>
      </c>
      <c r="T29" s="85">
        <f>分析係数表!F32</f>
        <v>0.48288075560802834</v>
      </c>
      <c r="U29" s="86">
        <f t="shared" si="7"/>
        <v>0.18350517708167402</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投入係数表!AF30</f>
        <v>2.670940170940171E-3</v>
      </c>
      <c r="E30" s="77">
        <f t="shared" si="0"/>
        <v>0.26709401709401709</v>
      </c>
      <c r="F30" s="76">
        <f>分析係数表!C33</f>
        <v>0.9642857142857143</v>
      </c>
      <c r="G30" s="77">
        <f t="shared" si="1"/>
        <v>0.25755494505494503</v>
      </c>
      <c r="H30" s="77">
        <v>0.29136009066607094</v>
      </c>
      <c r="I30" s="77">
        <f t="shared" si="2"/>
        <v>0.29136009066607094</v>
      </c>
      <c r="J30" s="76">
        <f>分析係数表!G33</f>
        <v>0.50770178681454092</v>
      </c>
      <c r="K30" s="78">
        <f t="shared" si="3"/>
        <v>0.14792403863761086</v>
      </c>
      <c r="L30" s="79"/>
      <c r="M30" s="80"/>
      <c r="N30" s="81">
        <f>分析係数表!H33</f>
        <v>9.5995112976066674E-4</v>
      </c>
      <c r="O30" s="82">
        <f t="shared" si="4"/>
        <v>3.0692523442627996E-2</v>
      </c>
      <c r="P30" s="76">
        <f>分析係数表!C33</f>
        <v>0.9642857142857143</v>
      </c>
      <c r="Q30" s="82">
        <f t="shared" si="5"/>
        <v>2.9596361891105569E-2</v>
      </c>
      <c r="R30" s="83">
        <v>0.10091357888033654</v>
      </c>
      <c r="S30" s="84">
        <f t="shared" si="6"/>
        <v>0.39227366954640747</v>
      </c>
      <c r="T30" s="85">
        <f>分析係数表!F33</f>
        <v>0.64571780653111521</v>
      </c>
      <c r="U30" s="86">
        <f t="shared" si="7"/>
        <v>0.25329809345941778</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投入係数表!AF31</f>
        <v>1.2057387057387058E-2</v>
      </c>
      <c r="E31" s="77">
        <f t="shared" si="0"/>
        <v>1.2057387057387059</v>
      </c>
      <c r="F31" s="76">
        <f>分析係数表!C34</f>
        <v>0.30203352059055666</v>
      </c>
      <c r="G31" s="77">
        <f t="shared" si="1"/>
        <v>0.36417350620656258</v>
      </c>
      <c r="H31" s="77">
        <v>0.47550390585231805</v>
      </c>
      <c r="I31" s="77">
        <f t="shared" si="2"/>
        <v>0.47550390585231805</v>
      </c>
      <c r="J31" s="76">
        <f>分析係数表!G34</f>
        <v>0.42483507228746548</v>
      </c>
      <c r="K31" s="78">
        <f t="shared" si="3"/>
        <v>0.20201073621574173</v>
      </c>
      <c r="L31" s="79"/>
      <c r="M31" s="80"/>
      <c r="N31" s="81">
        <f>分析係数表!H34</f>
        <v>0.16119179387231194</v>
      </c>
      <c r="O31" s="82">
        <f t="shared" si="4"/>
        <v>5.1537862280746172</v>
      </c>
      <c r="P31" s="76">
        <f>分析係数表!C34</f>
        <v>0.30203352059055666</v>
      </c>
      <c r="Q31" s="82">
        <f t="shared" si="5"/>
        <v>1.5566161988365022</v>
      </c>
      <c r="R31" s="83">
        <v>1.7153811036867179</v>
      </c>
      <c r="S31" s="84">
        <f t="shared" si="6"/>
        <v>2.190885009539036</v>
      </c>
      <c r="T31" s="85">
        <f>分析係数表!F34</f>
        <v>0.69971459317830909</v>
      </c>
      <c r="U31" s="86">
        <f t="shared" si="7"/>
        <v>1.5329942131500625</v>
      </c>
      <c r="V31" s="87">
        <f>分析係数表!D34</f>
        <v>0.22921442942029663</v>
      </c>
      <c r="W31" s="88">
        <f t="shared" si="8"/>
        <v>1</v>
      </c>
      <c r="X31" s="76">
        <f>分析係数表!E34</f>
        <v>0.15341786365975763</v>
      </c>
      <c r="Y31" s="89">
        <f t="shared" si="9"/>
        <v>0</v>
      </c>
    </row>
    <row r="32" spans="1:25" x14ac:dyDescent="0.2">
      <c r="A32" s="6" t="s">
        <v>20</v>
      </c>
      <c r="B32" s="5" t="s">
        <v>37</v>
      </c>
      <c r="C32" s="90"/>
      <c r="D32" s="76">
        <f>投入係数表!AF32</f>
        <v>1.098901098901099E-2</v>
      </c>
      <c r="E32" s="77">
        <f t="shared" si="0"/>
        <v>1.098901098901099</v>
      </c>
      <c r="F32" s="76">
        <f>分析係数表!C35</f>
        <v>0.24187752657583472</v>
      </c>
      <c r="G32" s="77">
        <f t="shared" si="1"/>
        <v>0.26579947975366458</v>
      </c>
      <c r="H32" s="77">
        <v>0.31770312481034541</v>
      </c>
      <c r="I32" s="77">
        <f t="shared" si="2"/>
        <v>0.31770312481034541</v>
      </c>
      <c r="J32" s="76">
        <f>分析係数表!G35</f>
        <v>0.31447635625181319</v>
      </c>
      <c r="K32" s="78">
        <f t="shared" si="3"/>
        <v>9.9910121060172455E-2</v>
      </c>
      <c r="L32" s="79"/>
      <c r="M32" s="80"/>
      <c r="N32" s="81">
        <f>分析係数表!H35</f>
        <v>6.1051437381369679E-2</v>
      </c>
      <c r="O32" s="82">
        <f t="shared" si="4"/>
        <v>1.9519979871277429</v>
      </c>
      <c r="P32" s="76">
        <f>分析係数表!C35</f>
        <v>0.24187752657583472</v>
      </c>
      <c r="Q32" s="82">
        <f t="shared" si="5"/>
        <v>0.4721444450074665</v>
      </c>
      <c r="R32" s="83">
        <v>0.5880709455419818</v>
      </c>
      <c r="S32" s="84">
        <f t="shared" si="6"/>
        <v>0.90577407035232715</v>
      </c>
      <c r="T32" s="85">
        <f>分析係数表!F35</f>
        <v>0.64519872352770524</v>
      </c>
      <c r="U32" s="86">
        <f t="shared" si="7"/>
        <v>0.5844042739958154</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投入係数表!AF33</f>
        <v>1.6483516483516484E-2</v>
      </c>
      <c r="E33" s="77">
        <f t="shared" si="0"/>
        <v>1.6483516483516485</v>
      </c>
      <c r="F33" s="76">
        <f>分析係数表!C36</f>
        <v>0.77936171821825606</v>
      </c>
      <c r="G33" s="77">
        <f t="shared" si="1"/>
        <v>1.2846621728872354</v>
      </c>
      <c r="H33" s="77">
        <v>1.3890972944920859</v>
      </c>
      <c r="I33" s="77">
        <f t="shared" si="2"/>
        <v>1.3890972944920859</v>
      </c>
      <c r="J33" s="76">
        <f>分析係数表!G36</f>
        <v>1.8652197083474639E-2</v>
      </c>
      <c r="K33" s="78">
        <f t="shared" si="3"/>
        <v>2.5909716504987797E-2</v>
      </c>
      <c r="L33" s="79"/>
      <c r="M33" s="80"/>
      <c r="N33" s="81">
        <f>分析係数表!H36</f>
        <v>0.16962772804293599</v>
      </c>
      <c r="O33" s="82">
        <f t="shared" si="4"/>
        <v>5.4235084037825612</v>
      </c>
      <c r="P33" s="76">
        <f>分析係数表!C36</f>
        <v>0.77936171821825606</v>
      </c>
      <c r="Q33" s="82">
        <f t="shared" si="5"/>
        <v>4.2268748283431279</v>
      </c>
      <c r="R33" s="83">
        <v>4.4128559401069554</v>
      </c>
      <c r="S33" s="84">
        <f t="shared" si="6"/>
        <v>5.8019532345990417</v>
      </c>
      <c r="T33" s="85">
        <f>分析係数表!F36</f>
        <v>0.88299985465820452</v>
      </c>
      <c r="U33" s="86">
        <f t="shared" si="7"/>
        <v>5.1231238628846532</v>
      </c>
      <c r="V33" s="87">
        <f>分析係数表!D36</f>
        <v>1.046460927280655E-2</v>
      </c>
      <c r="W33" s="88">
        <f t="shared" si="8"/>
        <v>0</v>
      </c>
      <c r="X33" s="76">
        <f>分析係数表!E36</f>
        <v>2.9068359091129307E-3</v>
      </c>
      <c r="Y33" s="89">
        <f t="shared" si="9"/>
        <v>0</v>
      </c>
    </row>
    <row r="34" spans="1:25" x14ac:dyDescent="0.2">
      <c r="A34" s="6" t="s">
        <v>22</v>
      </c>
      <c r="B34" s="5" t="s">
        <v>377</v>
      </c>
      <c r="C34" s="75">
        <f>最終需要_まとめ!C35</f>
        <v>100</v>
      </c>
      <c r="D34" s="76">
        <f>投入係数表!AF34</f>
        <v>5.1053113553113552E-2</v>
      </c>
      <c r="E34" s="77">
        <f t="shared" si="0"/>
        <v>5.1053113553113549</v>
      </c>
      <c r="F34" s="76">
        <f>分析係数表!C37</f>
        <v>0.39264934616049307</v>
      </c>
      <c r="G34" s="77">
        <f t="shared" si="1"/>
        <v>2.0045971656087445</v>
      </c>
      <c r="H34" s="77">
        <v>2.1618012627371948</v>
      </c>
      <c r="I34" s="77">
        <f t="shared" si="2"/>
        <v>102.1618012627372</v>
      </c>
      <c r="J34" s="76">
        <f>分析係数表!G37</f>
        <v>0.48015873015873017</v>
      </c>
      <c r="K34" s="78">
        <f t="shared" si="3"/>
        <v>49.053880765044454</v>
      </c>
      <c r="L34" s="79"/>
      <c r="M34" s="80"/>
      <c r="N34" s="81">
        <f>分析係数表!H37</f>
        <v>4.8128458914818879E-2</v>
      </c>
      <c r="O34" s="82">
        <f t="shared" si="4"/>
        <v>1.5388115162372127</v>
      </c>
      <c r="P34" s="76">
        <f>分析係数表!C37</f>
        <v>0.39264934616049307</v>
      </c>
      <c r="Q34" s="82">
        <f t="shared" si="5"/>
        <v>0.60421333571477853</v>
      </c>
      <c r="R34" s="83">
        <v>0.75577530290222128</v>
      </c>
      <c r="S34" s="84">
        <f t="shared" si="6"/>
        <v>102.91757656563942</v>
      </c>
      <c r="T34" s="85">
        <f>分析係数表!F37</f>
        <v>0.71504884004884006</v>
      </c>
      <c r="U34" s="86">
        <f t="shared" si="7"/>
        <v>73.591093743898156</v>
      </c>
      <c r="V34" s="87">
        <f>分析係数表!D37</f>
        <v>0.11240842490842491</v>
      </c>
      <c r="W34" s="88">
        <f t="shared" si="8"/>
        <v>12</v>
      </c>
      <c r="X34" s="76">
        <f>分析係数表!E37</f>
        <v>0.10057997557997558</v>
      </c>
      <c r="Y34" s="89">
        <f t="shared" si="9"/>
        <v>10</v>
      </c>
    </row>
    <row r="35" spans="1:25" x14ac:dyDescent="0.2">
      <c r="A35" s="6" t="s">
        <v>23</v>
      </c>
      <c r="B35" s="5" t="s">
        <v>193</v>
      </c>
      <c r="C35" s="90"/>
      <c r="D35" s="76">
        <f>投入係数表!AF35</f>
        <v>1.15995115995116E-2</v>
      </c>
      <c r="E35" s="77">
        <f t="shared" si="0"/>
        <v>1.15995115995116</v>
      </c>
      <c r="F35" s="76">
        <f>分析係数表!C38</f>
        <v>0.1050867904295959</v>
      </c>
      <c r="G35" s="77">
        <f t="shared" si="1"/>
        <v>0.12189554445435423</v>
      </c>
      <c r="H35" s="77">
        <v>0.1478209746008364</v>
      </c>
      <c r="I35" s="77">
        <f t="shared" si="2"/>
        <v>0.1478209746008364</v>
      </c>
      <c r="J35" s="76">
        <f>分析係数表!G38</f>
        <v>0.35480984340044741</v>
      </c>
      <c r="K35" s="78">
        <f t="shared" si="3"/>
        <v>5.2448336849424279E-2</v>
      </c>
      <c r="L35" s="79"/>
      <c r="M35" s="80"/>
      <c r="N35" s="81">
        <f>分析係数表!H38</f>
        <v>4.2637829346869612E-2</v>
      </c>
      <c r="O35" s="82">
        <f t="shared" si="4"/>
        <v>1.3632595829100602</v>
      </c>
      <c r="P35" s="76">
        <f>分析係数表!C38</f>
        <v>0.1050867904295959</v>
      </c>
      <c r="Q35" s="82">
        <f t="shared" si="5"/>
        <v>0.14326057409040782</v>
      </c>
      <c r="R35" s="83">
        <v>0.17961770921125186</v>
      </c>
      <c r="S35" s="84">
        <f t="shared" si="6"/>
        <v>0.32743868381208829</v>
      </c>
      <c r="T35" s="85">
        <f>分析係数表!F38</f>
        <v>0.56778523489932886</v>
      </c>
      <c r="U35" s="86">
        <f t="shared" si="7"/>
        <v>0.18591485000337363</v>
      </c>
      <c r="V35" s="87">
        <f>分析係数表!D38</f>
        <v>4.0715883668903802E-2</v>
      </c>
      <c r="W35" s="88">
        <f t="shared" si="8"/>
        <v>0</v>
      </c>
      <c r="X35" s="76">
        <f>分析係数表!E38</f>
        <v>3.3557046979865772E-2</v>
      </c>
      <c r="Y35" s="89">
        <f t="shared" si="9"/>
        <v>0</v>
      </c>
    </row>
    <row r="36" spans="1:25" x14ac:dyDescent="0.2">
      <c r="A36" s="6" t="s">
        <v>24</v>
      </c>
      <c r="B36" s="5" t="s">
        <v>39</v>
      </c>
      <c r="C36" s="90"/>
      <c r="D36" s="76">
        <f>投入係数表!AF36</f>
        <v>0</v>
      </c>
      <c r="E36" s="77">
        <f t="shared" si="0"/>
        <v>0</v>
      </c>
      <c r="F36" s="76">
        <f>分析係数表!C39</f>
        <v>1</v>
      </c>
      <c r="G36" s="77">
        <f t="shared" si="1"/>
        <v>0</v>
      </c>
      <c r="H36" s="77">
        <v>0.26959489114790197</v>
      </c>
      <c r="I36" s="77">
        <f t="shared" si="2"/>
        <v>0.26959489114790197</v>
      </c>
      <c r="J36" s="76">
        <f>分析係数表!G39</f>
        <v>0.33710212609069684</v>
      </c>
      <c r="K36" s="78">
        <f t="shared" si="3"/>
        <v>9.0881010989147734E-2</v>
      </c>
      <c r="L36" s="79"/>
      <c r="M36" s="80"/>
      <c r="N36" s="81">
        <f>分析係数表!H39</f>
        <v>3.8325321619990253E-3</v>
      </c>
      <c r="O36" s="82">
        <f t="shared" si="4"/>
        <v>0.12253757465352237</v>
      </c>
      <c r="P36" s="76">
        <f>分析係数表!C39</f>
        <v>1</v>
      </c>
      <c r="Q36" s="82">
        <f t="shared" si="5"/>
        <v>0.12253757465352237</v>
      </c>
      <c r="R36" s="83">
        <v>0.36694614186308949</v>
      </c>
      <c r="S36" s="84">
        <f t="shared" si="6"/>
        <v>0.63654103301099152</v>
      </c>
      <c r="T36" s="85">
        <f>分析係数表!F39</f>
        <v>0.68778419564950233</v>
      </c>
      <c r="U36" s="86">
        <f t="shared" si="7"/>
        <v>0.4378028623873681</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投入係数表!AF37</f>
        <v>1.5262515262515263E-4</v>
      </c>
      <c r="E37" s="77">
        <f t="shared" si="0"/>
        <v>1.5262515262515262E-2</v>
      </c>
      <c r="F37" s="76">
        <f>分析係数表!C40</f>
        <v>0.68553257686676428</v>
      </c>
      <c r="G37" s="77">
        <f t="shared" si="1"/>
        <v>1.0462951417380406E-2</v>
      </c>
      <c r="H37" s="77">
        <v>1.162930541594516E-2</v>
      </c>
      <c r="I37" s="77">
        <f t="shared" si="2"/>
        <v>1.162930541594516E-2</v>
      </c>
      <c r="J37" s="76">
        <f>分析係数表!G40</f>
        <v>0.52354072328019352</v>
      </c>
      <c r="K37" s="78">
        <f t="shared" si="3"/>
        <v>6.0884149687102009E-3</v>
      </c>
      <c r="L37" s="79"/>
      <c r="M37" s="80"/>
      <c r="N37" s="81">
        <f>分析係数表!H40</f>
        <v>2.9983928090933552E-2</v>
      </c>
      <c r="O37" s="82">
        <f t="shared" si="4"/>
        <v>0.95867631934814568</v>
      </c>
      <c r="P37" s="76">
        <f>分析係数表!C40</f>
        <v>0.68553257686676428</v>
      </c>
      <c r="Q37" s="82">
        <f t="shared" si="5"/>
        <v>0.65720384758387929</v>
      </c>
      <c r="R37" s="83">
        <v>0.65851808775511833</v>
      </c>
      <c r="S37" s="84">
        <f t="shared" si="6"/>
        <v>0.67014739317106353</v>
      </c>
      <c r="T37" s="85">
        <f>分析係数表!F40</f>
        <v>0.72017864896718564</v>
      </c>
      <c r="U37" s="86">
        <f t="shared" si="7"/>
        <v>0.4826258442228179</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投入係数表!AF38</f>
        <v>6.105006105006105E-4</v>
      </c>
      <c r="E38" s="77">
        <f t="shared" si="0"/>
        <v>6.1050061050061048E-2</v>
      </c>
      <c r="F38" s="76">
        <f>分析係数表!C41</f>
        <v>0.79754162795683559</v>
      </c>
      <c r="G38" s="77">
        <f t="shared" si="1"/>
        <v>4.8689965076729888E-2</v>
      </c>
      <c r="H38" s="77">
        <v>5.2877831614048028E-2</v>
      </c>
      <c r="I38" s="77">
        <f t="shared" si="2"/>
        <v>5.2877831614048028E-2</v>
      </c>
      <c r="J38" s="76">
        <f>分析係数表!G41</f>
        <v>0.45300318922749822</v>
      </c>
      <c r="K38" s="78">
        <f t="shared" si="3"/>
        <v>2.3953826360598385E-2</v>
      </c>
      <c r="L38" s="79"/>
      <c r="M38" s="80"/>
      <c r="N38" s="81">
        <f>分析係数表!H41</f>
        <v>5.1357385442195667E-2</v>
      </c>
      <c r="O38" s="82">
        <f t="shared" si="4"/>
        <v>1.6420500041805979</v>
      </c>
      <c r="P38" s="76">
        <f>分析係数表!C41</f>
        <v>0.79754162795683559</v>
      </c>
      <c r="Q38" s="82">
        <f t="shared" si="5"/>
        <v>1.3096032335207226</v>
      </c>
      <c r="R38" s="83">
        <v>1.3344227420990309</v>
      </c>
      <c r="S38" s="84">
        <f t="shared" si="6"/>
        <v>1.387300573713079</v>
      </c>
      <c r="T38" s="85">
        <f>分析係数表!F41</f>
        <v>0.55652019844082212</v>
      </c>
      <c r="U38" s="86">
        <f t="shared" si="7"/>
        <v>0.77206079057986909</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投入係数表!AF39</f>
        <v>1.6025641025641025E-3</v>
      </c>
      <c r="E39" s="77">
        <f>$C$34*D39</f>
        <v>0.16025641025641024</v>
      </c>
      <c r="F39" s="76">
        <f>分析係数表!C42</f>
        <v>0.98696461824953441</v>
      </c>
      <c r="G39" s="77">
        <f>E39*F39</f>
        <v>0.15816740677075872</v>
      </c>
      <c r="H39" s="77">
        <v>0.17531049645769797</v>
      </c>
      <c r="I39" s="77">
        <f>C39+H39</f>
        <v>0.17531049645769797</v>
      </c>
      <c r="J39" s="76">
        <f>分析係数表!G42</f>
        <v>0.48689138576779029</v>
      </c>
      <c r="K39" s="78">
        <f>I39*J39</f>
        <v>8.535717055992785E-2</v>
      </c>
      <c r="L39" s="79"/>
      <c r="M39" s="80"/>
      <c r="N39" s="81">
        <f>分析係数表!H42</f>
        <v>1.3250234533514657E-2</v>
      </c>
      <c r="O39" s="82">
        <f t="shared" si="4"/>
        <v>0.42364983115506222</v>
      </c>
      <c r="P39" s="76">
        <f>分析係数表!C42</f>
        <v>0.98696461824953441</v>
      </c>
      <c r="Q39" s="82">
        <f>O39*P39</f>
        <v>0.41812739387743569</v>
      </c>
      <c r="R39" s="83">
        <v>0.43838255406892668</v>
      </c>
      <c r="S39" s="84">
        <f>I39+R39</f>
        <v>0.61369305052662471</v>
      </c>
      <c r="T39" s="85">
        <f>分析係数表!F42</f>
        <v>0.55852059925093633</v>
      </c>
      <c r="U39" s="86">
        <f>S39*T39</f>
        <v>0.34276021033626558</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投入係数表!AF40</f>
        <v>6.8757631257631263E-2</v>
      </c>
      <c r="E40" s="77">
        <f>$C$34*D40</f>
        <v>6.8757631257631262</v>
      </c>
      <c r="F40" s="76">
        <f>分析係数表!C43</f>
        <v>0.29367142552738124</v>
      </c>
      <c r="G40" s="77">
        <f>E40*F40</f>
        <v>2.01921515873146</v>
      </c>
      <c r="H40" s="77">
        <v>2.2387544835908852</v>
      </c>
      <c r="I40" s="77">
        <f>C40+H40</f>
        <v>2.2387544835908852</v>
      </c>
      <c r="J40" s="76">
        <f>分析係数表!G43</f>
        <v>0.35405848592511613</v>
      </c>
      <c r="K40" s="78">
        <f>I40*J40</f>
        <v>0.79265002281825403</v>
      </c>
      <c r="L40" s="79"/>
      <c r="M40" s="80"/>
      <c r="N40" s="81">
        <f>分析係数表!H43</f>
        <v>3.6063618579417776E-2</v>
      </c>
      <c r="O40" s="82">
        <f t="shared" si="4"/>
        <v>1.1530623011514565</v>
      </c>
      <c r="P40" s="76">
        <f>分析係数表!C43</f>
        <v>0.29367142552738124</v>
      </c>
      <c r="Q40" s="82">
        <f>O40*P40</f>
        <v>0.33862144970103081</v>
      </c>
      <c r="R40" s="83">
        <v>0.57169099969919435</v>
      </c>
      <c r="S40" s="84">
        <f>I40+R40</f>
        <v>2.8104454832900796</v>
      </c>
      <c r="T40" s="85">
        <f>分析係数表!F43</f>
        <v>0.58526919923476362</v>
      </c>
      <c r="U40" s="86">
        <f>S40*T40</f>
        <v>1.6448671774981432</v>
      </c>
      <c r="V40" s="87">
        <f>分析係数表!D43</f>
        <v>0.25485105220005466</v>
      </c>
      <c r="W40" s="88">
        <f>ROUND(S40*V40,0)</f>
        <v>1</v>
      </c>
      <c r="X40" s="76">
        <f>分析係数表!E43</f>
        <v>0.20470073790653184</v>
      </c>
      <c r="Y40" s="89">
        <f>ROUND(S40*X40,0)</f>
        <v>1</v>
      </c>
    </row>
    <row r="41" spans="1:25" x14ac:dyDescent="0.2">
      <c r="A41" s="6" t="s">
        <v>340</v>
      </c>
      <c r="B41" s="5" t="s">
        <v>42</v>
      </c>
      <c r="C41" s="90"/>
      <c r="D41" s="76">
        <f>投入係数表!AF41</f>
        <v>3.8156288156288156E-4</v>
      </c>
      <c r="E41" s="77">
        <f>$C$34*D41</f>
        <v>3.815628815628816E-2</v>
      </c>
      <c r="F41" s="76">
        <f>分析係数表!C44</f>
        <v>0.46678607983623333</v>
      </c>
      <c r="G41" s="77">
        <f>E41*F41</f>
        <v>1.781082416957545E-2</v>
      </c>
      <c r="H41" s="77">
        <v>2.1453006695143551E-2</v>
      </c>
      <c r="I41" s="77">
        <f>C41+H41</f>
        <v>2.1453006695143551E-2</v>
      </c>
      <c r="J41" s="76">
        <f>分析係数表!G44</f>
        <v>0.26617412140575081</v>
      </c>
      <c r="K41" s="78">
        <f>I41*J41</f>
        <v>5.7102352085915244E-3</v>
      </c>
      <c r="L41" s="79"/>
      <c r="M41" s="80"/>
      <c r="N41" s="81">
        <f>分析係数表!H44</f>
        <v>0.11125251805362636</v>
      </c>
      <c r="O41" s="82">
        <f t="shared" si="4"/>
        <v>3.5570774517069932</v>
      </c>
      <c r="P41" s="76">
        <f>分析係数表!C44</f>
        <v>0.46678607983623333</v>
      </c>
      <c r="Q41" s="82">
        <f>O41*P41</f>
        <v>1.6603942393561659</v>
      </c>
      <c r="R41" s="83">
        <v>1.6865211800255673</v>
      </c>
      <c r="S41" s="84">
        <f>I41+R41</f>
        <v>1.7079741867207108</v>
      </c>
      <c r="T41" s="85">
        <f>分析係数表!F44</f>
        <v>0.50772097976570818</v>
      </c>
      <c r="U41" s="86">
        <f>S41*T41</f>
        <v>0.86717432749637791</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投入係数表!AF42</f>
        <v>1.1904761904761904E-2</v>
      </c>
      <c r="E42" s="77">
        <f>$C$34*D42</f>
        <v>1.1904761904761905</v>
      </c>
      <c r="F42" s="76">
        <f>分析係数表!C45</f>
        <v>1</v>
      </c>
      <c r="G42" s="77">
        <f>E42*F42</f>
        <v>1.1904761904761905</v>
      </c>
      <c r="H42" s="77">
        <v>1.2800396521717818</v>
      </c>
      <c r="I42" s="77">
        <f>C42+H42</f>
        <v>1.2800396521717818</v>
      </c>
      <c r="J42" s="76">
        <f>分析係数表!G45</f>
        <v>0</v>
      </c>
      <c r="K42" s="78">
        <f>I42*J42</f>
        <v>0</v>
      </c>
      <c r="L42" s="79"/>
      <c r="M42" s="80"/>
      <c r="N42" s="81">
        <f>分析係数表!H45</f>
        <v>0</v>
      </c>
      <c r="O42" s="82">
        <f t="shared" si="4"/>
        <v>0</v>
      </c>
      <c r="P42" s="76">
        <f>分析係数表!C45</f>
        <v>1</v>
      </c>
      <c r="Q42" s="82">
        <f>O42*P42</f>
        <v>0</v>
      </c>
      <c r="R42" s="83">
        <v>0.1437560028697035</v>
      </c>
      <c r="S42" s="84">
        <f>I42+R42</f>
        <v>1.4237956550414854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1.3507326007326008E-2</v>
      </c>
      <c r="E43" s="77">
        <f>$C$34*D43</f>
        <v>1.3507326007326008</v>
      </c>
      <c r="F43" s="76">
        <f>分析係数表!C46</f>
        <v>1</v>
      </c>
      <c r="G43" s="77">
        <f>E43*F43</f>
        <v>1.3507326007326008</v>
      </c>
      <c r="H43" s="77">
        <v>1.4205727888724964</v>
      </c>
      <c r="I43" s="77">
        <f>C43+H43</f>
        <v>1.4205727888724964</v>
      </c>
      <c r="J43" s="76">
        <f>分析係数表!G46</f>
        <v>9.254143646408839E-3</v>
      </c>
      <c r="K43" s="78">
        <f>I43*J43</f>
        <v>1.3146184648405697E-2</v>
      </c>
      <c r="L43" s="79"/>
      <c r="M43" s="80"/>
      <c r="N43" s="81">
        <f>分析係数表!H46</f>
        <v>3.7808984269891717E-2</v>
      </c>
      <c r="O43" s="82">
        <f t="shared" si="4"/>
        <v>1.2088668892289618</v>
      </c>
      <c r="P43" s="76">
        <f>分析係数表!C46</f>
        <v>1</v>
      </c>
      <c r="Q43" s="82">
        <f>O43*P43</f>
        <v>1.2088668892289618</v>
      </c>
      <c r="R43" s="83">
        <v>1.2878588257622023</v>
      </c>
      <c r="S43" s="84">
        <f>I43+R43</f>
        <v>2.7084316146346987</v>
      </c>
      <c r="T43" s="85">
        <f>分析係数表!F46</f>
        <v>0.31353591160220995</v>
      </c>
      <c r="U43" s="86">
        <f>S43*T43</f>
        <v>0.8491905753067357</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投入係数表!AF44</f>
        <v>0.27571733821733824</v>
      </c>
      <c r="E44" s="91">
        <f>SUM(E5:E43)</f>
        <v>27.571733821733819</v>
      </c>
      <c r="F44" s="92">
        <f>分析係数表!C47</f>
        <v>0.4319039427318887</v>
      </c>
      <c r="G44" s="91">
        <f>SUM(G5:G43)</f>
        <v>10.259954323834416</v>
      </c>
      <c r="H44" s="91">
        <f>SUM(H5:H43)</f>
        <v>12.304620287277981</v>
      </c>
      <c r="I44" s="91">
        <f>SUM(I5:I43)</f>
        <v>112.30462028727798</v>
      </c>
      <c r="J44" s="92">
        <f>分析係数表!G47</f>
        <v>0.25029486054038919</v>
      </c>
      <c r="K44" s="93">
        <f>SUM(K5:K43)</f>
        <v>50.993630334752403</v>
      </c>
      <c r="L44" s="94">
        <f>最終需要_まとめ!$L$33</f>
        <v>0.627</v>
      </c>
      <c r="M44" s="91">
        <f>K44*L44</f>
        <v>31.973006219889758</v>
      </c>
      <c r="N44" s="95">
        <f>分析係数表!H47</f>
        <v>1</v>
      </c>
      <c r="O44" s="96">
        <f>SUM(O5:O43)</f>
        <v>31.973006219889758</v>
      </c>
      <c r="P44" s="92">
        <f>分析係数表!C47</f>
        <v>0.4319039427318887</v>
      </c>
      <c r="Q44" s="96">
        <f>SUM(Q5:Q43)</f>
        <v>14.27316135606419</v>
      </c>
      <c r="R44" s="91">
        <f>SUM(R5:R43)</f>
        <v>16.467589241177819</v>
      </c>
      <c r="S44" s="97">
        <f>SUM(S5:S43)</f>
        <v>128.77220952845579</v>
      </c>
      <c r="T44" s="98">
        <f>分析係数表!F47</f>
        <v>0.46751956312169796</v>
      </c>
      <c r="U44" s="99">
        <f>SUM(U5:U43)</f>
        <v>88.225280090715245</v>
      </c>
      <c r="V44" s="100">
        <f>分析係数表!D47</f>
        <v>9.4632730327820297E-2</v>
      </c>
      <c r="W44" s="101">
        <f>SUM(W5:W43)</f>
        <v>14</v>
      </c>
      <c r="X44" s="92">
        <f>分析係数表!E47</f>
        <v>7.3297752597196272E-2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0.68488372093023253</v>
      </c>
      <c r="G5" s="77">
        <f t="shared" ref="G5:G38" si="1">E5*F5</f>
        <v>0</v>
      </c>
      <c r="H5" s="77">
        <f t="array" ref="H5:H43">MMULT(逆行列係数!C5:AO43,'31'!G5:G43)</f>
        <v>7.5758394686296542E-3</v>
      </c>
      <c r="I5" s="77">
        <f t="shared" ref="I5:I38" si="2">C5+H5</f>
        <v>7.5758394686296542E-3</v>
      </c>
      <c r="J5" s="76">
        <f>分析係数表!G8</f>
        <v>0.11968520032706459</v>
      </c>
      <c r="K5" s="78">
        <f t="shared" ref="K5:K38" si="3">I5*J5</f>
        <v>9.067158644486227E-4</v>
      </c>
      <c r="L5" s="79" t="s">
        <v>187</v>
      </c>
      <c r="M5" s="80" t="s">
        <v>187</v>
      </c>
      <c r="N5" s="81">
        <f>分析係数表!H8</f>
        <v>1.1759401339568168E-2</v>
      </c>
      <c r="O5" s="82">
        <f t="shared" ref="O5:O43" si="4">$M$44*N5</f>
        <v>0.29255173007017721</v>
      </c>
      <c r="P5" s="76">
        <f>分析係数表!C8</f>
        <v>0.68488372093023253</v>
      </c>
      <c r="Q5" s="82">
        <f t="shared" ref="Q5:Q38" si="5">O5*P5</f>
        <v>0.20036391745503995</v>
      </c>
      <c r="R5" s="83">
        <f t="array" ref="R5:R43">MMULT(逆行列係数!C5:AO43,'31'!Q5:Q43)</f>
        <v>0.28891458960530281</v>
      </c>
      <c r="S5" s="84">
        <f t="shared" ref="S5:S38" si="6">I5+R5</f>
        <v>0.29649042907393247</v>
      </c>
      <c r="T5" s="85">
        <f>分析係数表!F8</f>
        <v>0.45145134914145546</v>
      </c>
      <c r="U5" s="86">
        <f t="shared" ref="U5:U38" si="7">S5*T5</f>
        <v>0.13385100421295582</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投入係数表!AG6</f>
        <v>0</v>
      </c>
      <c r="E6" s="77">
        <f t="shared" si="0"/>
        <v>0</v>
      </c>
      <c r="F6" s="76">
        <f>分析係数表!C9</f>
        <v>0.9299655568312285</v>
      </c>
      <c r="G6" s="77">
        <f t="shared" si="1"/>
        <v>0</v>
      </c>
      <c r="H6" s="77">
        <v>8.4370150175969907E-3</v>
      </c>
      <c r="I6" s="77">
        <f t="shared" si="2"/>
        <v>8.4370150175969907E-3</v>
      </c>
      <c r="J6" s="76">
        <f>分析係数表!G9</f>
        <v>0.24742268041237114</v>
      </c>
      <c r="K6" s="78">
        <f t="shared" si="3"/>
        <v>2.087508870333276E-3</v>
      </c>
      <c r="L6" s="79"/>
      <c r="M6" s="80"/>
      <c r="N6" s="81">
        <f>分析係数表!H9</f>
        <v>6.1815034870952028E-4</v>
      </c>
      <c r="O6" s="82">
        <f t="shared" si="4"/>
        <v>1.5378415000596822E-2</v>
      </c>
      <c r="P6" s="76">
        <f>分析係数表!C9</f>
        <v>0.9299655568312285</v>
      </c>
      <c r="Q6" s="82">
        <f t="shared" si="5"/>
        <v>1.4301396269211741E-2</v>
      </c>
      <c r="R6" s="83">
        <v>1.9699524230346349E-2</v>
      </c>
      <c r="S6" s="84">
        <f t="shared" si="6"/>
        <v>2.8136539247943342E-2</v>
      </c>
      <c r="T6" s="85">
        <f>分析係数表!F9</f>
        <v>0.67468499427262318</v>
      </c>
      <c r="U6" s="86">
        <f t="shared" si="7"/>
        <v>1.898330082135009E-2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投入係数表!AG7</f>
        <v>0</v>
      </c>
      <c r="E7" s="77">
        <f t="shared" si="0"/>
        <v>0</v>
      </c>
      <c r="F7" s="76">
        <f>分析係数表!C10</f>
        <v>1.2922465208747513E-2</v>
      </c>
      <c r="G7" s="77">
        <f t="shared" si="1"/>
        <v>0</v>
      </c>
      <c r="H7" s="77">
        <v>1.5478055409499057E-4</v>
      </c>
      <c r="I7" s="77">
        <f t="shared" si="2"/>
        <v>1.5478055409499057E-4</v>
      </c>
      <c r="J7" s="76">
        <f>分析係数表!G10</f>
        <v>0.17647058823529413</v>
      </c>
      <c r="K7" s="78">
        <f t="shared" si="3"/>
        <v>2.7314215428527749E-5</v>
      </c>
      <c r="L7" s="79"/>
      <c r="M7" s="80"/>
      <c r="N7" s="81">
        <f>分析係数表!H10</f>
        <v>1.1926665551571919E-3</v>
      </c>
      <c r="O7" s="82">
        <f t="shared" si="4"/>
        <v>2.9671294824680925E-2</v>
      </c>
      <c r="P7" s="76">
        <f>分析係数表!C10</f>
        <v>1.2922465208747513E-2</v>
      </c>
      <c r="Q7" s="82">
        <f t="shared" si="5"/>
        <v>3.834262750704294E-4</v>
      </c>
      <c r="R7" s="83">
        <v>6.327880908203119E-4</v>
      </c>
      <c r="S7" s="84">
        <f t="shared" si="6"/>
        <v>7.8756864491530247E-4</v>
      </c>
      <c r="T7" s="85">
        <f>分析係数表!F10</f>
        <v>0.58823529411764708</v>
      </c>
      <c r="U7" s="86">
        <f t="shared" si="7"/>
        <v>4.6327567347958972E-4</v>
      </c>
      <c r="V7" s="87">
        <f>分析係数表!D10</f>
        <v>5.8823529411764705E-2</v>
      </c>
      <c r="W7" s="88">
        <f t="shared" si="8"/>
        <v>0</v>
      </c>
      <c r="X7" s="76">
        <f>分析係数表!E10</f>
        <v>0</v>
      </c>
      <c r="Y7" s="89">
        <f t="shared" si="9"/>
        <v>0</v>
      </c>
    </row>
    <row r="8" spans="1:25" x14ac:dyDescent="0.2">
      <c r="A8" s="6" t="s">
        <v>221</v>
      </c>
      <c r="B8" s="5" t="s">
        <v>27</v>
      </c>
      <c r="C8" s="90"/>
      <c r="D8" s="76">
        <f>投入係数表!AG8</f>
        <v>0</v>
      </c>
      <c r="E8" s="77">
        <f t="shared" si="0"/>
        <v>0</v>
      </c>
      <c r="F8" s="76">
        <f>分析係数表!C11</f>
        <v>8.1708834508502748E-2</v>
      </c>
      <c r="G8" s="77">
        <f t="shared" si="1"/>
        <v>0</v>
      </c>
      <c r="H8" s="77">
        <v>1.7986516090669931E-3</v>
      </c>
      <c r="I8" s="77">
        <f t="shared" si="2"/>
        <v>1.7986516090669931E-3</v>
      </c>
      <c r="J8" s="76">
        <f>分析係数表!G11</f>
        <v>0.34375</v>
      </c>
      <c r="K8" s="78">
        <f t="shared" si="3"/>
        <v>6.1828649061677887E-4</v>
      </c>
      <c r="L8" s="79"/>
      <c r="M8" s="80"/>
      <c r="N8" s="81">
        <f>分析係数表!H11</f>
        <v>-2.1817071130924245E-5</v>
      </c>
      <c r="O8" s="82">
        <f t="shared" si="4"/>
        <v>-5.4276758825635844E-4</v>
      </c>
      <c r="P8" s="76">
        <f>分析係数表!C11</f>
        <v>8.1708834508502748E-2</v>
      </c>
      <c r="Q8" s="82">
        <f t="shared" si="5"/>
        <v>-4.4348907045417951E-5</v>
      </c>
      <c r="R8" s="83">
        <v>3.5147741462348606E-3</v>
      </c>
      <c r="S8" s="84">
        <f t="shared" si="6"/>
        <v>5.3134257553018541E-3</v>
      </c>
      <c r="T8" s="85">
        <f>分析係数表!F11</f>
        <v>0.56944444444444442</v>
      </c>
      <c r="U8" s="86">
        <f t="shared" si="7"/>
        <v>3.025700777324667E-3</v>
      </c>
      <c r="V8" s="87">
        <f>分析係数表!D11</f>
        <v>3.8194444444444448E-2</v>
      </c>
      <c r="W8" s="88">
        <f t="shared" si="8"/>
        <v>0</v>
      </c>
      <c r="X8" s="76">
        <f>分析係数表!E11</f>
        <v>3.125E-2</v>
      </c>
      <c r="Y8" s="89">
        <f t="shared" si="9"/>
        <v>0</v>
      </c>
    </row>
    <row r="9" spans="1:25" x14ac:dyDescent="0.2">
      <c r="A9" s="6" t="s">
        <v>222</v>
      </c>
      <c r="B9" s="5" t="s">
        <v>190</v>
      </c>
      <c r="C9" s="90"/>
      <c r="D9" s="76">
        <f>投入係数表!AG9</f>
        <v>0</v>
      </c>
      <c r="E9" s="77">
        <f t="shared" si="0"/>
        <v>0</v>
      </c>
      <c r="F9" s="76">
        <f>分析係数表!C12</f>
        <v>0.11314574959059098</v>
      </c>
      <c r="G9" s="77">
        <f t="shared" si="1"/>
        <v>0</v>
      </c>
      <c r="H9" s="77">
        <v>2.7576962459233312E-3</v>
      </c>
      <c r="I9" s="77">
        <f t="shared" si="2"/>
        <v>2.7576962459233312E-3</v>
      </c>
      <c r="J9" s="76">
        <f>分析係数表!G12</f>
        <v>0.14250333396837492</v>
      </c>
      <c r="K9" s="78">
        <f t="shared" si="3"/>
        <v>3.9298090911614621E-4</v>
      </c>
      <c r="L9" s="79"/>
      <c r="M9" s="80"/>
      <c r="N9" s="81">
        <f>分析係数表!H12</f>
        <v>9.1697149963274591E-2</v>
      </c>
      <c r="O9" s="82">
        <f t="shared" si="4"/>
        <v>2.2812521734414744</v>
      </c>
      <c r="P9" s="76">
        <f>分析係数表!C12</f>
        <v>0.11314574959059098</v>
      </c>
      <c r="Q9" s="82">
        <f t="shared" si="5"/>
        <v>0.25811398716920048</v>
      </c>
      <c r="R9" s="83">
        <v>0.29163706033866948</v>
      </c>
      <c r="S9" s="84">
        <f t="shared" si="6"/>
        <v>0.2943947565845928</v>
      </c>
      <c r="T9" s="85">
        <f>分析係数表!F12</f>
        <v>0.2998031371054804</v>
      </c>
      <c r="U9" s="86">
        <f t="shared" si="7"/>
        <v>8.8260471571465202E-2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投入係数表!AG10</f>
        <v>1.7897091722595079E-3</v>
      </c>
      <c r="E10" s="77">
        <f t="shared" si="0"/>
        <v>0.17897091722595079</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0.34990417189593243</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投入係数表!AG11</f>
        <v>1.2080536912751677E-2</v>
      </c>
      <c r="E11" s="77">
        <f t="shared" si="0"/>
        <v>1.2080536912751678</v>
      </c>
      <c r="F11" s="76">
        <f>分析係数表!C14</f>
        <v>0.3356233343204027</v>
      </c>
      <c r="G11" s="77">
        <f t="shared" si="1"/>
        <v>0.4054510079038422</v>
      </c>
      <c r="H11" s="77">
        <v>0.6275009178201213</v>
      </c>
      <c r="I11" s="77">
        <f t="shared" si="2"/>
        <v>0.6275009178201213</v>
      </c>
      <c r="J11" s="76">
        <f>分析係数表!G14</f>
        <v>0.16310052482842147</v>
      </c>
      <c r="K11" s="78">
        <f t="shared" si="3"/>
        <v>0.10234572902677795</v>
      </c>
      <c r="L11" s="79"/>
      <c r="M11" s="80"/>
      <c r="N11" s="81">
        <f>分析係数表!H14</f>
        <v>1.1635771269826263E-3</v>
      </c>
      <c r="O11" s="82">
        <f t="shared" si="4"/>
        <v>2.8947604707005782E-2</v>
      </c>
      <c r="P11" s="76">
        <f>分析係数表!C14</f>
        <v>0.3356233343204027</v>
      </c>
      <c r="Q11" s="82">
        <f t="shared" si="5"/>
        <v>9.7154916123542642E-3</v>
      </c>
      <c r="R11" s="83">
        <v>0.11369838880143661</v>
      </c>
      <c r="S11" s="84">
        <f t="shared" si="6"/>
        <v>0.74119930662155786</v>
      </c>
      <c r="T11" s="85">
        <f>分析係数表!F14</f>
        <v>0.30244919930022879</v>
      </c>
      <c r="U11" s="86">
        <f t="shared" si="7"/>
        <v>0.22417513680957493</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投入係数表!AG12</f>
        <v>4.4742729306487697E-4</v>
      </c>
      <c r="E12" s="77">
        <f t="shared" si="0"/>
        <v>4.4742729306487698E-2</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0.21059382424346706</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投入係数表!AG13</f>
        <v>4.4742729306487697E-4</v>
      </c>
      <c r="E13" s="77">
        <f t="shared" si="0"/>
        <v>4.4742729306487698E-2</v>
      </c>
      <c r="F13" s="76">
        <f>分析係数表!C16</f>
        <v>4.9444829979181093E-2</v>
      </c>
      <c r="G13" s="77">
        <f t="shared" si="1"/>
        <v>2.2122966433638074E-3</v>
      </c>
      <c r="H13" s="77">
        <v>5.5621678930889637E-3</v>
      </c>
      <c r="I13" s="77">
        <f t="shared" si="2"/>
        <v>5.5621678930889637E-3</v>
      </c>
      <c r="J13" s="76">
        <f>分析係数表!G16</f>
        <v>3.3546325878594248E-2</v>
      </c>
      <c r="K13" s="78">
        <f t="shared" si="3"/>
        <v>1.8659029673301635E-4</v>
      </c>
      <c r="L13" s="79"/>
      <c r="M13" s="80"/>
      <c r="N13" s="81">
        <f>分析係数表!H16</f>
        <v>1.6697331772200688E-2</v>
      </c>
      <c r="O13" s="82">
        <f t="shared" si="4"/>
        <v>0.41539812754553296</v>
      </c>
      <c r="P13" s="76">
        <f>分析係数表!C16</f>
        <v>4.9444829979181093E-2</v>
      </c>
      <c r="Q13" s="82">
        <f t="shared" si="5"/>
        <v>2.0539289790159058E-2</v>
      </c>
      <c r="R13" s="83">
        <v>2.4467207007143523E-2</v>
      </c>
      <c r="S13" s="84">
        <f t="shared" si="6"/>
        <v>3.0029374900232487E-2</v>
      </c>
      <c r="T13" s="85">
        <f>分析係数表!F16</f>
        <v>0.28753993610223644</v>
      </c>
      <c r="U13" s="86">
        <f t="shared" si="7"/>
        <v>8.6346445400029524E-3</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投入係数表!AG14</f>
        <v>9.8434004474272935E-3</v>
      </c>
      <c r="E14" s="77">
        <f t="shared" si="0"/>
        <v>0.9843400447427294</v>
      </c>
      <c r="F14" s="76">
        <f>分析係数表!C17</f>
        <v>0.25757290686735657</v>
      </c>
      <c r="G14" s="77">
        <f t="shared" si="1"/>
        <v>0.25353932667032864</v>
      </c>
      <c r="H14" s="77">
        <v>0.34109399738614904</v>
      </c>
      <c r="I14" s="77">
        <f t="shared" si="2"/>
        <v>0.34109399738614904</v>
      </c>
      <c r="J14" s="76">
        <f>分析係数表!G17</f>
        <v>0.2176385387050051</v>
      </c>
      <c r="K14" s="78">
        <f t="shared" si="3"/>
        <v>7.4235199152170306E-2</v>
      </c>
      <c r="L14" s="79"/>
      <c r="M14" s="80"/>
      <c r="N14" s="81">
        <f>分析係数表!H17</f>
        <v>2.8507639611074346E-3</v>
      </c>
      <c r="O14" s="82">
        <f t="shared" si="4"/>
        <v>7.0921631532164173E-2</v>
      </c>
      <c r="P14" s="76">
        <f>分析係数表!C17</f>
        <v>0.25757290686735657</v>
      </c>
      <c r="Q14" s="82">
        <f t="shared" si="5"/>
        <v>1.8267490793515102E-2</v>
      </c>
      <c r="R14" s="83">
        <v>4.6958175626607722E-2</v>
      </c>
      <c r="S14" s="84">
        <f t="shared" si="6"/>
        <v>0.38805217301275674</v>
      </c>
      <c r="T14" s="85">
        <f>分析係数表!F17</f>
        <v>0.33994957352073385</v>
      </c>
      <c r="U14" s="86">
        <f t="shared" si="7"/>
        <v>0.13191817071948067</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投入係数表!AG15</f>
        <v>0</v>
      </c>
      <c r="E15" s="77">
        <f t="shared" si="0"/>
        <v>0</v>
      </c>
      <c r="F15" s="76">
        <f>分析係数表!C18</f>
        <v>0.16953824948311513</v>
      </c>
      <c r="G15" s="77">
        <f t="shared" si="1"/>
        <v>0</v>
      </c>
      <c r="H15" s="77">
        <v>5.8947213299364821E-3</v>
      </c>
      <c r="I15" s="77">
        <f t="shared" si="2"/>
        <v>5.8947213299364821E-3</v>
      </c>
      <c r="J15" s="76">
        <f>分析係数表!G18</f>
        <v>0.21537419573315272</v>
      </c>
      <c r="K15" s="78">
        <f t="shared" si="3"/>
        <v>1.2695708655061303E-3</v>
      </c>
      <c r="L15" s="79"/>
      <c r="M15" s="80"/>
      <c r="N15" s="81">
        <f>分析係数表!H18</f>
        <v>4.4361377966212629E-4</v>
      </c>
      <c r="O15" s="82">
        <f t="shared" si="4"/>
        <v>1.1036274294545954E-2</v>
      </c>
      <c r="P15" s="76">
        <f>分析係数表!C18</f>
        <v>0.16953824948311513</v>
      </c>
      <c r="Q15" s="82">
        <f t="shared" si="5"/>
        <v>1.8710706247128223E-3</v>
      </c>
      <c r="R15" s="83">
        <v>5.6099611965565047E-3</v>
      </c>
      <c r="S15" s="84">
        <f t="shared" si="6"/>
        <v>1.1504682526492987E-2</v>
      </c>
      <c r="T15" s="85">
        <f>分析係数表!F18</f>
        <v>0.45885540128682695</v>
      </c>
      <c r="U15" s="86">
        <f t="shared" si="7"/>
        <v>5.2789857173714859E-3</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投入係数表!AG16</f>
        <v>0</v>
      </c>
      <c r="E16" s="77">
        <f t="shared" si="0"/>
        <v>0</v>
      </c>
      <c r="F16" s="76">
        <f>分析係数表!C19</f>
        <v>7.0188221007893126E-2</v>
      </c>
      <c r="G16" s="77">
        <f t="shared" si="1"/>
        <v>0</v>
      </c>
      <c r="H16" s="77">
        <v>2.1322382447616596E-3</v>
      </c>
      <c r="I16" s="77">
        <f t="shared" si="2"/>
        <v>2.1322382447616596E-3</v>
      </c>
      <c r="J16" s="76">
        <f>分析係数表!G19</f>
        <v>5.7542768273716953E-2</v>
      </c>
      <c r="K16" s="78">
        <f t="shared" si="3"/>
        <v>1.2269489122267713E-4</v>
      </c>
      <c r="L16" s="79"/>
      <c r="M16" s="80"/>
      <c r="N16" s="81">
        <f>分析係数表!H19</f>
        <v>-1.1635771269826264E-4</v>
      </c>
      <c r="O16" s="82">
        <f t="shared" si="4"/>
        <v>-2.8947604707005785E-3</v>
      </c>
      <c r="P16" s="76">
        <f>分析係数表!C19</f>
        <v>7.0188221007893126E-2</v>
      </c>
      <c r="Q16" s="82">
        <f t="shared" si="5"/>
        <v>-2.0317808768244492E-4</v>
      </c>
      <c r="R16" s="83">
        <v>1.8107320639547373E-3</v>
      </c>
      <c r="S16" s="84">
        <f t="shared" si="6"/>
        <v>3.9429703087163967E-3</v>
      </c>
      <c r="T16" s="85">
        <f>分析係数表!F19</f>
        <v>0.24027993779160187</v>
      </c>
      <c r="U16" s="86">
        <f t="shared" si="7"/>
        <v>9.4741666049250896E-4</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投入係数表!AG17</f>
        <v>0</v>
      </c>
      <c r="E17" s="77">
        <f t="shared" si="0"/>
        <v>0</v>
      </c>
      <c r="F17" s="76">
        <f>分析係数表!C20</f>
        <v>0.17015847434864362</v>
      </c>
      <c r="G17" s="77">
        <f t="shared" si="1"/>
        <v>0</v>
      </c>
      <c r="H17" s="77">
        <v>8.541265725878832E-3</v>
      </c>
      <c r="I17" s="77">
        <f t="shared" si="2"/>
        <v>8.541265725878832E-3</v>
      </c>
      <c r="J17" s="76">
        <f>分析係数表!G20</f>
        <v>0.1001139508383526</v>
      </c>
      <c r="K17" s="78">
        <f t="shared" si="3"/>
        <v>8.5509985697793946E-4</v>
      </c>
      <c r="L17" s="79"/>
      <c r="M17" s="80"/>
      <c r="N17" s="81">
        <f>分析係数表!H20</f>
        <v>5.5269913531674753E-4</v>
      </c>
      <c r="O17" s="82">
        <f t="shared" si="4"/>
        <v>1.3750112235827746E-2</v>
      </c>
      <c r="P17" s="76">
        <f>分析係数表!C20</f>
        <v>0.17015847434864362</v>
      </c>
      <c r="Q17" s="82">
        <f t="shared" si="5"/>
        <v>2.3396981201710661E-3</v>
      </c>
      <c r="R17" s="83">
        <v>8.3803957399294759E-3</v>
      </c>
      <c r="S17" s="84">
        <f t="shared" si="6"/>
        <v>1.6921661465808306E-2</v>
      </c>
      <c r="T17" s="85">
        <f>分析係数表!F20</f>
        <v>0.22285528243529221</v>
      </c>
      <c r="U17" s="86">
        <f t="shared" si="7"/>
        <v>3.7710816452371106E-3</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投入係数表!AG18</f>
        <v>0</v>
      </c>
      <c r="E18" s="77">
        <f t="shared" si="0"/>
        <v>0</v>
      </c>
      <c r="F18" s="76">
        <f>分析係数表!C21</f>
        <v>0.30753935376967689</v>
      </c>
      <c r="G18" s="77">
        <f t="shared" si="1"/>
        <v>0</v>
      </c>
      <c r="H18" s="77">
        <v>2.0006466951772328E-2</v>
      </c>
      <c r="I18" s="77">
        <f t="shared" si="2"/>
        <v>2.0006466951772328E-2</v>
      </c>
      <c r="J18" s="76">
        <f>分析係数表!G21</f>
        <v>0.28506721215663355</v>
      </c>
      <c r="K18" s="78">
        <f t="shared" si="3"/>
        <v>5.7031877590455601E-3</v>
      </c>
      <c r="L18" s="79"/>
      <c r="M18" s="80"/>
      <c r="N18" s="81">
        <f>分析係数表!H21</f>
        <v>9.2358934454245961E-4</v>
      </c>
      <c r="O18" s="82">
        <f t="shared" si="4"/>
        <v>2.2977161236185838E-2</v>
      </c>
      <c r="P18" s="76">
        <f>分析係数表!C21</f>
        <v>0.30753935376967689</v>
      </c>
      <c r="Q18" s="82">
        <f t="shared" si="5"/>
        <v>7.0663813180382624E-3</v>
      </c>
      <c r="R18" s="83">
        <v>1.9839741553097031E-2</v>
      </c>
      <c r="S18" s="84">
        <f t="shared" si="6"/>
        <v>3.9846208504869363E-2</v>
      </c>
      <c r="T18" s="85">
        <f>分析係数表!F21</f>
        <v>0.42562828755113968</v>
      </c>
      <c r="U18" s="86">
        <f t="shared" si="7"/>
        <v>1.6959673491333205E-2</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投入係数表!AG19</f>
        <v>0</v>
      </c>
      <c r="E19" s="77">
        <f t="shared" si="0"/>
        <v>0</v>
      </c>
      <c r="F19" s="76">
        <f>分析係数表!C22</f>
        <v>4.2074718897352148E-2</v>
      </c>
      <c r="G19" s="77">
        <f t="shared" si="1"/>
        <v>0</v>
      </c>
      <c r="H19" s="77">
        <v>4.8632199824698991E-3</v>
      </c>
      <c r="I19" s="77">
        <f t="shared" si="2"/>
        <v>4.8632199824698991E-3</v>
      </c>
      <c r="J19" s="76">
        <f>分析係数表!G22</f>
        <v>0.19450101832993891</v>
      </c>
      <c r="K19" s="78">
        <f t="shared" si="3"/>
        <v>9.4590123895290301E-4</v>
      </c>
      <c r="L19" s="79"/>
      <c r="M19" s="80"/>
      <c r="N19" s="81">
        <f>分析係数表!H22</f>
        <v>4.363414226184849E-5</v>
      </c>
      <c r="O19" s="82">
        <f t="shared" si="4"/>
        <v>1.0855351765127169E-3</v>
      </c>
      <c r="P19" s="76">
        <f>分析係数表!C22</f>
        <v>4.2074718897352148E-2</v>
      </c>
      <c r="Q19" s="82">
        <f t="shared" si="5"/>
        <v>4.567358740496011E-5</v>
      </c>
      <c r="R19" s="83">
        <v>6.2039349455276702E-4</v>
      </c>
      <c r="S19" s="84">
        <f t="shared" si="6"/>
        <v>5.4836134770226662E-3</v>
      </c>
      <c r="T19" s="85">
        <f>分析係数表!F22</f>
        <v>0.41276306856754924</v>
      </c>
      <c r="U19" s="86">
        <f t="shared" si="7"/>
        <v>2.2634331256142439E-3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7.2369011767514462E-4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投入係数表!AG21</f>
        <v>0</v>
      </c>
      <c r="E21" s="77">
        <f t="shared" si="0"/>
        <v>0</v>
      </c>
      <c r="F21" s="76">
        <f>分析係数表!C24</f>
        <v>7.1732954545454586E-2</v>
      </c>
      <c r="G21" s="77">
        <f t="shared" si="1"/>
        <v>0</v>
      </c>
      <c r="H21" s="77">
        <v>4.2548755799903196E-3</v>
      </c>
      <c r="I21" s="77">
        <f t="shared" si="2"/>
        <v>4.2548755799903196E-3</v>
      </c>
      <c r="J21" s="76">
        <f>分析係数表!G24</f>
        <v>0.20895522388059701</v>
      </c>
      <c r="K21" s="78">
        <f t="shared" si="3"/>
        <v>8.8907847940096225E-4</v>
      </c>
      <c r="L21" s="79"/>
      <c r="M21" s="80"/>
      <c r="N21" s="81">
        <f>分析係数表!H24</f>
        <v>3.4907313809478792E-4</v>
      </c>
      <c r="O21" s="82">
        <f t="shared" si="4"/>
        <v>8.684281412101735E-3</v>
      </c>
      <c r="P21" s="76">
        <f>分析係数表!C24</f>
        <v>7.1732954545454586E-2</v>
      </c>
      <c r="Q21" s="82">
        <f t="shared" si="5"/>
        <v>6.2294916379422994E-4</v>
      </c>
      <c r="R21" s="83">
        <v>2.6057366233712912E-3</v>
      </c>
      <c r="S21" s="84">
        <f t="shared" si="6"/>
        <v>6.8606122033616108E-3</v>
      </c>
      <c r="T21" s="85">
        <f>分析係数表!F24</f>
        <v>0.39402985074626867</v>
      </c>
      <c r="U21" s="86">
        <f t="shared" si="7"/>
        <v>2.7032860025186052E-3</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投入係数表!AG22</f>
        <v>1.3422818791946308E-3</v>
      </c>
      <c r="E22" s="77">
        <f t="shared" si="0"/>
        <v>0.13422818791946309</v>
      </c>
      <c r="F22" s="76">
        <f>分析係数表!C25</f>
        <v>8.282778259254675E-2</v>
      </c>
      <c r="G22" s="77">
        <f t="shared" si="1"/>
        <v>1.1117823166784798E-2</v>
      </c>
      <c r="H22" s="77">
        <v>2.8821748556743094E-2</v>
      </c>
      <c r="I22" s="77">
        <f t="shared" si="2"/>
        <v>2.8821748556743094E-2</v>
      </c>
      <c r="J22" s="76">
        <f>分析係数表!G25</f>
        <v>0.19696794352505498</v>
      </c>
      <c r="K22" s="78">
        <f t="shared" si="3"/>
        <v>5.6769605420179088E-3</v>
      </c>
      <c r="L22" s="79"/>
      <c r="M22" s="80"/>
      <c r="N22" s="81">
        <f>分析係数表!H25</f>
        <v>5.163373500985404E-4</v>
      </c>
      <c r="O22" s="82">
        <f t="shared" si="4"/>
        <v>1.2845499588733815E-2</v>
      </c>
      <c r="P22" s="76">
        <f>分析係数表!C25</f>
        <v>8.282778259254675E-2</v>
      </c>
      <c r="Q22" s="82">
        <f t="shared" si="5"/>
        <v>1.0639642472282931E-3</v>
      </c>
      <c r="R22" s="83">
        <v>6.5511666988472403E-3</v>
      </c>
      <c r="S22" s="84">
        <f t="shared" si="6"/>
        <v>3.5372915255590331E-2</v>
      </c>
      <c r="T22" s="85">
        <f>分析係数表!F25</f>
        <v>0.35065385950700151</v>
      </c>
      <c r="U22" s="86">
        <f t="shared" si="7"/>
        <v>1.2403649256386843E-2</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投入係数表!AG23</f>
        <v>0</v>
      </c>
      <c r="E23" s="77">
        <f t="shared" si="0"/>
        <v>0</v>
      </c>
      <c r="F23" s="76">
        <f>分析係数表!C26</f>
        <v>0.67408011178388449</v>
      </c>
      <c r="G23" s="77">
        <f t="shared" si="1"/>
        <v>0</v>
      </c>
      <c r="H23" s="77">
        <v>7.5120337786686697E-2</v>
      </c>
      <c r="I23" s="77">
        <f t="shared" si="2"/>
        <v>7.5120337786686697E-2</v>
      </c>
      <c r="J23" s="76">
        <f>分析係数表!G26</f>
        <v>0.19641156410335187</v>
      </c>
      <c r="K23" s="78">
        <f t="shared" si="3"/>
        <v>1.4754503040655259E-2</v>
      </c>
      <c r="L23" s="79"/>
      <c r="M23" s="80"/>
      <c r="N23" s="81">
        <f>分析係数表!H26</f>
        <v>1.0886718494331198E-2</v>
      </c>
      <c r="O23" s="82">
        <f t="shared" si="4"/>
        <v>0.27084102653992287</v>
      </c>
      <c r="P23" s="76">
        <f>分析係数表!C26</f>
        <v>0.67408011178388449</v>
      </c>
      <c r="Q23" s="82">
        <f t="shared" si="5"/>
        <v>0.18256854944569323</v>
      </c>
      <c r="R23" s="83">
        <v>0.20807006912212136</v>
      </c>
      <c r="S23" s="84">
        <f t="shared" si="6"/>
        <v>0.28319040690880803</v>
      </c>
      <c r="T23" s="85">
        <f>分析係数表!F26</f>
        <v>0.33487971980706011</v>
      </c>
      <c r="U23" s="86">
        <f t="shared" si="7"/>
        <v>9.4834724117668967E-2</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投入係数表!AG24</f>
        <v>4.4742729306487697E-4</v>
      </c>
      <c r="E24" s="77">
        <f t="shared" si="0"/>
        <v>4.4742729306487698E-2</v>
      </c>
      <c r="F24" s="76">
        <f>分析係数表!C27</f>
        <v>6.0248713550600352E-2</v>
      </c>
      <c r="G24" s="77">
        <f t="shared" si="1"/>
        <v>2.6956918814586288E-3</v>
      </c>
      <c r="H24" s="77">
        <v>3.4966811900059218E-3</v>
      </c>
      <c r="I24" s="77">
        <f t="shared" si="2"/>
        <v>3.4966811900059218E-3</v>
      </c>
      <c r="J24" s="76">
        <f>分析係数表!G27</f>
        <v>0.16803278688524589</v>
      </c>
      <c r="K24" s="78">
        <f t="shared" si="3"/>
        <v>5.8755708520591302E-4</v>
      </c>
      <c r="L24" s="79"/>
      <c r="M24" s="80"/>
      <c r="N24" s="81">
        <f>分析係数表!H27</f>
        <v>1.0879446137287556E-2</v>
      </c>
      <c r="O24" s="82">
        <f t="shared" si="4"/>
        <v>0.27066010401050405</v>
      </c>
      <c r="P24" s="76">
        <f>分析係数表!C27</f>
        <v>6.0248713550600352E-2</v>
      </c>
      <c r="Q24" s="82">
        <f t="shared" si="5"/>
        <v>1.6306923076104558E-2</v>
      </c>
      <c r="R24" s="83">
        <v>1.6504809823898691E-2</v>
      </c>
      <c r="S24" s="84">
        <f t="shared" si="6"/>
        <v>2.0001491013904613E-2</v>
      </c>
      <c r="T24" s="85">
        <f>分析係数表!F27</f>
        <v>0.31967213114754101</v>
      </c>
      <c r="U24" s="86">
        <f t="shared" si="7"/>
        <v>6.3939192585432784E-3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投入係数表!AG25</f>
        <v>0</v>
      </c>
      <c r="E25" s="77">
        <f t="shared" si="0"/>
        <v>0</v>
      </c>
      <c r="F25" s="76">
        <f>分析係数表!C28</f>
        <v>0.15853112404836545</v>
      </c>
      <c r="G25" s="77">
        <f t="shared" si="1"/>
        <v>0</v>
      </c>
      <c r="H25" s="77">
        <v>6.8898625684813614E-2</v>
      </c>
      <c r="I25" s="77">
        <f t="shared" si="2"/>
        <v>6.8898625684813614E-2</v>
      </c>
      <c r="J25" s="76">
        <f>分析係数表!G28</f>
        <v>0.12484608017512655</v>
      </c>
      <c r="K25" s="78">
        <f t="shared" si="3"/>
        <v>8.6017233462022738E-3</v>
      </c>
      <c r="L25" s="79"/>
      <c r="M25" s="80"/>
      <c r="N25" s="81">
        <f>分析係数表!H28</f>
        <v>2.0813485858901727E-2</v>
      </c>
      <c r="O25" s="82">
        <f t="shared" si="4"/>
        <v>0.5178002791965659</v>
      </c>
      <c r="P25" s="76">
        <f>分析係数表!C28</f>
        <v>0.15853112404836545</v>
      </c>
      <c r="Q25" s="82">
        <f t="shared" si="5"/>
        <v>8.2087460293589057E-2</v>
      </c>
      <c r="R25" s="83">
        <v>9.3243679007761829E-2</v>
      </c>
      <c r="S25" s="84">
        <f t="shared" si="6"/>
        <v>0.16214230469257546</v>
      </c>
      <c r="T25" s="85">
        <f>分析係数表!F28</f>
        <v>0.21350389930223013</v>
      </c>
      <c r="U25" s="86">
        <f t="shared" si="7"/>
        <v>3.4618014293715145E-2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投入係数表!AG26</f>
        <v>1.5212527964205816E-2</v>
      </c>
      <c r="E26" s="77">
        <f t="shared" si="0"/>
        <v>1.5212527964205815</v>
      </c>
      <c r="F26" s="76">
        <f>分析係数表!C29</f>
        <v>0.64680851063829792</v>
      </c>
      <c r="G26" s="77">
        <f t="shared" si="1"/>
        <v>0.98395925555714214</v>
      </c>
      <c r="H26" s="77">
        <v>1.0882522552214886</v>
      </c>
      <c r="I26" s="77">
        <f t="shared" si="2"/>
        <v>1.0882522552214886</v>
      </c>
      <c r="J26" s="76">
        <f>分析係数表!G29</f>
        <v>0.2586455783593799</v>
      </c>
      <c r="K26" s="78">
        <f t="shared" si="3"/>
        <v>0.28147163395266145</v>
      </c>
      <c r="L26" s="79"/>
      <c r="M26" s="80"/>
      <c r="N26" s="81">
        <f>分析係数表!H29</f>
        <v>9.8394990800468336E-3</v>
      </c>
      <c r="O26" s="82">
        <f t="shared" si="4"/>
        <v>0.24478818230361762</v>
      </c>
      <c r="P26" s="76">
        <f>分析係数表!C29</f>
        <v>0.64680851063829792</v>
      </c>
      <c r="Q26" s="82">
        <f t="shared" si="5"/>
        <v>0.15833107961765908</v>
      </c>
      <c r="R26" s="83">
        <v>0.24009882767587334</v>
      </c>
      <c r="S26" s="84">
        <f t="shared" si="6"/>
        <v>1.3283510828973619</v>
      </c>
      <c r="T26" s="85">
        <f>分析係数表!F29</f>
        <v>0.37783217222117615</v>
      </c>
      <c r="U26" s="86">
        <f t="shared" si="7"/>
        <v>0.50189377512346189</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投入係数表!AG27</f>
        <v>4.4742729306487697E-4</v>
      </c>
      <c r="E27" s="77">
        <f t="shared" si="0"/>
        <v>4.4742729306487698E-2</v>
      </c>
      <c r="F27" s="76">
        <f>分析係数表!C30</f>
        <v>1</v>
      </c>
      <c r="G27" s="77">
        <f t="shared" si="1"/>
        <v>4.4742729306487698E-2</v>
      </c>
      <c r="H27" s="77">
        <v>9.2565080264402855E-2</v>
      </c>
      <c r="I27" s="77">
        <f t="shared" si="2"/>
        <v>9.2565080264402855E-2</v>
      </c>
      <c r="J27" s="76">
        <f>分析係数表!G30</f>
        <v>0.34450721322190581</v>
      </c>
      <c r="K27" s="78">
        <f t="shared" si="3"/>
        <v>3.1889337843551462E-2</v>
      </c>
      <c r="L27" s="79"/>
      <c r="M27" s="80"/>
      <c r="N27" s="81">
        <f>分析係数表!H30</f>
        <v>0</v>
      </c>
      <c r="O27" s="82">
        <f t="shared" si="4"/>
        <v>0</v>
      </c>
      <c r="P27" s="76">
        <f>分析係数表!C30</f>
        <v>1</v>
      </c>
      <c r="Q27" s="82">
        <f t="shared" si="5"/>
        <v>0</v>
      </c>
      <c r="R27" s="83">
        <v>6.2561281827322263E-2</v>
      </c>
      <c r="S27" s="84">
        <f t="shared" si="6"/>
        <v>0.15512636209172512</v>
      </c>
      <c r="T27" s="85">
        <f>分析係数表!F30</f>
        <v>0.4405434427377562</v>
      </c>
      <c r="U27" s="86">
        <f t="shared" si="7"/>
        <v>6.8339901615272342E-2</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投入係数表!AG28</f>
        <v>1.7897091722595079E-3</v>
      </c>
      <c r="E28" s="77">
        <f t="shared" si="0"/>
        <v>0.17897091722595079</v>
      </c>
      <c r="F28" s="76">
        <f>分析係数表!C31</f>
        <v>0.1179326099371788</v>
      </c>
      <c r="G28" s="77">
        <f t="shared" si="1"/>
        <v>2.1106507371307169E-2</v>
      </c>
      <c r="H28" s="77">
        <v>3.7941964645463094E-2</v>
      </c>
      <c r="I28" s="77">
        <f t="shared" si="2"/>
        <v>3.7941964645463094E-2</v>
      </c>
      <c r="J28" s="76">
        <f>分析係数表!G31</f>
        <v>7.0682730923694773E-2</v>
      </c>
      <c r="K28" s="78">
        <f t="shared" si="3"/>
        <v>2.6818416777516082E-3</v>
      </c>
      <c r="L28" s="79"/>
      <c r="M28" s="80"/>
      <c r="N28" s="81">
        <f>分析係数表!H31</f>
        <v>2.2689753976161214E-2</v>
      </c>
      <c r="O28" s="82">
        <f t="shared" si="4"/>
        <v>0.5644782917866128</v>
      </c>
      <c r="P28" s="76">
        <f>分析係数表!C31</f>
        <v>0.1179326099371788</v>
      </c>
      <c r="Q28" s="82">
        <f t="shared" si="5"/>
        <v>6.6570398203275608E-2</v>
      </c>
      <c r="R28" s="83">
        <v>8.6700153238573996E-2</v>
      </c>
      <c r="S28" s="84">
        <f t="shared" si="6"/>
        <v>0.12464211788403709</v>
      </c>
      <c r="T28" s="85">
        <f>分析係数表!F31</f>
        <v>0.34457831325301203</v>
      </c>
      <c r="U28" s="86">
        <f t="shared" si="7"/>
        <v>4.2948970740764585E-2</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投入係数表!AG29</f>
        <v>0</v>
      </c>
      <c r="E29" s="77">
        <f t="shared" si="0"/>
        <v>0</v>
      </c>
      <c r="F29" s="76">
        <f>分析係数表!C32</f>
        <v>0.90289699570815452</v>
      </c>
      <c r="G29" s="77">
        <f t="shared" si="1"/>
        <v>0</v>
      </c>
      <c r="H29" s="77">
        <v>1.4617928492902136E-2</v>
      </c>
      <c r="I29" s="77">
        <f t="shared" si="2"/>
        <v>1.4617928492902136E-2</v>
      </c>
      <c r="J29" s="76">
        <f>分析係数表!G32</f>
        <v>0.14049586776859505</v>
      </c>
      <c r="K29" s="78">
        <f t="shared" si="3"/>
        <v>2.0537585485895563E-3</v>
      </c>
      <c r="L29" s="79"/>
      <c r="M29" s="80"/>
      <c r="N29" s="81">
        <f>分析係数表!H32</f>
        <v>6.5160319111027074E-3</v>
      </c>
      <c r="O29" s="82">
        <f t="shared" si="4"/>
        <v>0.16210658635923236</v>
      </c>
      <c r="P29" s="76">
        <f>分析係数表!C32</f>
        <v>0.90289699570815452</v>
      </c>
      <c r="Q29" s="82">
        <f t="shared" si="5"/>
        <v>0.14636554980825539</v>
      </c>
      <c r="R29" s="83">
        <v>0.19060871116100148</v>
      </c>
      <c r="S29" s="84">
        <f t="shared" si="6"/>
        <v>0.20522663965390361</v>
      </c>
      <c r="T29" s="85">
        <f>分析係数表!F32</f>
        <v>0.48288075560802834</v>
      </c>
      <c r="U29" s="86">
        <f t="shared" si="7"/>
        <v>9.9099994826973528E-2</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投入係数表!AG30</f>
        <v>0</v>
      </c>
      <c r="E30" s="77">
        <f t="shared" si="0"/>
        <v>0</v>
      </c>
      <c r="F30" s="76">
        <f>分析係数表!C33</f>
        <v>0.9642857142857143</v>
      </c>
      <c r="G30" s="77">
        <f t="shared" si="1"/>
        <v>0</v>
      </c>
      <c r="H30" s="77">
        <v>1.433220908815502E-2</v>
      </c>
      <c r="I30" s="77">
        <f t="shared" si="2"/>
        <v>1.433220908815502E-2</v>
      </c>
      <c r="J30" s="76">
        <f>分析係数表!G33</f>
        <v>0.50770178681454092</v>
      </c>
      <c r="K30" s="78">
        <f t="shared" si="3"/>
        <v>7.2764881630559058E-3</v>
      </c>
      <c r="L30" s="79"/>
      <c r="M30" s="80"/>
      <c r="N30" s="81">
        <f>分析係数表!H33</f>
        <v>9.5995112976066674E-4</v>
      </c>
      <c r="O30" s="82">
        <f t="shared" si="4"/>
        <v>2.3881773883279771E-2</v>
      </c>
      <c r="P30" s="76">
        <f>分析係数表!C33</f>
        <v>0.9642857142857143</v>
      </c>
      <c r="Q30" s="82">
        <f t="shared" si="5"/>
        <v>2.302885338744835E-2</v>
      </c>
      <c r="R30" s="83">
        <v>7.8520597274368734E-2</v>
      </c>
      <c r="S30" s="84">
        <f t="shared" si="6"/>
        <v>9.2852806362523757E-2</v>
      </c>
      <c r="T30" s="85">
        <f>分析係数表!F33</f>
        <v>0.64571780653111521</v>
      </c>
      <c r="U30" s="86">
        <f t="shared" si="7"/>
        <v>5.9956710454667217E-2</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投入係数表!AG31</f>
        <v>1.4765100671140939E-2</v>
      </c>
      <c r="E31" s="77">
        <f t="shared" si="0"/>
        <v>1.476510067114094</v>
      </c>
      <c r="F31" s="76">
        <f>分析係数表!C34</f>
        <v>0.30203352059055666</v>
      </c>
      <c r="G31" s="77">
        <f t="shared" si="1"/>
        <v>0.44595553375786889</v>
      </c>
      <c r="H31" s="77">
        <v>0.58499373832545287</v>
      </c>
      <c r="I31" s="77">
        <f t="shared" si="2"/>
        <v>0.58499373832545287</v>
      </c>
      <c r="J31" s="76">
        <f>分析係数表!G34</f>
        <v>0.42483507228746548</v>
      </c>
      <c r="K31" s="78">
        <f t="shared" si="3"/>
        <v>0.24852585710920844</v>
      </c>
      <c r="L31" s="79"/>
      <c r="M31" s="80"/>
      <c r="N31" s="81">
        <f>分析係数表!H34</f>
        <v>0.16119179387231194</v>
      </c>
      <c r="O31" s="82">
        <f t="shared" si="4"/>
        <v>4.0101478645673945</v>
      </c>
      <c r="P31" s="76">
        <f>分析係数表!C34</f>
        <v>0.30203352059055666</v>
      </c>
      <c r="Q31" s="82">
        <f t="shared" si="5"/>
        <v>1.2111990776239929</v>
      </c>
      <c r="R31" s="83">
        <v>1.3347336434709722</v>
      </c>
      <c r="S31" s="84">
        <f t="shared" si="6"/>
        <v>1.9197273817964251</v>
      </c>
      <c r="T31" s="85">
        <f>分析係数表!F34</f>
        <v>0.69971459317830909</v>
      </c>
      <c r="U31" s="86">
        <f t="shared" si="7"/>
        <v>1.3432612639669461</v>
      </c>
      <c r="V31" s="87">
        <f>分析係数表!D34</f>
        <v>0.22921442942029663</v>
      </c>
      <c r="W31" s="88">
        <f t="shared" si="8"/>
        <v>0</v>
      </c>
      <c r="X31" s="76">
        <f>分析係数表!E34</f>
        <v>0.15341786365975763</v>
      </c>
      <c r="Y31" s="89">
        <f t="shared" si="9"/>
        <v>0</v>
      </c>
    </row>
    <row r="32" spans="1:25" x14ac:dyDescent="0.2">
      <c r="A32" s="6" t="s">
        <v>20</v>
      </c>
      <c r="B32" s="5" t="s">
        <v>37</v>
      </c>
      <c r="C32" s="90"/>
      <c r="D32" s="76">
        <f>投入係数表!AG32</f>
        <v>4.0268456375838931E-3</v>
      </c>
      <c r="E32" s="77">
        <f t="shared" si="0"/>
        <v>0.40268456375838929</v>
      </c>
      <c r="F32" s="76">
        <f>分析係数表!C35</f>
        <v>0.24187752657583472</v>
      </c>
      <c r="G32" s="77">
        <f t="shared" si="1"/>
        <v>9.7400346272148219E-2</v>
      </c>
      <c r="H32" s="77">
        <v>0.1733047743276617</v>
      </c>
      <c r="I32" s="77">
        <f t="shared" si="2"/>
        <v>0.1733047743276617</v>
      </c>
      <c r="J32" s="76">
        <f>分析係数表!G35</f>
        <v>0.31447635625181319</v>
      </c>
      <c r="K32" s="78">
        <f t="shared" si="3"/>
        <v>5.4500253951605827E-2</v>
      </c>
      <c r="L32" s="79"/>
      <c r="M32" s="80"/>
      <c r="N32" s="81">
        <f>分析係数表!H35</f>
        <v>6.1051437381369679E-2</v>
      </c>
      <c r="O32" s="82">
        <f t="shared" si="4"/>
        <v>1.5188446344707096</v>
      </c>
      <c r="P32" s="76">
        <f>分析係数表!C35</f>
        <v>0.24187752657583472</v>
      </c>
      <c r="Q32" s="82">
        <f t="shared" si="5"/>
        <v>0.36737438343875306</v>
      </c>
      <c r="R32" s="83">
        <v>0.45757649660224969</v>
      </c>
      <c r="S32" s="84">
        <f t="shared" si="6"/>
        <v>0.63088127092991142</v>
      </c>
      <c r="T32" s="85">
        <f>分析係数表!F35</f>
        <v>0.64519872352770524</v>
      </c>
      <c r="U32" s="86">
        <f t="shared" si="7"/>
        <v>0.40704379070151525</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投入係数表!AG33</f>
        <v>3.1767337807606266E-2</v>
      </c>
      <c r="E33" s="77">
        <f t="shared" si="0"/>
        <v>3.1767337807606264</v>
      </c>
      <c r="F33" s="76">
        <f>分析係数表!C36</f>
        <v>0.77936171821825606</v>
      </c>
      <c r="G33" s="77">
        <f t="shared" si="1"/>
        <v>2.4758246976955784</v>
      </c>
      <c r="H33" s="77">
        <v>2.5856167150289733</v>
      </c>
      <c r="I33" s="77">
        <f t="shared" si="2"/>
        <v>2.5856167150289733</v>
      </c>
      <c r="J33" s="76">
        <f>分析係数表!G36</f>
        <v>1.8652197083474639E-2</v>
      </c>
      <c r="K33" s="78">
        <f t="shared" si="3"/>
        <v>4.8227432551046695E-2</v>
      </c>
      <c r="L33" s="79"/>
      <c r="M33" s="80"/>
      <c r="N33" s="81">
        <f>分析係数表!H36</f>
        <v>0.16962772804293599</v>
      </c>
      <c r="O33" s="82">
        <f t="shared" si="4"/>
        <v>4.2200179986931863</v>
      </c>
      <c r="P33" s="76">
        <f>分析係数表!C36</f>
        <v>0.77936171821825606</v>
      </c>
      <c r="Q33" s="82">
        <f t="shared" si="5"/>
        <v>3.288920478373488</v>
      </c>
      <c r="R33" s="83">
        <v>3.4336319051158055</v>
      </c>
      <c r="S33" s="84">
        <f t="shared" si="6"/>
        <v>6.0192486201447792</v>
      </c>
      <c r="T33" s="85">
        <f>分析係数表!F36</f>
        <v>0.88299985465820452</v>
      </c>
      <c r="U33" s="86">
        <f t="shared" si="7"/>
        <v>5.3149956567394385</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投入係数表!AG34</f>
        <v>1.2975391498881432E-2</v>
      </c>
      <c r="E34" s="77">
        <f t="shared" si="0"/>
        <v>1.2975391498881432</v>
      </c>
      <c r="F34" s="76">
        <f>分析係数表!C37</f>
        <v>0.39264934616049307</v>
      </c>
      <c r="G34" s="77">
        <f t="shared" si="1"/>
        <v>0.50947789882122141</v>
      </c>
      <c r="H34" s="77">
        <v>0.6453983194109586</v>
      </c>
      <c r="I34" s="77">
        <f t="shared" si="2"/>
        <v>0.6453983194109586</v>
      </c>
      <c r="J34" s="76">
        <f>分析係数表!G37</f>
        <v>0.48015873015873017</v>
      </c>
      <c r="K34" s="78">
        <f t="shared" si="3"/>
        <v>0.30989363749494442</v>
      </c>
      <c r="L34" s="79"/>
      <c r="M34" s="80"/>
      <c r="N34" s="81">
        <f>分析係数表!H37</f>
        <v>4.8128458914818879E-2</v>
      </c>
      <c r="O34" s="82">
        <f t="shared" si="4"/>
        <v>1.1973452996935265</v>
      </c>
      <c r="P34" s="76">
        <f>分析係数表!C37</f>
        <v>0.39264934616049307</v>
      </c>
      <c r="Q34" s="82">
        <f t="shared" si="5"/>
        <v>0.47013684905300285</v>
      </c>
      <c r="R34" s="83">
        <v>0.58806682755221129</v>
      </c>
      <c r="S34" s="84">
        <f t="shared" si="6"/>
        <v>1.2334651469631699</v>
      </c>
      <c r="T34" s="85">
        <f>分析係数表!F37</f>
        <v>0.71504884004884006</v>
      </c>
      <c r="U34" s="86">
        <f t="shared" si="7"/>
        <v>0.88198782257668662</v>
      </c>
      <c r="V34" s="87">
        <f>分析係数表!D37</f>
        <v>0.11240842490842491</v>
      </c>
      <c r="W34" s="88">
        <f t="shared" si="8"/>
        <v>0</v>
      </c>
      <c r="X34" s="76">
        <f>分析係数表!E37</f>
        <v>0.10057997557997558</v>
      </c>
      <c r="Y34" s="89">
        <f t="shared" si="9"/>
        <v>0</v>
      </c>
    </row>
    <row r="35" spans="1:25" x14ac:dyDescent="0.2">
      <c r="A35" s="6" t="s">
        <v>23</v>
      </c>
      <c r="B35" s="5" t="s">
        <v>193</v>
      </c>
      <c r="C35" s="75">
        <f>最終需要_まとめ!C36</f>
        <v>100</v>
      </c>
      <c r="D35" s="76">
        <f>投入係数表!AG35</f>
        <v>6.3534675615212532E-2</v>
      </c>
      <c r="E35" s="77">
        <f t="shared" si="0"/>
        <v>6.3534675615212528</v>
      </c>
      <c r="F35" s="76">
        <f>分析係数表!C38</f>
        <v>0.1050867904295959</v>
      </c>
      <c r="G35" s="77">
        <f t="shared" si="1"/>
        <v>0.66766551413881958</v>
      </c>
      <c r="H35" s="77">
        <v>0.69877802054923022</v>
      </c>
      <c r="I35" s="77">
        <f t="shared" si="2"/>
        <v>100.69877802054923</v>
      </c>
      <c r="J35" s="76">
        <f>分析係数表!G38</f>
        <v>0.35480984340044741</v>
      </c>
      <c r="K35" s="78">
        <f t="shared" si="3"/>
        <v>35.72891766008749</v>
      </c>
      <c r="L35" s="79"/>
      <c r="M35" s="80"/>
      <c r="N35" s="81">
        <f>分析係数表!H38</f>
        <v>4.2637829346869612E-2</v>
      </c>
      <c r="O35" s="82">
        <f t="shared" si="4"/>
        <v>1.0607487899823431</v>
      </c>
      <c r="P35" s="76">
        <f>分析係数表!C38</f>
        <v>0.1050867904295959</v>
      </c>
      <c r="Q35" s="82">
        <f t="shared" si="5"/>
        <v>0.11147068579132192</v>
      </c>
      <c r="R35" s="83">
        <v>0.13976007951363562</v>
      </c>
      <c r="S35" s="84">
        <f t="shared" si="6"/>
        <v>100.83853810006286</v>
      </c>
      <c r="T35" s="85">
        <f>分析係数表!F38</f>
        <v>0.56778523489932886</v>
      </c>
      <c r="U35" s="86">
        <f t="shared" si="7"/>
        <v>57.254633042049115</v>
      </c>
      <c r="V35" s="87">
        <f>分析係数表!D38</f>
        <v>4.0715883668903802E-2</v>
      </c>
      <c r="W35" s="88">
        <f t="shared" si="8"/>
        <v>4</v>
      </c>
      <c r="X35" s="76">
        <f>分析係数表!E38</f>
        <v>3.3557046979865772E-2</v>
      </c>
      <c r="Y35" s="89">
        <f t="shared" si="9"/>
        <v>3</v>
      </c>
    </row>
    <row r="36" spans="1:25" x14ac:dyDescent="0.2">
      <c r="A36" s="6" t="s">
        <v>24</v>
      </c>
      <c r="B36" s="5" t="s">
        <v>39</v>
      </c>
      <c r="C36" s="90"/>
      <c r="D36" s="76">
        <f>投入係数表!AG36</f>
        <v>0</v>
      </c>
      <c r="E36" s="77">
        <f t="shared" si="0"/>
        <v>0</v>
      </c>
      <c r="F36" s="76">
        <f>分析係数表!C39</f>
        <v>1</v>
      </c>
      <c r="G36" s="77">
        <f t="shared" si="1"/>
        <v>0</v>
      </c>
      <c r="H36" s="77">
        <v>4.6249635663733628E-2</v>
      </c>
      <c r="I36" s="77">
        <f t="shared" si="2"/>
        <v>4.6249635663733628E-2</v>
      </c>
      <c r="J36" s="76">
        <f>分析係数表!G39</f>
        <v>0.33710212609069684</v>
      </c>
      <c r="K36" s="78">
        <f t="shared" si="3"/>
        <v>1.5590850513164722E-2</v>
      </c>
      <c r="L36" s="79"/>
      <c r="M36" s="80"/>
      <c r="N36" s="81">
        <f>分析係数表!H39</f>
        <v>3.8325321619990253E-3</v>
      </c>
      <c r="O36" s="82">
        <f t="shared" si="4"/>
        <v>9.5346173003700296E-2</v>
      </c>
      <c r="P36" s="76">
        <f>分析係数表!C39</f>
        <v>1</v>
      </c>
      <c r="Q36" s="82">
        <f t="shared" si="5"/>
        <v>9.5346173003700296E-2</v>
      </c>
      <c r="R36" s="83">
        <v>0.28551985318825446</v>
      </c>
      <c r="S36" s="84">
        <f t="shared" si="6"/>
        <v>0.33176948885198809</v>
      </c>
      <c r="T36" s="85">
        <f>分析係数表!F39</f>
        <v>0.68778419564950233</v>
      </c>
      <c r="U36" s="86">
        <f t="shared" si="7"/>
        <v>0.22818581103111116</v>
      </c>
      <c r="V36" s="87">
        <f>分析係数表!D39</f>
        <v>5.5733071156445865E-2</v>
      </c>
      <c r="W36" s="88">
        <f t="shared" si="8"/>
        <v>0</v>
      </c>
      <c r="X36" s="76">
        <f>分析係数表!E39</f>
        <v>7.0111834828560898E-2</v>
      </c>
      <c r="Y36" s="89">
        <f t="shared" si="9"/>
        <v>0</v>
      </c>
    </row>
    <row r="37" spans="1:25" x14ac:dyDescent="0.2">
      <c r="A37" s="6" t="s">
        <v>25</v>
      </c>
      <c r="B37" s="5" t="s">
        <v>40</v>
      </c>
      <c r="C37" s="90"/>
      <c r="D37" s="76">
        <f>投入係数表!AG37</f>
        <v>3.5794183445190158E-3</v>
      </c>
      <c r="E37" s="77">
        <f t="shared" si="0"/>
        <v>0.35794183445190159</v>
      </c>
      <c r="F37" s="76">
        <f>分析係数表!C40</f>
        <v>0.68553257686676428</v>
      </c>
      <c r="G37" s="77">
        <f t="shared" si="1"/>
        <v>0.24538078814022884</v>
      </c>
      <c r="H37" s="77">
        <v>0.24810468653688086</v>
      </c>
      <c r="I37" s="77">
        <f t="shared" si="2"/>
        <v>0.24810468653688086</v>
      </c>
      <c r="J37" s="76">
        <f>分析係数表!G40</f>
        <v>0.52354072328019352</v>
      </c>
      <c r="K37" s="78">
        <f t="shared" si="3"/>
        <v>0.1298929070387243</v>
      </c>
      <c r="L37" s="79"/>
      <c r="M37" s="80"/>
      <c r="N37" s="81">
        <f>分析係数表!H40</f>
        <v>2.9983928090933552E-2</v>
      </c>
      <c r="O37" s="82">
        <f t="shared" si="4"/>
        <v>0.74594358879365519</v>
      </c>
      <c r="P37" s="76">
        <f>分析係数表!C40</f>
        <v>0.68553257686676428</v>
      </c>
      <c r="Q37" s="82">
        <f t="shared" si="5"/>
        <v>0.51136863062295645</v>
      </c>
      <c r="R37" s="83">
        <v>0.51239123753426263</v>
      </c>
      <c r="S37" s="84">
        <f t="shared" si="6"/>
        <v>0.76049592407114353</v>
      </c>
      <c r="T37" s="85">
        <f>分析係数表!F40</f>
        <v>0.72017864896718564</v>
      </c>
      <c r="U37" s="86">
        <f t="shared" si="7"/>
        <v>0.54769292714260753</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投入係数表!AG38</f>
        <v>0</v>
      </c>
      <c r="E38" s="77">
        <f t="shared" si="0"/>
        <v>0</v>
      </c>
      <c r="F38" s="76">
        <f>分析係数表!C41</f>
        <v>0.79754162795683559</v>
      </c>
      <c r="G38" s="77">
        <f t="shared" si="1"/>
        <v>0</v>
      </c>
      <c r="H38" s="77">
        <v>7.1782117376229882E-4</v>
      </c>
      <c r="I38" s="77">
        <f t="shared" si="2"/>
        <v>7.1782117376229882E-4</v>
      </c>
      <c r="J38" s="76">
        <f>分析係数表!G41</f>
        <v>0.45300318922749822</v>
      </c>
      <c r="K38" s="78">
        <f t="shared" si="3"/>
        <v>3.2517528100934755E-4</v>
      </c>
      <c r="L38" s="79"/>
      <c r="M38" s="80"/>
      <c r="N38" s="81">
        <f>分析係数表!H41</f>
        <v>5.1357385442195667E-2</v>
      </c>
      <c r="O38" s="82">
        <f t="shared" si="4"/>
        <v>1.2776749027554677</v>
      </c>
      <c r="P38" s="76">
        <f>分析係数表!C41</f>
        <v>0.79754162795683559</v>
      </c>
      <c r="Q38" s="82">
        <f t="shared" si="5"/>
        <v>1.0189989219431872</v>
      </c>
      <c r="R38" s="83">
        <v>1.0383109180020726</v>
      </c>
      <c r="S38" s="84">
        <f t="shared" si="6"/>
        <v>1.039028739175835</v>
      </c>
      <c r="T38" s="85">
        <f>分析係数表!F41</f>
        <v>0.55652019844082212</v>
      </c>
      <c r="U38" s="86">
        <f t="shared" si="7"/>
        <v>0.57824048011185292</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投入係数表!AG39</f>
        <v>4.4742729306487697E-4</v>
      </c>
      <c r="E39" s="77">
        <f>$C$35*D39</f>
        <v>4.4742729306487698E-2</v>
      </c>
      <c r="F39" s="76">
        <f>分析係数表!C42</f>
        <v>0.98696461824953441</v>
      </c>
      <c r="G39" s="77">
        <f>E39*F39</f>
        <v>4.415949074941989E-2</v>
      </c>
      <c r="H39" s="77">
        <v>6.3931127897982387E-2</v>
      </c>
      <c r="I39" s="77">
        <f>C39+H39</f>
        <v>6.3931127897982387E-2</v>
      </c>
      <c r="J39" s="76">
        <f>分析係数表!G42</f>
        <v>0.48689138576779029</v>
      </c>
      <c r="K39" s="78">
        <f>I39*J39</f>
        <v>3.1127515455946483E-2</v>
      </c>
      <c r="L39" s="79"/>
      <c r="M39" s="80"/>
      <c r="N39" s="81">
        <f>分析係数表!H42</f>
        <v>1.3250234533514657E-2</v>
      </c>
      <c r="O39" s="82">
        <f t="shared" si="4"/>
        <v>0.32964084860102832</v>
      </c>
      <c r="P39" s="76">
        <f>分析係数表!C42</f>
        <v>0.98696461824953441</v>
      </c>
      <c r="Q39" s="82">
        <f>O39*P39</f>
        <v>0.32534385429896651</v>
      </c>
      <c r="R39" s="83">
        <v>0.34110434256794214</v>
      </c>
      <c r="S39" s="84">
        <f>I39+R39</f>
        <v>0.40503547046592453</v>
      </c>
      <c r="T39" s="85">
        <f>分析係数表!F42</f>
        <v>0.55852059925093633</v>
      </c>
      <c r="U39" s="86">
        <f>S39*T39</f>
        <v>0.2262206536825131</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投入係数表!AG40</f>
        <v>0.23042505592841164</v>
      </c>
      <c r="E40" s="77">
        <f>$C$35*D40</f>
        <v>23.042505592841163</v>
      </c>
      <c r="F40" s="76">
        <f>分析係数表!C43</f>
        <v>0.29367142552738124</v>
      </c>
      <c r="G40" s="77">
        <f>E40*F40</f>
        <v>6.766925465172319</v>
      </c>
      <c r="H40" s="77">
        <v>7.1562299469323722</v>
      </c>
      <c r="I40" s="77">
        <f>C40+H40</f>
        <v>7.1562299469323722</v>
      </c>
      <c r="J40" s="76">
        <f>分析係数表!G43</f>
        <v>0.35405848592511613</v>
      </c>
      <c r="K40" s="78">
        <f>I40*J40</f>
        <v>2.5337239399428499</v>
      </c>
      <c r="L40" s="79"/>
      <c r="M40" s="80"/>
      <c r="N40" s="81">
        <f>分析係数表!H43</f>
        <v>3.6063618579417776E-2</v>
      </c>
      <c r="O40" s="82">
        <f t="shared" si="4"/>
        <v>0.89719482338776047</v>
      </c>
      <c r="P40" s="76">
        <f>分析係数表!C43</f>
        <v>0.29367142552738124</v>
      </c>
      <c r="Q40" s="82">
        <f>O40*P40</f>
        <v>0.26348048276007063</v>
      </c>
      <c r="R40" s="83">
        <v>0.44483130269308685</v>
      </c>
      <c r="S40" s="84">
        <f>I40+R40</f>
        <v>7.6010612496254595</v>
      </c>
      <c r="T40" s="85">
        <f>分析係数表!F43</f>
        <v>0.58526919923476362</v>
      </c>
      <c r="U40" s="86">
        <f>S40*T40</f>
        <v>4.4486670309026843</v>
      </c>
      <c r="V40" s="87">
        <f>分析係数表!D43</f>
        <v>0.25485105220005466</v>
      </c>
      <c r="W40" s="88">
        <f>ROUND(S40*V40,0)</f>
        <v>2</v>
      </c>
      <c r="X40" s="76">
        <f>分析係数表!E43</f>
        <v>0.20470073790653184</v>
      </c>
      <c r="Y40" s="89">
        <f>ROUND(S40*X40,0)</f>
        <v>2</v>
      </c>
    </row>
    <row r="41" spans="1:25" x14ac:dyDescent="0.2">
      <c r="A41" s="6" t="s">
        <v>340</v>
      </c>
      <c r="B41" s="5" t="s">
        <v>42</v>
      </c>
      <c r="C41" s="90"/>
      <c r="D41" s="76">
        <f>投入係数表!AG41</f>
        <v>2.2371364653243847E-3</v>
      </c>
      <c r="E41" s="77">
        <f>$C$35*D41</f>
        <v>0.22371364653243847</v>
      </c>
      <c r="F41" s="76">
        <f>分析係数表!C44</f>
        <v>0.46678607983623333</v>
      </c>
      <c r="G41" s="77">
        <f>E41*F41</f>
        <v>0.10442641607074571</v>
      </c>
      <c r="H41" s="77">
        <v>0.11065317637280842</v>
      </c>
      <c r="I41" s="77">
        <f>C41+H41</f>
        <v>0.11065317637280842</v>
      </c>
      <c r="J41" s="76">
        <f>分析係数表!G44</f>
        <v>0.26617412140575081</v>
      </c>
      <c r="K41" s="78">
        <f>I41*J41</f>
        <v>2.9453012001787862E-2</v>
      </c>
      <c r="L41" s="79"/>
      <c r="M41" s="80"/>
      <c r="N41" s="81">
        <f>分析係数表!H44</f>
        <v>0.11125251805362636</v>
      </c>
      <c r="O41" s="82">
        <f t="shared" si="4"/>
        <v>2.7677528550485904</v>
      </c>
      <c r="P41" s="76">
        <f>分析係数表!C44</f>
        <v>0.46678607983623333</v>
      </c>
      <c r="Q41" s="82">
        <f>O41*P41</f>
        <v>1.2919485051636741</v>
      </c>
      <c r="R41" s="83">
        <v>1.3122778107841402</v>
      </c>
      <c r="S41" s="84">
        <f>I41+R41</f>
        <v>1.4229309871569487</v>
      </c>
      <c r="T41" s="85">
        <f>分析係数表!F44</f>
        <v>0.50772097976570818</v>
      </c>
      <c r="U41" s="86">
        <f>S41*T41</f>
        <v>0.72245191493831229</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投入係数表!AG42</f>
        <v>2.6845637583892616E-3</v>
      </c>
      <c r="E42" s="77">
        <f>$C$35*D42</f>
        <v>0.26845637583892618</v>
      </c>
      <c r="F42" s="76">
        <f>分析係数表!C45</f>
        <v>1</v>
      </c>
      <c r="G42" s="77">
        <f>E42*F42</f>
        <v>0.26845637583892618</v>
      </c>
      <c r="H42" s="77">
        <v>0.38357820101319312</v>
      </c>
      <c r="I42" s="77">
        <f>C42+H42</f>
        <v>0.38357820101319312</v>
      </c>
      <c r="J42" s="76">
        <f>分析係数表!G45</f>
        <v>0</v>
      </c>
      <c r="K42" s="78">
        <f>I42*J42</f>
        <v>0</v>
      </c>
      <c r="L42" s="79"/>
      <c r="M42" s="80"/>
      <c r="N42" s="81">
        <f>分析係数表!H45</f>
        <v>0</v>
      </c>
      <c r="O42" s="82">
        <f t="shared" si="4"/>
        <v>0</v>
      </c>
      <c r="P42" s="76">
        <f>分析係数表!C45</f>
        <v>1</v>
      </c>
      <c r="Q42" s="82">
        <f>O42*P42</f>
        <v>0</v>
      </c>
      <c r="R42" s="83">
        <v>0.11185617765563623</v>
      </c>
      <c r="S42" s="84">
        <f>I42+R42</f>
        <v>0.49543437866882933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1.7897091722595079E-3</v>
      </c>
      <c r="E43" s="77">
        <f>$C$35*D43</f>
        <v>0.17897091722595079</v>
      </c>
      <c r="F43" s="76">
        <f>分析係数表!C46</f>
        <v>1</v>
      </c>
      <c r="G43" s="77">
        <f>E43*F43</f>
        <v>0.17897091722595079</v>
      </c>
      <c r="H43" s="77">
        <v>0.24370259258037222</v>
      </c>
      <c r="I43" s="77">
        <f>C43+H43</f>
        <v>0.24370259258037222</v>
      </c>
      <c r="J43" s="76">
        <f>分析係数表!G46</f>
        <v>9.254143646408839E-3</v>
      </c>
      <c r="K43" s="78">
        <f>I43*J43</f>
        <v>2.2552587987410134E-3</v>
      </c>
      <c r="L43" s="79"/>
      <c r="M43" s="80"/>
      <c r="N43" s="81">
        <f>分析係数表!H46</f>
        <v>3.7808984269891717E-2</v>
      </c>
      <c r="O43" s="82">
        <f t="shared" si="4"/>
        <v>0.94061623044826914</v>
      </c>
      <c r="P43" s="76">
        <f>分析係数表!C46</f>
        <v>1</v>
      </c>
      <c r="Q43" s="82">
        <f>O43*P43</f>
        <v>0.94061623044826914</v>
      </c>
      <c r="R43" s="83">
        <v>1.0020796539564572</v>
      </c>
      <c r="S43" s="84">
        <f>I43+R43</f>
        <v>1.2457822465368293</v>
      </c>
      <c r="T43" s="85">
        <f>分析係数表!F46</f>
        <v>0.31353591160220995</v>
      </c>
      <c r="U43" s="86">
        <f>S43*T43</f>
        <v>0.39059747232577385</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投入係数表!AG44</f>
        <v>0.4120805369127517</v>
      </c>
      <c r="E44" s="91">
        <f>SUM(E5:E43)</f>
        <v>41.208053691275168</v>
      </c>
      <c r="F44" s="92">
        <f>分析係数表!C47</f>
        <v>0.4319039427318887</v>
      </c>
      <c r="G44" s="91">
        <f>SUM(G5:G43)</f>
        <v>13.529468082383943</v>
      </c>
      <c r="H44" s="91">
        <f>SUM(H5:H43)</f>
        <v>15.405879440553525</v>
      </c>
      <c r="I44" s="91">
        <f>SUM(I5:I43)</f>
        <v>115.40587944055352</v>
      </c>
      <c r="J44" s="92">
        <f>分析係数表!G47</f>
        <v>0.25029486054038919</v>
      </c>
      <c r="K44" s="93">
        <f>SUM(K5:K43)</f>
        <v>39.678013162342943</v>
      </c>
      <c r="L44" s="94">
        <f>最終需要_まとめ!$L$33</f>
        <v>0.627</v>
      </c>
      <c r="M44" s="91">
        <f>K44*L44</f>
        <v>24.878114252789025</v>
      </c>
      <c r="N44" s="95">
        <f>分析係数表!H47</f>
        <v>1</v>
      </c>
      <c r="O44" s="96">
        <f>SUM(O5:O43)</f>
        <v>24.878114252789029</v>
      </c>
      <c r="P44" s="92">
        <f>分析係数表!C47</f>
        <v>0.4319039427318887</v>
      </c>
      <c r="Q44" s="96">
        <f>SUM(Q5:Q43)</f>
        <v>11.105910295784582</v>
      </c>
      <c r="R44" s="91">
        <f>SUM(R5:R43)</f>
        <v>12.813389012984519</v>
      </c>
      <c r="S44" s="97">
        <f>SUM(S5:S43)</f>
        <v>128.21926845353804</v>
      </c>
      <c r="T44" s="98">
        <f>分析係数表!F47</f>
        <v>0.46751956312169796</v>
      </c>
      <c r="U44" s="99">
        <f>SUM(U5:U43)</f>
        <v>73.905703107624234</v>
      </c>
      <c r="V44" s="100">
        <f>分析係数表!D47</f>
        <v>9.4632730327820297E-2</v>
      </c>
      <c r="W44" s="101">
        <f>SUM(W5:W43)</f>
        <v>6</v>
      </c>
      <c r="X44" s="92">
        <f>分析係数表!E47</f>
        <v>7.3297752597196272E-2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6.1447708000491577E-5</v>
      </c>
      <c r="E5" s="77">
        <f t="shared" ref="E5:E38" si="0">$C$36*D5</f>
        <v>6.1447708000491579E-3</v>
      </c>
      <c r="F5" s="76">
        <f>分析係数表!C8</f>
        <v>0.68488372093023253</v>
      </c>
      <c r="G5" s="77">
        <f t="shared" ref="G5:G38" si="1">E5*F5</f>
        <v>4.2084534898011094E-3</v>
      </c>
      <c r="H5" s="77">
        <f t="array" ref="H5:H43">MMULT(逆行列係数!C5:AO43,'32'!G5:G43)</f>
        <v>9.3958780183942756E-3</v>
      </c>
      <c r="I5" s="77">
        <f t="shared" ref="I5:I38" si="2">C5+H5</f>
        <v>9.3958780183942756E-3</v>
      </c>
      <c r="J5" s="76">
        <f>分析係数表!G8</f>
        <v>0.11968520032706459</v>
      </c>
      <c r="K5" s="78">
        <f t="shared" ref="K5:K38" si="3">I5*J5</f>
        <v>1.1245475428801816E-3</v>
      </c>
      <c r="L5" s="79" t="s">
        <v>187</v>
      </c>
      <c r="M5" s="80" t="s">
        <v>187</v>
      </c>
      <c r="N5" s="81">
        <f>分析係数表!H8</f>
        <v>1.1759401339568168E-2</v>
      </c>
      <c r="O5" s="82">
        <f t="shared" ref="O5:O43" si="4">$M$44*N5</f>
        <v>0.28068112234996306</v>
      </c>
      <c r="P5" s="76">
        <f>分析係数表!C8</f>
        <v>0.68488372093023253</v>
      </c>
      <c r="Q5" s="82">
        <f t="shared" ref="Q5:Q38" si="5">O5*P5</f>
        <v>0.19223393146991655</v>
      </c>
      <c r="R5" s="83">
        <f t="array" ref="R5:R43">MMULT(逆行列係数!C5:AO43,'32'!Q5:Q43)</f>
        <v>0.27719156285366275</v>
      </c>
      <c r="S5" s="84">
        <f t="shared" ref="S5:S38" si="6">I5+R5</f>
        <v>0.28658744087205701</v>
      </c>
      <c r="T5" s="85">
        <f>分析係数表!F8</f>
        <v>0.45145134914145546</v>
      </c>
      <c r="U5" s="86">
        <f t="shared" ref="U5:U38" si="7">S5*T5</f>
        <v>0.12938028682868724</v>
      </c>
      <c r="V5" s="87">
        <f>分析係数表!D8</f>
        <v>0.31204006541291907</v>
      </c>
      <c r="W5" s="88">
        <f t="shared" ref="W5:W38" si="8">ROUND(S5*V5,0)</f>
        <v>0</v>
      </c>
      <c r="X5" s="76">
        <f>分析係数表!E8</f>
        <v>0.14922322158626328</v>
      </c>
      <c r="Y5" s="89">
        <f t="shared" ref="Y5:Y38" si="9">ROUND(S5*X5,0)</f>
        <v>0</v>
      </c>
    </row>
    <row r="6" spans="1:25" x14ac:dyDescent="0.2">
      <c r="A6" s="6" t="s">
        <v>219</v>
      </c>
      <c r="B6" s="5" t="s">
        <v>265</v>
      </c>
      <c r="C6" s="90"/>
      <c r="D6" s="76">
        <f>投入係数表!AH6</f>
        <v>0</v>
      </c>
      <c r="E6" s="77">
        <f t="shared" si="0"/>
        <v>0</v>
      </c>
      <c r="F6" s="76">
        <f>分析係数表!C9</f>
        <v>0.9299655568312285</v>
      </c>
      <c r="G6" s="77">
        <f t="shared" si="1"/>
        <v>0</v>
      </c>
      <c r="H6" s="77">
        <v>9.7282656601494401E-3</v>
      </c>
      <c r="I6" s="77">
        <f t="shared" si="2"/>
        <v>9.7282656601494401E-3</v>
      </c>
      <c r="J6" s="76">
        <f>分析係数表!G9</f>
        <v>0.24742268041237114</v>
      </c>
      <c r="K6" s="78">
        <f t="shared" si="3"/>
        <v>2.4069935653977998E-3</v>
      </c>
      <c r="L6" s="79"/>
      <c r="M6" s="80"/>
      <c r="N6" s="81">
        <f>分析係数表!H9</f>
        <v>6.1815034870952028E-4</v>
      </c>
      <c r="O6" s="82">
        <f t="shared" si="4"/>
        <v>1.4754418923776661E-2</v>
      </c>
      <c r="P6" s="76">
        <f>分析係数表!C9</f>
        <v>0.9299655568312285</v>
      </c>
      <c r="Q6" s="82">
        <f t="shared" si="5"/>
        <v>1.3721101410171178E-2</v>
      </c>
      <c r="R6" s="83">
        <v>1.8900194401200589E-2</v>
      </c>
      <c r="S6" s="84">
        <f t="shared" si="6"/>
        <v>2.8628460061350031E-2</v>
      </c>
      <c r="T6" s="85">
        <f>分析係数表!F9</f>
        <v>0.67468499427262318</v>
      </c>
      <c r="U6" s="86">
        <f t="shared" si="7"/>
        <v>1.9315192412525967E-2</v>
      </c>
      <c r="V6" s="87">
        <f>分析係数表!D9</f>
        <v>0.16609392898052691</v>
      </c>
      <c r="W6" s="88">
        <f t="shared" si="8"/>
        <v>0</v>
      </c>
      <c r="X6" s="76">
        <f>分析係数表!E9</f>
        <v>9.736540664375716E-2</v>
      </c>
      <c r="Y6" s="89">
        <f t="shared" si="9"/>
        <v>0</v>
      </c>
    </row>
    <row r="7" spans="1:25" x14ac:dyDescent="0.2">
      <c r="A7" s="6" t="s">
        <v>220</v>
      </c>
      <c r="B7" s="5" t="s">
        <v>266</v>
      </c>
      <c r="C7" s="90"/>
      <c r="D7" s="76">
        <f>投入係数表!AH7</f>
        <v>0</v>
      </c>
      <c r="E7" s="77">
        <f t="shared" si="0"/>
        <v>0</v>
      </c>
      <c r="F7" s="76">
        <f>分析係数表!C10</f>
        <v>1.2922465208747513E-2</v>
      </c>
      <c r="G7" s="77">
        <f t="shared" si="1"/>
        <v>0</v>
      </c>
      <c r="H7" s="77">
        <v>1.0195973479196785E-4</v>
      </c>
      <c r="I7" s="77">
        <f t="shared" si="2"/>
        <v>1.0195973479196785E-4</v>
      </c>
      <c r="J7" s="76">
        <f>分析係数表!G10</f>
        <v>0.17647058823529413</v>
      </c>
      <c r="K7" s="78">
        <f t="shared" si="3"/>
        <v>1.799289437505315E-5</v>
      </c>
      <c r="L7" s="79"/>
      <c r="M7" s="80"/>
      <c r="N7" s="81">
        <f>分析係数表!H10</f>
        <v>1.1926665551571919E-3</v>
      </c>
      <c r="O7" s="82">
        <f t="shared" si="4"/>
        <v>2.8467349452933791E-2</v>
      </c>
      <c r="P7" s="76">
        <f>分析係数表!C10</f>
        <v>1.2922465208747513E-2</v>
      </c>
      <c r="Q7" s="82">
        <f t="shared" si="5"/>
        <v>3.6786833289079445E-4</v>
      </c>
      <c r="R7" s="83">
        <v>6.071120191240367E-4</v>
      </c>
      <c r="S7" s="84">
        <f t="shared" si="6"/>
        <v>7.0907175391600452E-4</v>
      </c>
      <c r="T7" s="85">
        <f>分析係数表!F10</f>
        <v>0.58823529411764708</v>
      </c>
      <c r="U7" s="86">
        <f t="shared" si="7"/>
        <v>4.171010317152968E-4</v>
      </c>
      <c r="V7" s="87">
        <f>分析係数表!D10</f>
        <v>5.8823529411764705E-2</v>
      </c>
      <c r="W7" s="88">
        <f t="shared" si="8"/>
        <v>0</v>
      </c>
      <c r="X7" s="76">
        <f>分析係数表!E10</f>
        <v>0</v>
      </c>
      <c r="Y7" s="89">
        <f t="shared" si="9"/>
        <v>0</v>
      </c>
    </row>
    <row r="8" spans="1:25" x14ac:dyDescent="0.2">
      <c r="A8" s="6" t="s">
        <v>221</v>
      </c>
      <c r="B8" s="5" t="s">
        <v>27</v>
      </c>
      <c r="C8" s="90"/>
      <c r="D8" s="76">
        <f>投入係数表!AH8</f>
        <v>0</v>
      </c>
      <c r="E8" s="77">
        <f t="shared" si="0"/>
        <v>0</v>
      </c>
      <c r="F8" s="76">
        <f>分析係数表!C11</f>
        <v>8.1708834508502748E-2</v>
      </c>
      <c r="G8" s="77">
        <f t="shared" si="1"/>
        <v>0</v>
      </c>
      <c r="H8" s="77">
        <v>8.6298457482954019E-3</v>
      </c>
      <c r="I8" s="77">
        <f t="shared" si="2"/>
        <v>8.6298457482954019E-3</v>
      </c>
      <c r="J8" s="76">
        <f>分析係数表!G11</f>
        <v>0.34375</v>
      </c>
      <c r="K8" s="78">
        <f t="shared" si="3"/>
        <v>2.9665094759765446E-3</v>
      </c>
      <c r="L8" s="79"/>
      <c r="M8" s="80"/>
      <c r="N8" s="81">
        <f>分析係数表!H11</f>
        <v>-2.1817071130924245E-5</v>
      </c>
      <c r="O8" s="82">
        <f t="shared" si="4"/>
        <v>-5.2074419730976452E-4</v>
      </c>
      <c r="P8" s="76">
        <f>分析係数表!C11</f>
        <v>8.1708834508502748E-2</v>
      </c>
      <c r="Q8" s="82">
        <f t="shared" si="5"/>
        <v>-4.2549401439246654E-5</v>
      </c>
      <c r="R8" s="83">
        <v>3.3721583254188421E-3</v>
      </c>
      <c r="S8" s="84">
        <f t="shared" si="6"/>
        <v>1.2002004073714243E-2</v>
      </c>
      <c r="T8" s="85">
        <f>分析係数表!F11</f>
        <v>0.56944444444444442</v>
      </c>
      <c r="U8" s="86">
        <f t="shared" si="7"/>
        <v>6.8344745419761663E-3</v>
      </c>
      <c r="V8" s="87">
        <f>分析係数表!D11</f>
        <v>3.8194444444444448E-2</v>
      </c>
      <c r="W8" s="88">
        <f t="shared" si="8"/>
        <v>0</v>
      </c>
      <c r="X8" s="76">
        <f>分析係数表!E11</f>
        <v>3.125E-2</v>
      </c>
      <c r="Y8" s="89">
        <f t="shared" si="9"/>
        <v>0</v>
      </c>
    </row>
    <row r="9" spans="1:25" x14ac:dyDescent="0.2">
      <c r="A9" s="6" t="s">
        <v>222</v>
      </c>
      <c r="B9" s="5" t="s">
        <v>190</v>
      </c>
      <c r="C9" s="90"/>
      <c r="D9" s="76">
        <f>投入係数表!AH9</f>
        <v>3.0723854000245789E-4</v>
      </c>
      <c r="E9" s="77">
        <f t="shared" si="0"/>
        <v>3.0723854000245788E-2</v>
      </c>
      <c r="F9" s="76">
        <f>分析係数表!C12</f>
        <v>0.11314574959059098</v>
      </c>
      <c r="G9" s="77">
        <f t="shared" si="1"/>
        <v>3.4762734911696872E-3</v>
      </c>
      <c r="H9" s="77">
        <v>4.7922529583384723E-3</v>
      </c>
      <c r="I9" s="77">
        <f t="shared" si="2"/>
        <v>4.7922529583384723E-3</v>
      </c>
      <c r="J9" s="76">
        <f>分析係数表!G12</f>
        <v>0.14250333396837492</v>
      </c>
      <c r="K9" s="78">
        <f t="shared" si="3"/>
        <v>6.8291202378304003E-4</v>
      </c>
      <c r="L9" s="79"/>
      <c r="M9" s="80"/>
      <c r="N9" s="81">
        <f>分析係数表!H12</f>
        <v>9.1697149963274591E-2</v>
      </c>
      <c r="O9" s="82">
        <f t="shared" si="4"/>
        <v>2.1886878612929399</v>
      </c>
      <c r="P9" s="76">
        <f>分析係数表!C12</f>
        <v>0.11314574959059098</v>
      </c>
      <c r="Q9" s="82">
        <f t="shared" si="5"/>
        <v>0.2476407286858171</v>
      </c>
      <c r="R9" s="83">
        <v>0.27980356634727765</v>
      </c>
      <c r="S9" s="84">
        <f t="shared" si="6"/>
        <v>0.28459581930561612</v>
      </c>
      <c r="T9" s="85">
        <f>分析係数表!F12</f>
        <v>0.2998031371054804</v>
      </c>
      <c r="U9" s="86">
        <f t="shared" si="7"/>
        <v>8.5322719434928154E-2</v>
      </c>
      <c r="V9" s="87">
        <f>分析係数表!D12</f>
        <v>7.6141487267416014E-2</v>
      </c>
      <c r="W9" s="88">
        <f t="shared" si="8"/>
        <v>0</v>
      </c>
      <c r="X9" s="76">
        <f>分析係数表!E12</f>
        <v>6.4266209436718111E-2</v>
      </c>
      <c r="Y9" s="89">
        <f t="shared" si="9"/>
        <v>0</v>
      </c>
    </row>
    <row r="10" spans="1:25" x14ac:dyDescent="0.2">
      <c r="A10" s="6" t="s">
        <v>223</v>
      </c>
      <c r="B10" s="5" t="s">
        <v>28</v>
      </c>
      <c r="C10" s="90"/>
      <c r="D10" s="76">
        <f>投入係数表!AH10</f>
        <v>3.3181762320265455E-3</v>
      </c>
      <c r="E10" s="77">
        <f t="shared" si="0"/>
        <v>0.33181762320265457</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0.33570642586569488</v>
      </c>
      <c r="P10" s="76">
        <f>分析係数表!C13</f>
        <v>0</v>
      </c>
      <c r="Q10" s="82">
        <f t="shared" si="5"/>
        <v>0</v>
      </c>
      <c r="R10" s="83">
        <v>0</v>
      </c>
      <c r="S10" s="84">
        <f t="shared" si="6"/>
        <v>0</v>
      </c>
      <c r="T10" s="85">
        <f>分析係数表!F13</f>
        <v>0.3830947511929107</v>
      </c>
      <c r="U10" s="86">
        <f t="shared" si="7"/>
        <v>0</v>
      </c>
      <c r="V10" s="87">
        <f>分析係数表!D13</f>
        <v>0.39604635310156783</v>
      </c>
      <c r="W10" s="88">
        <f t="shared" si="8"/>
        <v>0</v>
      </c>
      <c r="X10" s="76">
        <f>分析係数表!E13</f>
        <v>0.32038173142467619</v>
      </c>
      <c r="Y10" s="89">
        <f t="shared" si="9"/>
        <v>0</v>
      </c>
    </row>
    <row r="11" spans="1:25" x14ac:dyDescent="0.2">
      <c r="A11" s="6" t="s">
        <v>224</v>
      </c>
      <c r="B11" s="5" t="s">
        <v>267</v>
      </c>
      <c r="C11" s="90"/>
      <c r="D11" s="76">
        <f>投入係数表!AH11</f>
        <v>1.3518495760108148E-3</v>
      </c>
      <c r="E11" s="77">
        <f t="shared" si="0"/>
        <v>0.13518495760108148</v>
      </c>
      <c r="F11" s="76">
        <f>分析係数表!C14</f>
        <v>0.3356233343204027</v>
      </c>
      <c r="G11" s="77">
        <f t="shared" si="1"/>
        <v>4.5371226220037232E-2</v>
      </c>
      <c r="H11" s="77">
        <v>0.75168925409866316</v>
      </c>
      <c r="I11" s="77">
        <f t="shared" si="2"/>
        <v>0.75168925409866316</v>
      </c>
      <c r="J11" s="76">
        <f>分析係数表!G14</f>
        <v>0.16310052482842147</v>
      </c>
      <c r="K11" s="78">
        <f t="shared" si="3"/>
        <v>0.12260091185137663</v>
      </c>
      <c r="L11" s="79"/>
      <c r="M11" s="80"/>
      <c r="N11" s="81">
        <f>分析係数表!H14</f>
        <v>1.1635771269826263E-3</v>
      </c>
      <c r="O11" s="82">
        <f t="shared" si="4"/>
        <v>2.7773023856520772E-2</v>
      </c>
      <c r="P11" s="76">
        <f>分析係数表!C14</f>
        <v>0.3356233343204027</v>
      </c>
      <c r="Q11" s="82">
        <f t="shared" si="5"/>
        <v>9.3212748708855903E-3</v>
      </c>
      <c r="R11" s="83">
        <v>0.10908495181523768</v>
      </c>
      <c r="S11" s="84">
        <f t="shared" si="6"/>
        <v>0.86077420591390086</v>
      </c>
      <c r="T11" s="85">
        <f>分析係数表!F14</f>
        <v>0.30244919930022879</v>
      </c>
      <c r="U11" s="86">
        <f t="shared" si="7"/>
        <v>0.2603404693569496</v>
      </c>
      <c r="V11" s="87">
        <f>分析係数表!D14</f>
        <v>4.1515273852778901E-2</v>
      </c>
      <c r="W11" s="88">
        <f t="shared" si="8"/>
        <v>0</v>
      </c>
      <c r="X11" s="76">
        <f>分析係数表!E14</f>
        <v>3.7780917776880633E-2</v>
      </c>
      <c r="Y11" s="89">
        <f t="shared" si="9"/>
        <v>0</v>
      </c>
    </row>
    <row r="12" spans="1:25" x14ac:dyDescent="0.2">
      <c r="A12" s="6" t="s">
        <v>225</v>
      </c>
      <c r="B12" s="5" t="s">
        <v>29</v>
      </c>
      <c r="C12" s="90"/>
      <c r="D12" s="76">
        <f>投入係数表!AH12</f>
        <v>9.2171562000737371E-4</v>
      </c>
      <c r="E12" s="77">
        <f t="shared" si="0"/>
        <v>9.2171562000737367E-2</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0.20204874855618862</v>
      </c>
      <c r="P12" s="76">
        <f>分析係数表!C15</f>
        <v>0</v>
      </c>
      <c r="Q12" s="82">
        <f t="shared" si="5"/>
        <v>0</v>
      </c>
      <c r="R12" s="83">
        <v>0</v>
      </c>
      <c r="S12" s="84">
        <f t="shared" si="6"/>
        <v>0</v>
      </c>
      <c r="T12" s="85">
        <f>分析係数表!F15</f>
        <v>0.30377447352486037</v>
      </c>
      <c r="U12" s="86">
        <f t="shared" si="7"/>
        <v>0</v>
      </c>
      <c r="V12" s="87">
        <f>分析係数表!D15</f>
        <v>5.3286685056852585E-2</v>
      </c>
      <c r="W12" s="88">
        <f t="shared" si="8"/>
        <v>0</v>
      </c>
      <c r="X12" s="76">
        <f>分析係数表!E15</f>
        <v>4.9317096144789074E-2</v>
      </c>
      <c r="Y12" s="89">
        <f t="shared" si="9"/>
        <v>0</v>
      </c>
    </row>
    <row r="13" spans="1:25" x14ac:dyDescent="0.2">
      <c r="A13" s="6" t="s">
        <v>226</v>
      </c>
      <c r="B13" s="5" t="s">
        <v>30</v>
      </c>
      <c r="C13" s="90"/>
      <c r="D13" s="76">
        <f>投入係数表!AH13</f>
        <v>1.0814796608086518E-2</v>
      </c>
      <c r="E13" s="77">
        <f t="shared" si="0"/>
        <v>1.0814796608086519</v>
      </c>
      <c r="F13" s="76">
        <f>分析係数表!C16</f>
        <v>4.9444829979181093E-2</v>
      </c>
      <c r="G13" s="77">
        <f t="shared" si="1"/>
        <v>5.3473577954626234E-2</v>
      </c>
      <c r="H13" s="77">
        <v>6.0488502357742689E-2</v>
      </c>
      <c r="I13" s="77">
        <f t="shared" si="2"/>
        <v>6.0488502357742689E-2</v>
      </c>
      <c r="J13" s="76">
        <f>分析係数表!G16</f>
        <v>3.3546325878594248E-2</v>
      </c>
      <c r="K13" s="78">
        <f t="shared" si="3"/>
        <v>2.0291670120009529E-3</v>
      </c>
      <c r="L13" s="79"/>
      <c r="M13" s="80"/>
      <c r="N13" s="81">
        <f>分析係数表!H16</f>
        <v>1.6697331772200688E-2</v>
      </c>
      <c r="O13" s="82">
        <f t="shared" si="4"/>
        <v>0.3985428923410731</v>
      </c>
      <c r="P13" s="76">
        <f>分析係数表!C16</f>
        <v>4.9444829979181093E-2</v>
      </c>
      <c r="Q13" s="82">
        <f t="shared" si="5"/>
        <v>1.9705885551215434E-2</v>
      </c>
      <c r="R13" s="83">
        <v>2.3474423213585359E-2</v>
      </c>
      <c r="S13" s="84">
        <f t="shared" si="6"/>
        <v>8.3962925571328048E-2</v>
      </c>
      <c r="T13" s="85">
        <f>分析係数表!F16</f>
        <v>0.28753993610223644</v>
      </c>
      <c r="U13" s="86">
        <f t="shared" si="7"/>
        <v>2.41426942537365E-2</v>
      </c>
      <c r="V13" s="87">
        <f>分析係数表!D16</f>
        <v>3.9936102236421724E-2</v>
      </c>
      <c r="W13" s="88">
        <f t="shared" si="8"/>
        <v>0</v>
      </c>
      <c r="X13" s="76">
        <f>分析係数表!E16</f>
        <v>3.1948881789137379E-2</v>
      </c>
      <c r="Y13" s="89">
        <f t="shared" si="9"/>
        <v>0</v>
      </c>
    </row>
    <row r="14" spans="1:25" x14ac:dyDescent="0.2">
      <c r="A14" s="6" t="s">
        <v>2</v>
      </c>
      <c r="B14" s="5" t="s">
        <v>364</v>
      </c>
      <c r="C14" s="90"/>
      <c r="D14" s="76">
        <f>投入係数表!AH14</f>
        <v>1.9663266560157305E-3</v>
      </c>
      <c r="E14" s="77">
        <f t="shared" si="0"/>
        <v>0.19663266560157305</v>
      </c>
      <c r="F14" s="76">
        <f>分析係数表!C17</f>
        <v>0.25757290686735657</v>
      </c>
      <c r="G14" s="77">
        <f t="shared" si="1"/>
        <v>5.064724726407404E-2</v>
      </c>
      <c r="H14" s="77">
        <v>0.13343930928462172</v>
      </c>
      <c r="I14" s="77">
        <f t="shared" si="2"/>
        <v>0.13343930928462172</v>
      </c>
      <c r="J14" s="76">
        <f>分析係数表!G17</f>
        <v>0.2176385387050051</v>
      </c>
      <c r="K14" s="78">
        <f t="shared" si="3"/>
        <v>2.9041536278510291E-2</v>
      </c>
      <c r="L14" s="79"/>
      <c r="M14" s="80"/>
      <c r="N14" s="81">
        <f>分析係数表!H17</f>
        <v>2.8507639611074346E-3</v>
      </c>
      <c r="O14" s="82">
        <f t="shared" si="4"/>
        <v>6.8043908448475895E-2</v>
      </c>
      <c r="P14" s="76">
        <f>分析係数表!C17</f>
        <v>0.25757290686735657</v>
      </c>
      <c r="Q14" s="82">
        <f t="shared" si="5"/>
        <v>1.752626729369022E-2</v>
      </c>
      <c r="R14" s="83">
        <v>4.5052796082324494E-2</v>
      </c>
      <c r="S14" s="84">
        <f t="shared" si="6"/>
        <v>0.17849210536694621</v>
      </c>
      <c r="T14" s="85">
        <f>分析係数表!F17</f>
        <v>0.33994957352073385</v>
      </c>
      <c r="U14" s="86">
        <f t="shared" si="7"/>
        <v>6.0678315096311254E-2</v>
      </c>
      <c r="V14" s="87">
        <f>分析係数表!D17</f>
        <v>5.4825384904243338E-2</v>
      </c>
      <c r="W14" s="88">
        <f t="shared" si="8"/>
        <v>0</v>
      </c>
      <c r="X14" s="76">
        <f>分析係数表!E17</f>
        <v>5.2625932085188565E-2</v>
      </c>
      <c r="Y14" s="89">
        <f t="shared" si="9"/>
        <v>0</v>
      </c>
    </row>
    <row r="15" spans="1:25" x14ac:dyDescent="0.2">
      <c r="A15" s="6" t="s">
        <v>3</v>
      </c>
      <c r="B15" s="5" t="s">
        <v>31</v>
      </c>
      <c r="C15" s="90"/>
      <c r="D15" s="76">
        <f>投入係数表!AH15</f>
        <v>1.8434312400147476E-4</v>
      </c>
      <c r="E15" s="77">
        <f t="shared" si="0"/>
        <v>1.8434312400147475E-2</v>
      </c>
      <c r="F15" s="76">
        <f>分析係数表!C18</f>
        <v>0.16953824948311513</v>
      </c>
      <c r="G15" s="77">
        <f t="shared" si="1"/>
        <v>3.1253210547458857E-3</v>
      </c>
      <c r="H15" s="77">
        <v>1.6315213434453284E-2</v>
      </c>
      <c r="I15" s="77">
        <f t="shared" si="2"/>
        <v>1.6315213434453284E-2</v>
      </c>
      <c r="J15" s="76">
        <f>分析係数表!G18</f>
        <v>0.21537419573315272</v>
      </c>
      <c r="K15" s="78">
        <f t="shared" si="3"/>
        <v>3.5138759716601044E-3</v>
      </c>
      <c r="L15" s="79"/>
      <c r="M15" s="80"/>
      <c r="N15" s="81">
        <f>分析係数表!H18</f>
        <v>4.4361377966212629E-4</v>
      </c>
      <c r="O15" s="82">
        <f t="shared" si="4"/>
        <v>1.0588465345298545E-2</v>
      </c>
      <c r="P15" s="76">
        <f>分析係数表!C18</f>
        <v>0.16953824948311513</v>
      </c>
      <c r="Q15" s="82">
        <f t="shared" si="5"/>
        <v>1.7951498793545436E-3</v>
      </c>
      <c r="R15" s="83">
        <v>5.3823308602943629E-3</v>
      </c>
      <c r="S15" s="84">
        <f t="shared" si="6"/>
        <v>2.1697544294747649E-2</v>
      </c>
      <c r="T15" s="85">
        <f>分析係数表!F18</f>
        <v>0.45885540128682695</v>
      </c>
      <c r="U15" s="86">
        <f t="shared" si="7"/>
        <v>9.9560353943051356E-3</v>
      </c>
      <c r="V15" s="87">
        <f>分析係数表!D18</f>
        <v>0.10802573653911277</v>
      </c>
      <c r="W15" s="88">
        <f t="shared" si="8"/>
        <v>0</v>
      </c>
      <c r="X15" s="76">
        <f>分析係数表!E18</f>
        <v>0.10599390450389434</v>
      </c>
      <c r="Y15" s="89">
        <f t="shared" si="9"/>
        <v>0</v>
      </c>
    </row>
    <row r="16" spans="1:25" x14ac:dyDescent="0.2">
      <c r="A16" s="6" t="s">
        <v>4</v>
      </c>
      <c r="B16" s="5" t="s">
        <v>32</v>
      </c>
      <c r="C16" s="90"/>
      <c r="D16" s="76">
        <f>投入係数表!AH16</f>
        <v>6.1447708000491577E-5</v>
      </c>
      <c r="E16" s="77">
        <f t="shared" si="0"/>
        <v>6.1447708000491579E-3</v>
      </c>
      <c r="F16" s="76">
        <f>分析係数表!C19</f>
        <v>7.0188221007893126E-2</v>
      </c>
      <c r="G16" s="77">
        <f t="shared" si="1"/>
        <v>4.3129053095669856E-4</v>
      </c>
      <c r="H16" s="77">
        <v>7.1677856837945282E-3</v>
      </c>
      <c r="I16" s="77">
        <f t="shared" si="2"/>
        <v>7.1677856837945282E-3</v>
      </c>
      <c r="J16" s="76">
        <f>分析係数表!G19</f>
        <v>5.7542768273716953E-2</v>
      </c>
      <c r="K16" s="78">
        <f t="shared" si="3"/>
        <v>4.1245423063825435E-4</v>
      </c>
      <c r="L16" s="79"/>
      <c r="M16" s="80"/>
      <c r="N16" s="81">
        <f>分析係数表!H19</f>
        <v>-1.1635771269826264E-4</v>
      </c>
      <c r="O16" s="82">
        <f t="shared" si="4"/>
        <v>-2.7773023856520777E-3</v>
      </c>
      <c r="P16" s="76">
        <f>分析係数表!C19</f>
        <v>7.0188221007893126E-2</v>
      </c>
      <c r="Q16" s="82">
        <f t="shared" si="5"/>
        <v>-1.9493391364989687E-4</v>
      </c>
      <c r="R16" s="83">
        <v>1.7372596219614386E-3</v>
      </c>
      <c r="S16" s="84">
        <f t="shared" si="6"/>
        <v>8.905045305755966E-3</v>
      </c>
      <c r="T16" s="85">
        <f>分析係数表!F19</f>
        <v>0.24027993779160187</v>
      </c>
      <c r="U16" s="86">
        <f t="shared" si="7"/>
        <v>2.1397037320984398E-3</v>
      </c>
      <c r="V16" s="87">
        <f>分析係数表!D19</f>
        <v>1.4774494556765163E-2</v>
      </c>
      <c r="W16" s="88">
        <f t="shared" si="8"/>
        <v>0</v>
      </c>
      <c r="X16" s="76">
        <f>分析係数表!E19</f>
        <v>1.6329704510108865E-2</v>
      </c>
      <c r="Y16" s="89">
        <f t="shared" si="9"/>
        <v>0</v>
      </c>
    </row>
    <row r="17" spans="1:25" x14ac:dyDescent="0.2">
      <c r="A17" s="6" t="s">
        <v>5</v>
      </c>
      <c r="B17" s="5" t="s">
        <v>33</v>
      </c>
      <c r="C17" s="90"/>
      <c r="D17" s="76">
        <f>投入係数表!AH17</f>
        <v>2.4579083200196631E-4</v>
      </c>
      <c r="E17" s="77">
        <f t="shared" si="0"/>
        <v>2.4579083200196632E-2</v>
      </c>
      <c r="F17" s="76">
        <f>分析係数表!C20</f>
        <v>0.17015847434864362</v>
      </c>
      <c r="G17" s="77">
        <f t="shared" si="1"/>
        <v>4.1823392982338363E-3</v>
      </c>
      <c r="H17" s="77">
        <v>1.6041446041101675E-2</v>
      </c>
      <c r="I17" s="77">
        <f t="shared" si="2"/>
        <v>1.6041446041101675E-2</v>
      </c>
      <c r="J17" s="76">
        <f>分析係数表!G20</f>
        <v>0.1001139508383526</v>
      </c>
      <c r="K17" s="78">
        <f t="shared" si="3"/>
        <v>1.6059725403349391E-3</v>
      </c>
      <c r="L17" s="79"/>
      <c r="M17" s="80"/>
      <c r="N17" s="81">
        <f>分析係数表!H20</f>
        <v>5.5269913531674753E-4</v>
      </c>
      <c r="O17" s="82">
        <f t="shared" si="4"/>
        <v>1.3192186331847367E-2</v>
      </c>
      <c r="P17" s="76">
        <f>分析係数表!C20</f>
        <v>0.17015847434864362</v>
      </c>
      <c r="Q17" s="82">
        <f t="shared" si="5"/>
        <v>2.2447622995501772E-3</v>
      </c>
      <c r="R17" s="83">
        <v>8.0403519796516179E-3</v>
      </c>
      <c r="S17" s="84">
        <f t="shared" si="6"/>
        <v>2.4081798020753293E-2</v>
      </c>
      <c r="T17" s="85">
        <f>分析係数表!F20</f>
        <v>0.22285528243529221</v>
      </c>
      <c r="U17" s="86">
        <f t="shared" si="7"/>
        <v>5.3667558994646355E-3</v>
      </c>
      <c r="V17" s="87">
        <f>分析係数表!D20</f>
        <v>3.9231645775679634E-2</v>
      </c>
      <c r="W17" s="88">
        <f t="shared" si="8"/>
        <v>0</v>
      </c>
      <c r="X17" s="76">
        <f>分析係数表!E20</f>
        <v>4.2487384014325245E-2</v>
      </c>
      <c r="Y17" s="89">
        <f t="shared" si="9"/>
        <v>0</v>
      </c>
    </row>
    <row r="18" spans="1:25" x14ac:dyDescent="0.2">
      <c r="A18" s="6" t="s">
        <v>6</v>
      </c>
      <c r="B18" s="5" t="s">
        <v>34</v>
      </c>
      <c r="C18" s="90"/>
      <c r="D18" s="76">
        <f>投入係数表!AH18</f>
        <v>4.424234976035394E-3</v>
      </c>
      <c r="E18" s="77">
        <f t="shared" si="0"/>
        <v>0.44242349760353938</v>
      </c>
      <c r="F18" s="76">
        <f>分析係数表!C21</f>
        <v>0.30753935376967689</v>
      </c>
      <c r="G18" s="77">
        <f t="shared" si="1"/>
        <v>0.13606263654551271</v>
      </c>
      <c r="H18" s="77">
        <v>0.18055016905659405</v>
      </c>
      <c r="I18" s="77">
        <f t="shared" si="2"/>
        <v>0.18055016905659405</v>
      </c>
      <c r="J18" s="76">
        <f>分析係数表!G21</f>
        <v>0.28506721215663355</v>
      </c>
      <c r="K18" s="78">
        <f t="shared" si="3"/>
        <v>5.1468933347372146E-2</v>
      </c>
      <c r="L18" s="79"/>
      <c r="M18" s="80"/>
      <c r="N18" s="81">
        <f>分析係数表!H21</f>
        <v>9.2358934454245961E-4</v>
      </c>
      <c r="O18" s="82">
        <f t="shared" si="4"/>
        <v>2.2044837686113362E-2</v>
      </c>
      <c r="P18" s="76">
        <f>分析係数表!C21</f>
        <v>0.30753935376967689</v>
      </c>
      <c r="Q18" s="82">
        <f t="shared" si="5"/>
        <v>6.7796551359447224E-3</v>
      </c>
      <c r="R18" s="83">
        <v>1.9034722252097677E-2</v>
      </c>
      <c r="S18" s="84">
        <f t="shared" si="6"/>
        <v>0.19958489130869173</v>
      </c>
      <c r="T18" s="85">
        <f>分析係数表!F21</f>
        <v>0.42562828755113968</v>
      </c>
      <c r="U18" s="86">
        <f t="shared" si="7"/>
        <v>8.4948975508798805E-2</v>
      </c>
      <c r="V18" s="87">
        <f>分析係数表!D21</f>
        <v>5.6472822910578611E-2</v>
      </c>
      <c r="W18" s="88">
        <f t="shared" si="8"/>
        <v>0</v>
      </c>
      <c r="X18" s="76">
        <f>分析係数表!E21</f>
        <v>4.989772063120982E-2</v>
      </c>
      <c r="Y18" s="89">
        <f t="shared" si="9"/>
        <v>0</v>
      </c>
    </row>
    <row r="19" spans="1:25" x14ac:dyDescent="0.2">
      <c r="A19" s="6" t="s">
        <v>7</v>
      </c>
      <c r="B19" s="5" t="s">
        <v>268</v>
      </c>
      <c r="C19" s="90"/>
      <c r="D19" s="76">
        <f>投入係数表!AH19</f>
        <v>3.6868624800294952E-4</v>
      </c>
      <c r="E19" s="77">
        <f t="shared" si="0"/>
        <v>3.6868624800294951E-2</v>
      </c>
      <c r="F19" s="76">
        <f>分析係数表!C22</f>
        <v>4.2074718897352148E-2</v>
      </c>
      <c r="G19" s="77">
        <f t="shared" si="1"/>
        <v>1.5512370246043561E-3</v>
      </c>
      <c r="H19" s="77">
        <v>4.2106610642649442E-3</v>
      </c>
      <c r="I19" s="77">
        <f t="shared" si="2"/>
        <v>4.2106610642649442E-3</v>
      </c>
      <c r="J19" s="76">
        <f>分析係数表!G22</f>
        <v>0.19450101832993891</v>
      </c>
      <c r="K19" s="78">
        <f t="shared" si="3"/>
        <v>8.1897786484175597E-4</v>
      </c>
      <c r="L19" s="79"/>
      <c r="M19" s="80"/>
      <c r="N19" s="81">
        <f>分析係数表!H22</f>
        <v>4.363414226184849E-5</v>
      </c>
      <c r="O19" s="82">
        <f t="shared" si="4"/>
        <v>1.041488394619529E-3</v>
      </c>
      <c r="P19" s="76">
        <f>分析係数表!C22</f>
        <v>4.2074718897352148E-2</v>
      </c>
      <c r="Q19" s="82">
        <f t="shared" si="5"/>
        <v>4.382033143847125E-5</v>
      </c>
      <c r="R19" s="83">
        <v>5.952203472114673E-4</v>
      </c>
      <c r="S19" s="84">
        <f t="shared" si="6"/>
        <v>4.8058814114764117E-3</v>
      </c>
      <c r="T19" s="85">
        <f>分析係数表!F22</f>
        <v>0.41276306856754924</v>
      </c>
      <c r="U19" s="86">
        <f t="shared" si="7"/>
        <v>1.9836903585727485E-3</v>
      </c>
      <c r="V19" s="87">
        <f>分析係数表!D22</f>
        <v>1.3577732518669382E-2</v>
      </c>
      <c r="W19" s="88">
        <f t="shared" si="8"/>
        <v>0</v>
      </c>
      <c r="X19" s="76">
        <f>分析係数表!E22</f>
        <v>9.5044127630685669E-3</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6.9432559641301943E-4</v>
      </c>
      <c r="P20" s="76">
        <f>分析係数表!C23</f>
        <v>0</v>
      </c>
      <c r="Q20" s="82">
        <f t="shared" si="5"/>
        <v>0</v>
      </c>
      <c r="R20" s="83">
        <v>0</v>
      </c>
      <c r="S20" s="84">
        <f t="shared" si="6"/>
        <v>0</v>
      </c>
      <c r="T20" s="85">
        <f>分析係数表!F23</f>
        <v>0.43984547461368656</v>
      </c>
      <c r="U20" s="86">
        <f t="shared" si="7"/>
        <v>0</v>
      </c>
      <c r="V20" s="87">
        <f>分析係数表!D23</f>
        <v>0.11589403973509933</v>
      </c>
      <c r="W20" s="88">
        <f t="shared" si="8"/>
        <v>0</v>
      </c>
      <c r="X20" s="76">
        <f>分析係数表!E23</f>
        <v>0.11479028697571744</v>
      </c>
      <c r="Y20" s="89">
        <f t="shared" si="9"/>
        <v>0</v>
      </c>
    </row>
    <row r="21" spans="1:25" x14ac:dyDescent="0.2">
      <c r="A21" s="6" t="s">
        <v>9</v>
      </c>
      <c r="B21" s="5" t="s">
        <v>270</v>
      </c>
      <c r="C21" s="90"/>
      <c r="D21" s="76">
        <f>投入係数表!AH21</f>
        <v>3.1952808160255622E-3</v>
      </c>
      <c r="E21" s="77">
        <f t="shared" si="0"/>
        <v>0.31952808160255625</v>
      </c>
      <c r="F21" s="76">
        <f>分析係数表!C24</f>
        <v>7.1732954545454586E-2</v>
      </c>
      <c r="G21" s="77">
        <f t="shared" si="1"/>
        <v>2.292069335359247E-2</v>
      </c>
      <c r="H21" s="77">
        <v>2.519836218312763E-2</v>
      </c>
      <c r="I21" s="77">
        <f t="shared" si="2"/>
        <v>2.519836218312763E-2</v>
      </c>
      <c r="J21" s="76">
        <f>分析係数表!G24</f>
        <v>0.20895522388059701</v>
      </c>
      <c r="K21" s="78">
        <f t="shared" si="3"/>
        <v>5.2653294113998031E-3</v>
      </c>
      <c r="L21" s="79"/>
      <c r="M21" s="80"/>
      <c r="N21" s="81">
        <f>分析係数表!H24</f>
        <v>3.4907313809478792E-4</v>
      </c>
      <c r="O21" s="82">
        <f t="shared" si="4"/>
        <v>8.3319071569562322E-3</v>
      </c>
      <c r="P21" s="76">
        <f>分析係数表!C24</f>
        <v>7.1732954545454586E-2</v>
      </c>
      <c r="Q21" s="82">
        <f t="shared" si="5"/>
        <v>5.9767231736688911E-4</v>
      </c>
      <c r="R21" s="83">
        <v>2.5000059983265651E-3</v>
      </c>
      <c r="S21" s="84">
        <f t="shared" si="6"/>
        <v>2.7698368181454193E-2</v>
      </c>
      <c r="T21" s="85">
        <f>分析係数表!F24</f>
        <v>0.39402985074626867</v>
      </c>
      <c r="U21" s="86">
        <f t="shared" si="7"/>
        <v>1.0913983880453592E-2</v>
      </c>
      <c r="V21" s="87">
        <f>分析係数表!D24</f>
        <v>2.9850746268656716E-2</v>
      </c>
      <c r="W21" s="88">
        <f t="shared" si="8"/>
        <v>0</v>
      </c>
      <c r="X21" s="76">
        <f>分析係数表!E24</f>
        <v>2.3880597014925373E-2</v>
      </c>
      <c r="Y21" s="89">
        <f t="shared" si="9"/>
        <v>0</v>
      </c>
    </row>
    <row r="22" spans="1:25" x14ac:dyDescent="0.2">
      <c r="A22" s="6" t="s">
        <v>10</v>
      </c>
      <c r="B22" s="5" t="s">
        <v>271</v>
      </c>
      <c r="C22" s="90"/>
      <c r="D22" s="76">
        <f>投入係数表!AH22</f>
        <v>2.2735651960181886E-3</v>
      </c>
      <c r="E22" s="77">
        <f t="shared" si="0"/>
        <v>0.22735651960181885</v>
      </c>
      <c r="F22" s="76">
        <f>分析係数表!C25</f>
        <v>8.282778259254675E-2</v>
      </c>
      <c r="G22" s="77">
        <f t="shared" si="1"/>
        <v>1.8831436376577547E-2</v>
      </c>
      <c r="H22" s="77">
        <v>3.3075185607069457E-2</v>
      </c>
      <c r="I22" s="77">
        <f t="shared" si="2"/>
        <v>3.3075185607069457E-2</v>
      </c>
      <c r="J22" s="76">
        <f>分析係数表!G25</f>
        <v>0.19696794352505498</v>
      </c>
      <c r="K22" s="78">
        <f t="shared" si="3"/>
        <v>6.5147512907339682E-3</v>
      </c>
      <c r="L22" s="79"/>
      <c r="M22" s="80"/>
      <c r="N22" s="81">
        <f>分析係数表!H25</f>
        <v>5.163373500985404E-4</v>
      </c>
      <c r="O22" s="82">
        <f t="shared" si="4"/>
        <v>1.2324279336331092E-2</v>
      </c>
      <c r="P22" s="76">
        <f>分析係数表!C25</f>
        <v>8.282778259254675E-2</v>
      </c>
      <c r="Q22" s="82">
        <f t="shared" si="5"/>
        <v>1.020792729479448E-3</v>
      </c>
      <c r="R22" s="83">
        <v>6.2853459157225233E-3</v>
      </c>
      <c r="S22" s="84">
        <f t="shared" si="6"/>
        <v>3.9360531522791981E-2</v>
      </c>
      <c r="T22" s="85">
        <f>分析係数表!F25</f>
        <v>0.35065385950700151</v>
      </c>
      <c r="U22" s="86">
        <f t="shared" si="7"/>
        <v>1.3801922290714003E-2</v>
      </c>
      <c r="V22" s="87">
        <f>分析係数表!D25</f>
        <v>4.351348223585233E-2</v>
      </c>
      <c r="W22" s="88">
        <f t="shared" si="8"/>
        <v>0</v>
      </c>
      <c r="X22" s="76">
        <f>分析係数表!E25</f>
        <v>4.1546117347529221E-2</v>
      </c>
      <c r="Y22" s="89">
        <f t="shared" si="9"/>
        <v>0</v>
      </c>
    </row>
    <row r="23" spans="1:25" x14ac:dyDescent="0.2">
      <c r="A23" s="6" t="s">
        <v>11</v>
      </c>
      <c r="B23" s="5" t="s">
        <v>35</v>
      </c>
      <c r="C23" s="90"/>
      <c r="D23" s="76">
        <f>投入係数表!AH23</f>
        <v>1.8434312400147474E-3</v>
      </c>
      <c r="E23" s="77">
        <f t="shared" si="0"/>
        <v>0.18434312400147473</v>
      </c>
      <c r="F23" s="76">
        <f>分析係数表!C26</f>
        <v>0.67408011178388449</v>
      </c>
      <c r="G23" s="77">
        <f t="shared" si="1"/>
        <v>0.12426203363350458</v>
      </c>
      <c r="H23" s="77">
        <v>0.17610064497624747</v>
      </c>
      <c r="I23" s="77">
        <f t="shared" si="2"/>
        <v>0.17610064497624747</v>
      </c>
      <c r="J23" s="76">
        <f>分析係数表!G26</f>
        <v>0.19641156410335187</v>
      </c>
      <c r="K23" s="78">
        <f t="shared" si="3"/>
        <v>3.458820311939384E-2</v>
      </c>
      <c r="L23" s="79"/>
      <c r="M23" s="80"/>
      <c r="N23" s="81">
        <f>分析係数表!H26</f>
        <v>1.0886718494331198E-2</v>
      </c>
      <c r="O23" s="82">
        <f t="shared" si="4"/>
        <v>0.25985135445757246</v>
      </c>
      <c r="P23" s="76">
        <f>分析係数表!C26</f>
        <v>0.67408011178388449</v>
      </c>
      <c r="Q23" s="82">
        <f t="shared" si="5"/>
        <v>0.17516063005995425</v>
      </c>
      <c r="R23" s="83">
        <v>0.19962739757041295</v>
      </c>
      <c r="S23" s="84">
        <f t="shared" si="6"/>
        <v>0.37572804254666042</v>
      </c>
      <c r="T23" s="85">
        <f>分析係数表!F26</f>
        <v>0.33487971980706011</v>
      </c>
      <c r="U23" s="86">
        <f t="shared" si="7"/>
        <v>0.1258237016116808</v>
      </c>
      <c r="V23" s="87">
        <f>分析係数表!D26</f>
        <v>4.2244001351808044E-2</v>
      </c>
      <c r="W23" s="88">
        <f t="shared" si="8"/>
        <v>0</v>
      </c>
      <c r="X23" s="76">
        <f>分析係数表!E26</f>
        <v>4.5807858920396939E-2</v>
      </c>
      <c r="Y23" s="89">
        <f t="shared" si="9"/>
        <v>0</v>
      </c>
    </row>
    <row r="24" spans="1:25" x14ac:dyDescent="0.2">
      <c r="A24" s="6" t="s">
        <v>12</v>
      </c>
      <c r="B24" s="5" t="s">
        <v>365</v>
      </c>
      <c r="C24" s="90"/>
      <c r="D24" s="76">
        <f>投入係数表!AH24</f>
        <v>1.7205358240137644E-3</v>
      </c>
      <c r="E24" s="77">
        <f t="shared" si="0"/>
        <v>0.17205358240137644</v>
      </c>
      <c r="F24" s="76">
        <f>分析係数表!C27</f>
        <v>6.0248713550600352E-2</v>
      </c>
      <c r="G24" s="77">
        <f t="shared" si="1"/>
        <v>1.0366007001455143E-2</v>
      </c>
      <c r="H24" s="77">
        <v>1.0870523497588862E-2</v>
      </c>
      <c r="I24" s="77">
        <f t="shared" si="2"/>
        <v>1.0870523497588862E-2</v>
      </c>
      <c r="J24" s="76">
        <f>分析係数表!G27</f>
        <v>0.16803278688524589</v>
      </c>
      <c r="K24" s="78">
        <f t="shared" si="3"/>
        <v>1.8266043582014072E-3</v>
      </c>
      <c r="L24" s="79"/>
      <c r="M24" s="80"/>
      <c r="N24" s="81">
        <f>分析係数表!H27</f>
        <v>1.0879446137287556E-2</v>
      </c>
      <c r="O24" s="82">
        <f t="shared" si="4"/>
        <v>0.25967777305846923</v>
      </c>
      <c r="P24" s="76">
        <f>分析係数表!C27</f>
        <v>6.0248713550600352E-2</v>
      </c>
      <c r="Q24" s="82">
        <f t="shared" si="5"/>
        <v>1.5645251764457517E-2</v>
      </c>
      <c r="R24" s="83">
        <v>1.5835109040145869E-2</v>
      </c>
      <c r="S24" s="84">
        <f t="shared" si="6"/>
        <v>2.6705632537734732E-2</v>
      </c>
      <c r="T24" s="85">
        <f>分析係数表!F27</f>
        <v>0.31967213114754101</v>
      </c>
      <c r="U24" s="86">
        <f t="shared" si="7"/>
        <v>8.5370464669807748E-3</v>
      </c>
      <c r="V24" s="87">
        <f>分析係数表!D27</f>
        <v>1.6393442622950821E-2</v>
      </c>
      <c r="W24" s="88">
        <f t="shared" si="8"/>
        <v>0</v>
      </c>
      <c r="X24" s="76">
        <f>分析係数表!E27</f>
        <v>1.7759562841530054E-2</v>
      </c>
      <c r="Y24" s="89">
        <f t="shared" si="9"/>
        <v>0</v>
      </c>
    </row>
    <row r="25" spans="1:25" x14ac:dyDescent="0.2">
      <c r="A25" s="6" t="s">
        <v>13</v>
      </c>
      <c r="B25" s="5" t="s">
        <v>191</v>
      </c>
      <c r="C25" s="90"/>
      <c r="D25" s="76">
        <f>投入係数表!AH25</f>
        <v>5.4688460120437508E-3</v>
      </c>
      <c r="E25" s="77">
        <f t="shared" si="0"/>
        <v>0.5468846012043751</v>
      </c>
      <c r="F25" s="76">
        <f>分析係数表!C28</f>
        <v>0.15853112404836545</v>
      </c>
      <c r="G25" s="77">
        <f t="shared" si="1"/>
        <v>8.6698230553671651E-2</v>
      </c>
      <c r="H25" s="77">
        <v>0.12279534062774372</v>
      </c>
      <c r="I25" s="77">
        <f t="shared" si="2"/>
        <v>0.12279534062774372</v>
      </c>
      <c r="J25" s="76">
        <f>分析係数表!G28</f>
        <v>0.12484608017512655</v>
      </c>
      <c r="K25" s="78">
        <f t="shared" si="3"/>
        <v>1.5330516941143266E-2</v>
      </c>
      <c r="L25" s="79"/>
      <c r="M25" s="80"/>
      <c r="N25" s="81">
        <f>分析係数表!H28</f>
        <v>2.0813485858901727E-2</v>
      </c>
      <c r="O25" s="82">
        <f t="shared" si="4"/>
        <v>0.49678996423351529</v>
      </c>
      <c r="P25" s="76">
        <f>分析係数表!C28</f>
        <v>0.15853112404836545</v>
      </c>
      <c r="Q25" s="82">
        <f t="shared" si="5"/>
        <v>7.8756671445886439E-2</v>
      </c>
      <c r="R25" s="83">
        <v>8.9460214334265625E-2</v>
      </c>
      <c r="S25" s="84">
        <f t="shared" si="6"/>
        <v>0.21225555496200935</v>
      </c>
      <c r="T25" s="85">
        <f>分析係数表!F28</f>
        <v>0.21350389930223013</v>
      </c>
      <c r="U25" s="86">
        <f t="shared" si="7"/>
        <v>4.5317388632947812E-2</v>
      </c>
      <c r="V25" s="87">
        <f>分析係数表!D28</f>
        <v>5.3153646189629221E-2</v>
      </c>
      <c r="W25" s="88">
        <f t="shared" si="8"/>
        <v>0</v>
      </c>
      <c r="X25" s="76">
        <f>分析係数表!E28</f>
        <v>4.6791626761526886E-2</v>
      </c>
      <c r="Y25" s="89">
        <f t="shared" si="9"/>
        <v>0</v>
      </c>
    </row>
    <row r="26" spans="1:25" x14ac:dyDescent="0.2">
      <c r="A26" s="6" t="s">
        <v>14</v>
      </c>
      <c r="B26" s="5" t="s">
        <v>50</v>
      </c>
      <c r="C26" s="90"/>
      <c r="D26" s="76">
        <f>投入係数表!AH26</f>
        <v>8.9713653680717712E-3</v>
      </c>
      <c r="E26" s="77">
        <f t="shared" si="0"/>
        <v>0.89713653680717709</v>
      </c>
      <c r="F26" s="76">
        <f>分析係数表!C29</f>
        <v>0.64680851063829792</v>
      </c>
      <c r="G26" s="77">
        <f t="shared" si="1"/>
        <v>0.5802755472114508</v>
      </c>
      <c r="H26" s="77">
        <v>0.72488286495837906</v>
      </c>
      <c r="I26" s="77">
        <f t="shared" si="2"/>
        <v>0.72488286495837906</v>
      </c>
      <c r="J26" s="76">
        <f>分析係数表!G29</f>
        <v>0.2586455783593799</v>
      </c>
      <c r="K26" s="78">
        <f t="shared" si="3"/>
        <v>0.18748774784996422</v>
      </c>
      <c r="L26" s="79"/>
      <c r="M26" s="80"/>
      <c r="N26" s="81">
        <f>分析係数表!H29</f>
        <v>9.8394990800468336E-3</v>
      </c>
      <c r="O26" s="82">
        <f t="shared" si="4"/>
        <v>0.23485563298670378</v>
      </c>
      <c r="P26" s="76">
        <f>分析係数表!C29</f>
        <v>0.64680851063829792</v>
      </c>
      <c r="Q26" s="82">
        <f t="shared" si="5"/>
        <v>0.1519066221871446</v>
      </c>
      <c r="R26" s="83">
        <v>0.23035655407270622</v>
      </c>
      <c r="S26" s="84">
        <f t="shared" si="6"/>
        <v>0.95523941903108534</v>
      </c>
      <c r="T26" s="85">
        <f>分析係数表!F29</f>
        <v>0.37783217222117615</v>
      </c>
      <c r="U26" s="86">
        <f t="shared" si="7"/>
        <v>0.36092018468380926</v>
      </c>
      <c r="V26" s="87">
        <f>分析係数表!D29</f>
        <v>7.0859222996296989E-2</v>
      </c>
      <c r="W26" s="88">
        <f t="shared" si="8"/>
        <v>0</v>
      </c>
      <c r="X26" s="76">
        <f>分析係数表!E29</f>
        <v>5.4980229711918661E-2</v>
      </c>
      <c r="Y26" s="89">
        <f t="shared" si="9"/>
        <v>0</v>
      </c>
    </row>
    <row r="27" spans="1:25" x14ac:dyDescent="0.2">
      <c r="A27" s="6" t="s">
        <v>15</v>
      </c>
      <c r="B27" s="5" t="s">
        <v>36</v>
      </c>
      <c r="C27" s="90"/>
      <c r="D27" s="76">
        <f>投入係数表!AH27</f>
        <v>8.2339928720658716E-3</v>
      </c>
      <c r="E27" s="77">
        <f t="shared" si="0"/>
        <v>0.82339928720658717</v>
      </c>
      <c r="F27" s="76">
        <f>分析係数表!C30</f>
        <v>1</v>
      </c>
      <c r="G27" s="77">
        <f t="shared" si="1"/>
        <v>0.82339928720658717</v>
      </c>
      <c r="H27" s="77">
        <v>0.86647150834228703</v>
      </c>
      <c r="I27" s="77">
        <f t="shared" si="2"/>
        <v>0.86647150834228703</v>
      </c>
      <c r="J27" s="76">
        <f>分析係数表!G30</f>
        <v>0.34450721322190581</v>
      </c>
      <c r="K27" s="78">
        <f t="shared" si="3"/>
        <v>0.29850568467518263</v>
      </c>
      <c r="L27" s="79"/>
      <c r="M27" s="80"/>
      <c r="N27" s="81">
        <f>分析係数表!H30</f>
        <v>0</v>
      </c>
      <c r="O27" s="82">
        <f t="shared" si="4"/>
        <v>0</v>
      </c>
      <c r="P27" s="76">
        <f>分析係数表!C30</f>
        <v>1</v>
      </c>
      <c r="Q27" s="82">
        <f t="shared" si="5"/>
        <v>0</v>
      </c>
      <c r="R27" s="83">
        <v>6.0022789114024158E-2</v>
      </c>
      <c r="S27" s="84">
        <f t="shared" si="6"/>
        <v>0.92649429745631118</v>
      </c>
      <c r="T27" s="85">
        <f>分析係数表!F30</f>
        <v>0.4405434427377562</v>
      </c>
      <c r="U27" s="86">
        <f t="shared" si="7"/>
        <v>0.4081609874783021</v>
      </c>
      <c r="V27" s="87">
        <f>分析係数表!D30</f>
        <v>0.11695223866660441</v>
      </c>
      <c r="W27" s="88">
        <f t="shared" si="8"/>
        <v>0</v>
      </c>
      <c r="X27" s="76">
        <f>分析係数表!E30</f>
        <v>6.7136654372286289E-2</v>
      </c>
      <c r="Y27" s="89">
        <f t="shared" si="9"/>
        <v>0</v>
      </c>
    </row>
    <row r="28" spans="1:25" x14ac:dyDescent="0.2">
      <c r="A28" s="6" t="s">
        <v>16</v>
      </c>
      <c r="B28" s="5" t="s">
        <v>192</v>
      </c>
      <c r="C28" s="90"/>
      <c r="D28" s="76">
        <f>投入係数表!AH28</f>
        <v>1.2105198476096842E-2</v>
      </c>
      <c r="E28" s="77">
        <f t="shared" si="0"/>
        <v>1.2105198476096841</v>
      </c>
      <c r="F28" s="76">
        <f>分析係数表!C31</f>
        <v>0.1179326099371788</v>
      </c>
      <c r="G28" s="77">
        <f t="shared" si="1"/>
        <v>0.14275976500936599</v>
      </c>
      <c r="H28" s="77">
        <v>0.18444554422751999</v>
      </c>
      <c r="I28" s="77">
        <f t="shared" si="2"/>
        <v>0.18444554422751999</v>
      </c>
      <c r="J28" s="76">
        <f>分析係数表!G31</f>
        <v>7.0682730923694773E-2</v>
      </c>
      <c r="K28" s="78">
        <f t="shared" si="3"/>
        <v>1.3037114772708238E-2</v>
      </c>
      <c r="L28" s="79"/>
      <c r="M28" s="80"/>
      <c r="N28" s="81">
        <f>分析係数表!H31</f>
        <v>2.2689753976161214E-2</v>
      </c>
      <c r="O28" s="82">
        <f t="shared" si="4"/>
        <v>0.54157396520215506</v>
      </c>
      <c r="P28" s="76">
        <f>分析係数表!C31</f>
        <v>0.1179326099371788</v>
      </c>
      <c r="Q28" s="82">
        <f t="shared" si="5"/>
        <v>6.3869231190316997E-2</v>
      </c>
      <c r="R28" s="83">
        <v>8.3182199309090515E-2</v>
      </c>
      <c r="S28" s="84">
        <f t="shared" si="6"/>
        <v>0.26762774353661051</v>
      </c>
      <c r="T28" s="85">
        <f>分析係数表!F31</f>
        <v>0.34457831325301203</v>
      </c>
      <c r="U28" s="86">
        <f t="shared" si="7"/>
        <v>9.2218716447554944E-2</v>
      </c>
      <c r="V28" s="87">
        <f>分析係数表!D31</f>
        <v>1.8473895582329317E-2</v>
      </c>
      <c r="W28" s="88">
        <f t="shared" si="8"/>
        <v>0</v>
      </c>
      <c r="X28" s="76">
        <f>分析係数表!E31</f>
        <v>1.6064257028112448E-2</v>
      </c>
      <c r="Y28" s="89">
        <f t="shared" si="9"/>
        <v>0</v>
      </c>
    </row>
    <row r="29" spans="1:25" x14ac:dyDescent="0.2">
      <c r="A29" s="6" t="s">
        <v>17</v>
      </c>
      <c r="B29" s="5" t="s">
        <v>272</v>
      </c>
      <c r="C29" s="90"/>
      <c r="D29" s="76">
        <f>投入係数表!AH29</f>
        <v>3.9941010200319526E-3</v>
      </c>
      <c r="E29" s="77">
        <f t="shared" si="0"/>
        <v>0.39941010200319527</v>
      </c>
      <c r="F29" s="76">
        <f>分析係数表!C32</f>
        <v>0.90289699570815452</v>
      </c>
      <c r="G29" s="77">
        <f t="shared" si="1"/>
        <v>0.36062618115417255</v>
      </c>
      <c r="H29" s="77">
        <v>0.4283803503751471</v>
      </c>
      <c r="I29" s="77">
        <f t="shared" si="2"/>
        <v>0.4283803503751471</v>
      </c>
      <c r="J29" s="76">
        <f>分析係数表!G32</f>
        <v>0.14049586776859505</v>
      </c>
      <c r="K29" s="78">
        <f t="shared" si="3"/>
        <v>6.018566906097108E-2</v>
      </c>
      <c r="L29" s="79"/>
      <c r="M29" s="80"/>
      <c r="N29" s="81">
        <f>分析係数表!H32</f>
        <v>6.5160319111027074E-3</v>
      </c>
      <c r="O29" s="82">
        <f t="shared" si="4"/>
        <v>0.15552893359651632</v>
      </c>
      <c r="P29" s="76">
        <f>分析係数表!C32</f>
        <v>0.90289699570815452</v>
      </c>
      <c r="Q29" s="82">
        <f t="shared" si="5"/>
        <v>0.14042660688998765</v>
      </c>
      <c r="R29" s="83">
        <v>0.18287455338416972</v>
      </c>
      <c r="S29" s="84">
        <f t="shared" si="6"/>
        <v>0.61125490375931679</v>
      </c>
      <c r="T29" s="85">
        <f>分析係数表!F32</f>
        <v>0.48288075560802834</v>
      </c>
      <c r="U29" s="86">
        <f t="shared" si="7"/>
        <v>0.29516322979641152</v>
      </c>
      <c r="V29" s="87">
        <f>分析係数表!D32</f>
        <v>1.475796930342385E-2</v>
      </c>
      <c r="W29" s="88">
        <f t="shared" si="8"/>
        <v>0</v>
      </c>
      <c r="X29" s="76">
        <f>分析係数表!E32</f>
        <v>1.8890200708382526E-2</v>
      </c>
      <c r="Y29" s="89">
        <f t="shared" si="9"/>
        <v>0</v>
      </c>
    </row>
    <row r="30" spans="1:25" x14ac:dyDescent="0.2">
      <c r="A30" s="6" t="s">
        <v>18</v>
      </c>
      <c r="B30" s="5" t="s">
        <v>273</v>
      </c>
      <c r="C30" s="90"/>
      <c r="D30" s="76">
        <f>投入係数表!AH30</f>
        <v>2.752857318422023E-2</v>
      </c>
      <c r="E30" s="77">
        <f t="shared" si="0"/>
        <v>2.7528573184220231</v>
      </c>
      <c r="F30" s="76">
        <f>分析係数表!C33</f>
        <v>0.9642857142857143</v>
      </c>
      <c r="G30" s="77">
        <f t="shared" si="1"/>
        <v>2.6545409856212365</v>
      </c>
      <c r="H30" s="77">
        <v>2.6755814147836663</v>
      </c>
      <c r="I30" s="77">
        <f t="shared" si="2"/>
        <v>2.6755814147836663</v>
      </c>
      <c r="J30" s="76">
        <f>分析係数表!G33</f>
        <v>0.50770178681454092</v>
      </c>
      <c r="K30" s="78">
        <f t="shared" si="3"/>
        <v>1.3583974650534447</v>
      </c>
      <c r="L30" s="79"/>
      <c r="M30" s="80"/>
      <c r="N30" s="81">
        <f>分析係数表!H33</f>
        <v>9.5995112976066674E-4</v>
      </c>
      <c r="O30" s="82">
        <f t="shared" si="4"/>
        <v>2.2912744681629637E-2</v>
      </c>
      <c r="P30" s="76">
        <f>分析係数表!C33</f>
        <v>0.9642857142857143</v>
      </c>
      <c r="Q30" s="82">
        <f t="shared" si="5"/>
        <v>2.2094432371571437E-2</v>
      </c>
      <c r="R30" s="83">
        <v>7.5334537810706162E-2</v>
      </c>
      <c r="S30" s="84">
        <f t="shared" si="6"/>
        <v>2.7509159525943723</v>
      </c>
      <c r="T30" s="85">
        <f>分析係数表!F33</f>
        <v>0.64571780653111521</v>
      </c>
      <c r="U30" s="86">
        <f t="shared" si="7"/>
        <v>1.7763154148606914</v>
      </c>
      <c r="V30" s="87">
        <f>分析係数表!D33</f>
        <v>6.5311152187307459E-2</v>
      </c>
      <c r="W30" s="88">
        <f t="shared" si="8"/>
        <v>0</v>
      </c>
      <c r="X30" s="76">
        <f>分析係数表!E33</f>
        <v>5.730129390018484E-2</v>
      </c>
      <c r="Y30" s="89">
        <f t="shared" si="9"/>
        <v>0</v>
      </c>
    </row>
    <row r="31" spans="1:25" x14ac:dyDescent="0.2">
      <c r="A31" s="6" t="s">
        <v>19</v>
      </c>
      <c r="B31" s="5" t="s">
        <v>274</v>
      </c>
      <c r="C31" s="90"/>
      <c r="D31" s="76">
        <f>投入係数表!AH31</f>
        <v>9.8930809880791448E-3</v>
      </c>
      <c r="E31" s="77">
        <f t="shared" si="0"/>
        <v>0.98930809880791448</v>
      </c>
      <c r="F31" s="76">
        <f>分析係数表!C34</f>
        <v>0.30203352059055666</v>
      </c>
      <c r="G31" s="77">
        <f t="shared" si="1"/>
        <v>0.29880420803170471</v>
      </c>
      <c r="H31" s="77">
        <v>0.44161259416321202</v>
      </c>
      <c r="I31" s="77">
        <f t="shared" si="2"/>
        <v>0.44161259416321202</v>
      </c>
      <c r="J31" s="76">
        <f>分析係数表!G34</f>
        <v>0.42483507228746548</v>
      </c>
      <c r="K31" s="78">
        <f t="shared" si="3"/>
        <v>0.18761251836438333</v>
      </c>
      <c r="L31" s="79"/>
      <c r="M31" s="80"/>
      <c r="N31" s="81">
        <f>分析係数表!H34</f>
        <v>0.16119179387231194</v>
      </c>
      <c r="O31" s="82">
        <f t="shared" si="4"/>
        <v>3.8474317111236433</v>
      </c>
      <c r="P31" s="76">
        <f>分析係数表!C34</f>
        <v>0.30203352059055666</v>
      </c>
      <c r="Q31" s="82">
        <f t="shared" si="5"/>
        <v>1.1620533449424235</v>
      </c>
      <c r="R31" s="83">
        <v>1.2805753601177496</v>
      </c>
      <c r="S31" s="84">
        <f t="shared" si="6"/>
        <v>1.7221879542809617</v>
      </c>
      <c r="T31" s="85">
        <f>分析係数表!F34</f>
        <v>0.69971459317830909</v>
      </c>
      <c r="U31" s="86">
        <f t="shared" si="7"/>
        <v>1.2050400438062876</v>
      </c>
      <c r="V31" s="87">
        <f>分析係数表!D34</f>
        <v>0.22921442942029663</v>
      </c>
      <c r="W31" s="88">
        <f t="shared" si="8"/>
        <v>0</v>
      </c>
      <c r="X31" s="76">
        <f>分析係数表!E34</f>
        <v>0.15341786365975763</v>
      </c>
      <c r="Y31" s="89">
        <f t="shared" si="9"/>
        <v>0</v>
      </c>
    </row>
    <row r="32" spans="1:25" x14ac:dyDescent="0.2">
      <c r="A32" s="6" t="s">
        <v>20</v>
      </c>
      <c r="B32" s="5" t="s">
        <v>37</v>
      </c>
      <c r="C32" s="90"/>
      <c r="D32" s="76">
        <f>投入係数表!AH32</f>
        <v>2.1260906968170089E-2</v>
      </c>
      <c r="E32" s="77">
        <f t="shared" si="0"/>
        <v>2.126090696817009</v>
      </c>
      <c r="F32" s="76">
        <f>分析係数表!C35</f>
        <v>0.24187752657583472</v>
      </c>
      <c r="G32" s="77">
        <f t="shared" si="1"/>
        <v>0.5142535590219911</v>
      </c>
      <c r="H32" s="77">
        <v>0.56555852754062574</v>
      </c>
      <c r="I32" s="77">
        <f t="shared" si="2"/>
        <v>0.56555852754062574</v>
      </c>
      <c r="J32" s="76">
        <f>分析係数表!G35</f>
        <v>0.31447635625181319</v>
      </c>
      <c r="K32" s="78">
        <f t="shared" si="3"/>
        <v>0.17785478498811672</v>
      </c>
      <c r="L32" s="79"/>
      <c r="M32" s="80"/>
      <c r="N32" s="81">
        <f>分析係数表!H35</f>
        <v>6.1051437381369679E-2</v>
      </c>
      <c r="O32" s="82">
        <f t="shared" si="4"/>
        <v>1.4572158454718245</v>
      </c>
      <c r="P32" s="76">
        <f>分析係数表!C35</f>
        <v>0.24187752657583472</v>
      </c>
      <c r="Q32" s="82">
        <f t="shared" si="5"/>
        <v>0.35246776438983868</v>
      </c>
      <c r="R32" s="83">
        <v>0.43900982775413788</v>
      </c>
      <c r="S32" s="84">
        <f t="shared" si="6"/>
        <v>1.0045683552947637</v>
      </c>
      <c r="T32" s="85">
        <f>分析係数表!F35</f>
        <v>0.64519872352770524</v>
      </c>
      <c r="U32" s="86">
        <f t="shared" si="7"/>
        <v>0.64814622053250781</v>
      </c>
      <c r="V32" s="87">
        <f>分析係数表!D35</f>
        <v>9.0803597331012481E-2</v>
      </c>
      <c r="W32" s="88">
        <f t="shared" si="8"/>
        <v>0</v>
      </c>
      <c r="X32" s="76">
        <f>分析係数表!E35</f>
        <v>8.3260806498404408E-2</v>
      </c>
      <c r="Y32" s="89">
        <f t="shared" si="9"/>
        <v>0</v>
      </c>
    </row>
    <row r="33" spans="1:25" x14ac:dyDescent="0.2">
      <c r="A33" s="6" t="s">
        <v>21</v>
      </c>
      <c r="B33" s="5" t="s">
        <v>38</v>
      </c>
      <c r="C33" s="90"/>
      <c r="D33" s="76">
        <f>投入係数表!AH33</f>
        <v>1.6590881160132727E-3</v>
      </c>
      <c r="E33" s="77">
        <f t="shared" si="0"/>
        <v>0.16590881160132728</v>
      </c>
      <c r="F33" s="76">
        <f>分析係数表!C36</f>
        <v>0.77936171821825606</v>
      </c>
      <c r="G33" s="77">
        <f t="shared" si="1"/>
        <v>0.12930297647715935</v>
      </c>
      <c r="H33" s="77">
        <v>0.19941841601603588</v>
      </c>
      <c r="I33" s="77">
        <f t="shared" si="2"/>
        <v>0.19941841601603588</v>
      </c>
      <c r="J33" s="76">
        <f>分析係数表!G36</f>
        <v>1.8652197083474639E-2</v>
      </c>
      <c r="K33" s="78">
        <f t="shared" si="3"/>
        <v>3.7195915976054369E-3</v>
      </c>
      <c r="L33" s="79"/>
      <c r="M33" s="80"/>
      <c r="N33" s="81">
        <f>分析係数表!H36</f>
        <v>0.16962772804293599</v>
      </c>
      <c r="O33" s="82">
        <f t="shared" si="4"/>
        <v>4.0487861340834188</v>
      </c>
      <c r="P33" s="76">
        <f>分析係数表!C36</f>
        <v>0.77936171821825606</v>
      </c>
      <c r="Q33" s="82">
        <f t="shared" si="5"/>
        <v>3.1554689181575037</v>
      </c>
      <c r="R33" s="83">
        <v>3.2943085198414686</v>
      </c>
      <c r="S33" s="84">
        <f t="shared" si="6"/>
        <v>3.4937269358575045</v>
      </c>
      <c r="T33" s="85">
        <f>分析係数表!F36</f>
        <v>0.88299985465820452</v>
      </c>
      <c r="U33" s="86">
        <f t="shared" si="7"/>
        <v>3.0849603765776306</v>
      </c>
      <c r="V33" s="87">
        <f>分析係数表!D36</f>
        <v>1.046460927280655E-2</v>
      </c>
      <c r="W33" s="88">
        <f t="shared" si="8"/>
        <v>0</v>
      </c>
      <c r="X33" s="76">
        <f>分析係数表!E36</f>
        <v>2.9068359091129307E-3</v>
      </c>
      <c r="Y33" s="89">
        <f t="shared" si="9"/>
        <v>0</v>
      </c>
    </row>
    <row r="34" spans="1:25" x14ac:dyDescent="0.2">
      <c r="A34" s="6" t="s">
        <v>22</v>
      </c>
      <c r="B34" s="5" t="s">
        <v>377</v>
      </c>
      <c r="C34" s="90"/>
      <c r="D34" s="76">
        <f>投入係数表!AH34</f>
        <v>2.3534472164188275E-2</v>
      </c>
      <c r="E34" s="77">
        <f t="shared" si="0"/>
        <v>2.3534472164188274</v>
      </c>
      <c r="F34" s="76">
        <f>分析係数表!C37</f>
        <v>0.39264934616049307</v>
      </c>
      <c r="G34" s="77">
        <f t="shared" si="1"/>
        <v>0.92407951075008499</v>
      </c>
      <c r="H34" s="77">
        <v>1.1159424673319545</v>
      </c>
      <c r="I34" s="77">
        <f t="shared" si="2"/>
        <v>1.1159424673319545</v>
      </c>
      <c r="J34" s="76">
        <f>分析係数表!G37</f>
        <v>0.48015873015873017</v>
      </c>
      <c r="K34" s="78">
        <f t="shared" si="3"/>
        <v>0.53582951804431145</v>
      </c>
      <c r="L34" s="79"/>
      <c r="M34" s="80"/>
      <c r="N34" s="81">
        <f>分析係数表!H37</f>
        <v>4.8128458914818879E-2</v>
      </c>
      <c r="O34" s="82">
        <f t="shared" si="4"/>
        <v>1.1487616992653404</v>
      </c>
      <c r="P34" s="76">
        <f>分析係数表!C37</f>
        <v>0.39264934616049307</v>
      </c>
      <c r="Q34" s="82">
        <f t="shared" si="5"/>
        <v>0.45106053011075292</v>
      </c>
      <c r="R34" s="83">
        <v>0.56420537022475481</v>
      </c>
      <c r="S34" s="84">
        <f t="shared" si="6"/>
        <v>1.6801478375567092</v>
      </c>
      <c r="T34" s="85">
        <f>分析係数表!F37</f>
        <v>0.71504884004884006</v>
      </c>
      <c r="U34" s="86">
        <f t="shared" si="7"/>
        <v>1.2013877623554918</v>
      </c>
      <c r="V34" s="87">
        <f>分析係数表!D37</f>
        <v>0.11240842490842491</v>
      </c>
      <c r="W34" s="88">
        <f t="shared" si="8"/>
        <v>0</v>
      </c>
      <c r="X34" s="76">
        <f>分析係数表!E37</f>
        <v>0.10057997557997558</v>
      </c>
      <c r="Y34" s="89">
        <f t="shared" si="9"/>
        <v>0</v>
      </c>
    </row>
    <row r="35" spans="1:25" x14ac:dyDescent="0.2">
      <c r="A35" s="6" t="s">
        <v>23</v>
      </c>
      <c r="B35" s="5" t="s">
        <v>193</v>
      </c>
      <c r="C35" s="90"/>
      <c r="D35" s="76">
        <f>投入係数表!AH35</f>
        <v>3.0600958584244806E-2</v>
      </c>
      <c r="E35" s="77">
        <f t="shared" si="0"/>
        <v>3.0600958584244808</v>
      </c>
      <c r="F35" s="76">
        <f>分析係数表!C38</f>
        <v>0.1050867904295959</v>
      </c>
      <c r="G35" s="77">
        <f t="shared" si="1"/>
        <v>0.3215756521687278</v>
      </c>
      <c r="H35" s="77">
        <v>0.34818044614389743</v>
      </c>
      <c r="I35" s="77">
        <f t="shared" si="2"/>
        <v>0.34818044614389743</v>
      </c>
      <c r="J35" s="76">
        <f>分析係数表!G38</f>
        <v>0.35480984340044741</v>
      </c>
      <c r="K35" s="78">
        <f t="shared" si="3"/>
        <v>0.12353784957141416</v>
      </c>
      <c r="L35" s="79"/>
      <c r="M35" s="80"/>
      <c r="N35" s="81">
        <f>分析係数表!H38</f>
        <v>4.2637829346869612E-2</v>
      </c>
      <c r="O35" s="82">
        <f t="shared" si="4"/>
        <v>1.0177077429423831</v>
      </c>
      <c r="P35" s="76">
        <f>分析係数表!C38</f>
        <v>0.1050867904295959</v>
      </c>
      <c r="Q35" s="82">
        <f t="shared" si="5"/>
        <v>0.10694764030116327</v>
      </c>
      <c r="R35" s="83">
        <v>0.1340891608065258</v>
      </c>
      <c r="S35" s="84">
        <f t="shared" si="6"/>
        <v>0.4822696069504232</v>
      </c>
      <c r="T35" s="85">
        <f>分析係数表!F38</f>
        <v>0.56778523489932886</v>
      </c>
      <c r="U35" s="86">
        <f t="shared" si="7"/>
        <v>0.27382556206715303</v>
      </c>
      <c r="V35" s="87">
        <f>分析係数表!D38</f>
        <v>4.0715883668903802E-2</v>
      </c>
      <c r="W35" s="88">
        <f t="shared" si="8"/>
        <v>0</v>
      </c>
      <c r="X35" s="76">
        <f>分析係数表!E38</f>
        <v>3.3557046979865772E-2</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9.7712472019204549E-2</v>
      </c>
      <c r="I36" s="77">
        <f t="shared" si="2"/>
        <v>100.09771247201921</v>
      </c>
      <c r="J36" s="76">
        <f>分析係数表!G39</f>
        <v>0.33710212609069684</v>
      </c>
      <c r="K36" s="78">
        <f t="shared" si="3"/>
        <v>33.743151691132937</v>
      </c>
      <c r="L36" s="79"/>
      <c r="M36" s="80"/>
      <c r="N36" s="81">
        <f>分析係数表!H39</f>
        <v>3.8325321619990253E-3</v>
      </c>
      <c r="O36" s="82">
        <f t="shared" si="4"/>
        <v>9.1477397327415291E-2</v>
      </c>
      <c r="P36" s="76">
        <f>分析係数表!C39</f>
        <v>1</v>
      </c>
      <c r="Q36" s="82">
        <f t="shared" si="5"/>
        <v>9.1477397327415291E-2</v>
      </c>
      <c r="R36" s="83">
        <v>0.27393457159474666</v>
      </c>
      <c r="S36" s="84">
        <f t="shared" si="6"/>
        <v>100.37164704361396</v>
      </c>
      <c r="T36" s="85">
        <f>分析係数表!F39</f>
        <v>0.68778419564950233</v>
      </c>
      <c r="U36" s="86">
        <f t="shared" si="7"/>
        <v>69.034032527907783</v>
      </c>
      <c r="V36" s="87">
        <f>分析係数表!D39</f>
        <v>5.5733071156445865E-2</v>
      </c>
      <c r="W36" s="88">
        <f t="shared" si="8"/>
        <v>6</v>
      </c>
      <c r="X36" s="76">
        <f>分析係数表!E39</f>
        <v>7.0111834828560898E-2</v>
      </c>
      <c r="Y36" s="89">
        <f t="shared" si="9"/>
        <v>7</v>
      </c>
    </row>
    <row r="37" spans="1:25" x14ac:dyDescent="0.2">
      <c r="A37" s="6" t="s">
        <v>25</v>
      </c>
      <c r="B37" s="5" t="s">
        <v>40</v>
      </c>
      <c r="C37" s="90"/>
      <c r="D37" s="76">
        <f>投入係数表!AH37</f>
        <v>1.2289541600098315E-4</v>
      </c>
      <c r="E37" s="77">
        <f t="shared" si="0"/>
        <v>1.2289541600098316E-2</v>
      </c>
      <c r="F37" s="76">
        <f>分析係数表!C40</f>
        <v>0.68553257686676428</v>
      </c>
      <c r="G37" s="77">
        <f t="shared" si="1"/>
        <v>8.4248811216266952E-3</v>
      </c>
      <c r="H37" s="77">
        <v>1.0209754510213588E-2</v>
      </c>
      <c r="I37" s="77">
        <f t="shared" si="2"/>
        <v>1.0209754510213588E-2</v>
      </c>
      <c r="J37" s="76">
        <f>分析係数表!G40</f>
        <v>0.52354072328019352</v>
      </c>
      <c r="K37" s="78">
        <f t="shared" si="3"/>
        <v>5.3452222607904398E-3</v>
      </c>
      <c r="L37" s="79"/>
      <c r="M37" s="80"/>
      <c r="N37" s="81">
        <f>分析係数表!H40</f>
        <v>2.9983928090933552E-2</v>
      </c>
      <c r="O37" s="82">
        <f t="shared" si="4"/>
        <v>0.71567610850271968</v>
      </c>
      <c r="P37" s="76">
        <f>分析係数表!C40</f>
        <v>0.68553257686676428</v>
      </c>
      <c r="Q37" s="82">
        <f t="shared" si="5"/>
        <v>0.49061928686384743</v>
      </c>
      <c r="R37" s="83">
        <v>0.49160040037672731</v>
      </c>
      <c r="S37" s="84">
        <f t="shared" si="6"/>
        <v>0.50181015488694092</v>
      </c>
      <c r="T37" s="85">
        <f>分析係数表!F40</f>
        <v>0.72017864896718564</v>
      </c>
      <c r="U37" s="86">
        <f t="shared" si="7"/>
        <v>0.36139295938449129</v>
      </c>
      <c r="V37" s="87">
        <f>分析係数表!D40</f>
        <v>0.117486508281124</v>
      </c>
      <c r="W37" s="88">
        <f t="shared" si="8"/>
        <v>0</v>
      </c>
      <c r="X37" s="76">
        <f>分析係数表!E40</f>
        <v>7.2700204701941565E-2</v>
      </c>
      <c r="Y37" s="89">
        <f t="shared" si="9"/>
        <v>0</v>
      </c>
    </row>
    <row r="38" spans="1:25" x14ac:dyDescent="0.2">
      <c r="A38" s="6" t="s">
        <v>26</v>
      </c>
      <c r="B38" s="5" t="s">
        <v>276</v>
      </c>
      <c r="C38" s="90"/>
      <c r="D38" s="76">
        <f>投入係数表!AH38</f>
        <v>0</v>
      </c>
      <c r="E38" s="77">
        <f t="shared" si="0"/>
        <v>0</v>
      </c>
      <c r="F38" s="76">
        <f>分析係数表!C41</f>
        <v>0.79754162795683559</v>
      </c>
      <c r="G38" s="77">
        <f t="shared" si="1"/>
        <v>0</v>
      </c>
      <c r="H38" s="77">
        <v>1.5703004134359469E-3</v>
      </c>
      <c r="I38" s="77">
        <f t="shared" si="2"/>
        <v>1.5703004134359469E-3</v>
      </c>
      <c r="J38" s="76">
        <f>分析係数表!G41</f>
        <v>0.45300318922749822</v>
      </c>
      <c r="K38" s="78">
        <f t="shared" si="3"/>
        <v>7.1135109533174297E-4</v>
      </c>
      <c r="L38" s="79"/>
      <c r="M38" s="80"/>
      <c r="N38" s="81">
        <f>分析係数表!H41</f>
        <v>5.1357385442195667E-2</v>
      </c>
      <c r="O38" s="82">
        <f t="shared" si="4"/>
        <v>1.2258318404671855</v>
      </c>
      <c r="P38" s="76">
        <f>分析係数表!C41</f>
        <v>0.79754162795683559</v>
      </c>
      <c r="Q38" s="82">
        <f t="shared" si="5"/>
        <v>0.97765192164752313</v>
      </c>
      <c r="R38" s="83">
        <v>0.99618031225839321</v>
      </c>
      <c r="S38" s="84">
        <f t="shared" si="6"/>
        <v>0.99775061267182918</v>
      </c>
      <c r="T38" s="85">
        <f>分析係数表!F41</f>
        <v>0.55652019844082212</v>
      </c>
      <c r="U38" s="86">
        <f t="shared" si="7"/>
        <v>0.55526836895857823</v>
      </c>
      <c r="V38" s="87">
        <f>分析係数表!D41</f>
        <v>0.15915131112686037</v>
      </c>
      <c r="W38" s="88">
        <f t="shared" si="8"/>
        <v>0</v>
      </c>
      <c r="X38" s="76">
        <f>分析係数表!E41</f>
        <v>0.14781183557760452</v>
      </c>
      <c r="Y38" s="89">
        <f t="shared" si="9"/>
        <v>0</v>
      </c>
    </row>
    <row r="39" spans="1:25" x14ac:dyDescent="0.2">
      <c r="A39" s="6" t="s">
        <v>51</v>
      </c>
      <c r="B39" s="5" t="s">
        <v>367</v>
      </c>
      <c r="C39" s="90"/>
      <c r="D39" s="76">
        <f>投入係数表!AH39</f>
        <v>0</v>
      </c>
      <c r="E39" s="77">
        <f>$C$36*D39</f>
        <v>0</v>
      </c>
      <c r="F39" s="76">
        <f>分析係数表!C42</f>
        <v>0.98696461824953441</v>
      </c>
      <c r="G39" s="77">
        <f>E39*F39</f>
        <v>0</v>
      </c>
      <c r="H39" s="77">
        <v>2.2334056177746069E-2</v>
      </c>
      <c r="I39" s="77">
        <f>C39+H39</f>
        <v>2.2334056177746069E-2</v>
      </c>
      <c r="J39" s="76">
        <f>分析係数表!G42</f>
        <v>0.48689138576779029</v>
      </c>
      <c r="K39" s="78">
        <f>I39*J39</f>
        <v>1.0874259562198462E-2</v>
      </c>
      <c r="L39" s="79"/>
      <c r="M39" s="80"/>
      <c r="N39" s="81">
        <f>分析係数表!H42</f>
        <v>1.3250234533514657E-2</v>
      </c>
      <c r="O39" s="82">
        <f t="shared" si="4"/>
        <v>0.31626530916613033</v>
      </c>
      <c r="P39" s="76">
        <f>分析係数表!C42</f>
        <v>0.98696461824953441</v>
      </c>
      <c r="Q39" s="82">
        <f>O39*P39</f>
        <v>0.31214267012672081</v>
      </c>
      <c r="R39" s="83">
        <v>0.32726365927642898</v>
      </c>
      <c r="S39" s="84">
        <f>I39+R39</f>
        <v>0.34959771545417506</v>
      </c>
      <c r="T39" s="85">
        <f>分析係数表!F42</f>
        <v>0.55852059925093633</v>
      </c>
      <c r="U39" s="86">
        <f>S39*T39</f>
        <v>0.19525752553222417</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投入係数表!AH40</f>
        <v>9.2171562000737367E-2</v>
      </c>
      <c r="E40" s="77">
        <f>$C$36*D40</f>
        <v>9.2171562000737364</v>
      </c>
      <c r="F40" s="76">
        <f>分析係数表!C43</f>
        <v>0.29367142552738124</v>
      </c>
      <c r="G40" s="77">
        <f>E40*F40</f>
        <v>2.7068154005841945</v>
      </c>
      <c r="H40" s="77">
        <v>3.0162012395780295</v>
      </c>
      <c r="I40" s="77">
        <f>C40+H40</f>
        <v>3.0162012395780295</v>
      </c>
      <c r="J40" s="76">
        <f>分析係数表!G43</f>
        <v>0.35405848592511613</v>
      </c>
      <c r="K40" s="78">
        <f>I40*J40</f>
        <v>1.0679116441304557</v>
      </c>
      <c r="L40" s="79"/>
      <c r="M40" s="80"/>
      <c r="N40" s="81">
        <f>分析係数表!H43</f>
        <v>3.6063618579417776E-2</v>
      </c>
      <c r="O40" s="82">
        <f t="shared" si="4"/>
        <v>0.86079015815304072</v>
      </c>
      <c r="P40" s="76">
        <f>分析係数表!C43</f>
        <v>0.29367142552738124</v>
      </c>
      <c r="Q40" s="82">
        <f>O40*P40</f>
        <v>0.2527894728247434</v>
      </c>
      <c r="R40" s="83">
        <v>0.42678178408427597</v>
      </c>
      <c r="S40" s="84">
        <f>I40+R40</f>
        <v>3.4429830236623054</v>
      </c>
      <c r="T40" s="85">
        <f>分析係数表!F43</f>
        <v>0.58526919923476362</v>
      </c>
      <c r="U40" s="86">
        <f>S40*T40</f>
        <v>2.0150719172377225</v>
      </c>
      <c r="V40" s="87">
        <f>分析係数表!D43</f>
        <v>0.25485105220005466</v>
      </c>
      <c r="W40" s="88">
        <f>ROUND(S40*V40,0)</f>
        <v>1</v>
      </c>
      <c r="X40" s="76">
        <f>分析係数表!E43</f>
        <v>0.20470073790653184</v>
      </c>
      <c r="Y40" s="89">
        <f>ROUND(S40*X40,0)</f>
        <v>1</v>
      </c>
    </row>
    <row r="41" spans="1:25" x14ac:dyDescent="0.2">
      <c r="A41" s="6" t="s">
        <v>340</v>
      </c>
      <c r="B41" s="5" t="s">
        <v>42</v>
      </c>
      <c r="C41" s="90"/>
      <c r="D41" s="76">
        <f>投入係数表!AH41</f>
        <v>4.9158166400393262E-4</v>
      </c>
      <c r="E41" s="77">
        <f>$C$36*D41</f>
        <v>4.9158166400393263E-2</v>
      </c>
      <c r="F41" s="76">
        <f>分析係数表!C44</f>
        <v>0.46678607983623333</v>
      </c>
      <c r="G41" s="77">
        <f>E41*F41</f>
        <v>2.2946347785976814E-2</v>
      </c>
      <c r="H41" s="77">
        <v>2.5889727689108206E-2</v>
      </c>
      <c r="I41" s="77">
        <f>C41+H41</f>
        <v>2.5889727689108206E-2</v>
      </c>
      <c r="J41" s="76">
        <f>分析係数表!G44</f>
        <v>0.26617412140575081</v>
      </c>
      <c r="K41" s="78">
        <f>I41*J41</f>
        <v>6.8911755210825159E-3</v>
      </c>
      <c r="L41" s="79"/>
      <c r="M41" s="80"/>
      <c r="N41" s="81">
        <f>分析係数表!H44</f>
        <v>0.11125251805362636</v>
      </c>
      <c r="O41" s="82">
        <f t="shared" si="4"/>
        <v>2.6554482434815925</v>
      </c>
      <c r="P41" s="76">
        <f>分析係数表!C44</f>
        <v>0.46678607983623333</v>
      </c>
      <c r="Q41" s="82">
        <f>O41*P41</f>
        <v>1.2395262757827841</v>
      </c>
      <c r="R41" s="83">
        <v>1.2590306975025911</v>
      </c>
      <c r="S41" s="84">
        <f>I41+R41</f>
        <v>1.2849204251916992</v>
      </c>
      <c r="T41" s="85">
        <f>分析係数表!F44</f>
        <v>0.50772097976570818</v>
      </c>
      <c r="U41" s="86">
        <f>S41*T41</f>
        <v>0.65238105719929984</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投入係数表!AH42</f>
        <v>1.8802998648150424E-2</v>
      </c>
      <c r="E42" s="77">
        <f>$C$36*D42</f>
        <v>1.8802998648150424</v>
      </c>
      <c r="F42" s="76">
        <f>分析係数表!C45</f>
        <v>1</v>
      </c>
      <c r="G42" s="77">
        <f>E42*F42</f>
        <v>1.8802998648150424</v>
      </c>
      <c r="H42" s="77">
        <v>2.017022384082618</v>
      </c>
      <c r="I42" s="77">
        <f>C42+H42</f>
        <v>2.017022384082618</v>
      </c>
      <c r="J42" s="76">
        <f>分析係数表!G45</f>
        <v>0</v>
      </c>
      <c r="K42" s="78">
        <f>I42*J42</f>
        <v>0</v>
      </c>
      <c r="L42" s="79"/>
      <c r="M42" s="80"/>
      <c r="N42" s="81">
        <f>分析係数表!H45</f>
        <v>0</v>
      </c>
      <c r="O42" s="82">
        <f t="shared" si="4"/>
        <v>0</v>
      </c>
      <c r="P42" s="76">
        <f>分析係数表!C45</f>
        <v>1</v>
      </c>
      <c r="Q42" s="82">
        <f>O42*P42</f>
        <v>0</v>
      </c>
      <c r="R42" s="83">
        <v>0.10731749040974597</v>
      </c>
      <c r="S42" s="84">
        <f>I42+R42</f>
        <v>2.1243398744923638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3.8097578960304781E-3</v>
      </c>
      <c r="E43" s="77">
        <f>$C$36*D43</f>
        <v>0.38097578960304779</v>
      </c>
      <c r="F43" s="76">
        <f>分析係数表!C46</f>
        <v>1</v>
      </c>
      <c r="G43" s="77">
        <f>E43*F43</f>
        <v>0.38097578960304779</v>
      </c>
      <c r="H43" s="77">
        <v>0.5148750345116746</v>
      </c>
      <c r="I43" s="77">
        <f>C43+H43</f>
        <v>0.5148750345116746</v>
      </c>
      <c r="J43" s="76">
        <f>分析係数表!G46</f>
        <v>9.254143646408839E-3</v>
      </c>
      <c r="K43" s="78">
        <f>I43*J43</f>
        <v>4.7647275293207451E-3</v>
      </c>
      <c r="L43" s="79"/>
      <c r="M43" s="80"/>
      <c r="N43" s="81">
        <f>分析係数表!H46</f>
        <v>3.7808984269891717E-2</v>
      </c>
      <c r="O43" s="82">
        <f t="shared" si="4"/>
        <v>0.90244969393782193</v>
      </c>
      <c r="P43" s="76">
        <f>分析係数表!C46</f>
        <v>1</v>
      </c>
      <c r="Q43" s="82">
        <f>O43*P43</f>
        <v>0.90244969393782193</v>
      </c>
      <c r="R43" s="83">
        <v>0.96141917153964995</v>
      </c>
      <c r="S43" s="84">
        <f>I43+R43</f>
        <v>1.4762942060513247</v>
      </c>
      <c r="T43" s="85">
        <f>分析係数表!F46</f>
        <v>0.31353591160220995</v>
      </c>
      <c r="U43" s="86">
        <f>S43*T43</f>
        <v>0.46287124968736287</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投入係数表!AH44</f>
        <v>0.30170824628241366</v>
      </c>
      <c r="E44" s="91">
        <f>SUM(E5:E43)</f>
        <v>30.170824628241366</v>
      </c>
      <c r="F44" s="92">
        <f>分析係数表!C47</f>
        <v>0.4319039427318887</v>
      </c>
      <c r="G44" s="91">
        <f>SUM(G5:G43)</f>
        <v>12.314687960354933</v>
      </c>
      <c r="H44" s="91">
        <f>SUM(H5:H43)</f>
        <v>14.826879702897738</v>
      </c>
      <c r="I44" s="91">
        <f>SUM(I5:I43)</f>
        <v>114.82687970289773</v>
      </c>
      <c r="J44" s="92">
        <f>分析係数表!G47</f>
        <v>0.25029486054038919</v>
      </c>
      <c r="K44" s="93">
        <f>SUM(K5:K43)</f>
        <v>38.068034204930242</v>
      </c>
      <c r="L44" s="94">
        <f>最終需要_まとめ!$L$33</f>
        <v>0.627</v>
      </c>
      <c r="M44" s="91">
        <f>K44*L44</f>
        <v>23.868657446491262</v>
      </c>
      <c r="N44" s="95">
        <f>分析係数表!H47</f>
        <v>1</v>
      </c>
      <c r="O44" s="96">
        <f>SUM(O5:O43)</f>
        <v>23.868657446491266</v>
      </c>
      <c r="P44" s="92">
        <f>分析係数表!C47</f>
        <v>0.4319039427318887</v>
      </c>
      <c r="Q44" s="96">
        <f>SUM(Q5:Q43)</f>
        <v>10.655275789314489</v>
      </c>
      <c r="R44" s="91">
        <f>SUM(R5:R43)</f>
        <v>12.293471682455815</v>
      </c>
      <c r="S44" s="97">
        <f>SUM(S5:S43)</f>
        <v>127.12035138535356</v>
      </c>
      <c r="T44" s="98">
        <f>分析係数表!F47</f>
        <v>0.46751956312169796</v>
      </c>
      <c r="U44" s="99">
        <f>SUM(U5:U43)</f>
        <v>83.517634561246155</v>
      </c>
      <c r="V44" s="100">
        <f>分析係数表!D47</f>
        <v>9.4632730327820297E-2</v>
      </c>
      <c r="W44" s="101">
        <f>SUM(W5:W43)</f>
        <v>7</v>
      </c>
      <c r="X44" s="92">
        <f>分析係数表!E47</f>
        <v>7.3297752597196272E-2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2.2331120898207309E-3</v>
      </c>
      <c r="E5" s="77">
        <f>$C$37*D5</f>
        <v>0.2233112089820731</v>
      </c>
      <c r="F5" s="76">
        <f>分析係数表!C8</f>
        <v>0.68488372093023253</v>
      </c>
      <c r="G5" s="77">
        <f t="shared" ref="G5:G38" si="0">E5*F5</f>
        <v>0.15294221173307099</v>
      </c>
      <c r="H5" s="77">
        <f t="array" ref="H5:H43">MMULT(逆行列係数!C5:AO43,'33'!G5:G43)</f>
        <v>0.18923933387698358</v>
      </c>
      <c r="I5" s="77">
        <f t="shared" ref="I5:I38" si="1">C5+H5</f>
        <v>0.18923933387698358</v>
      </c>
      <c r="J5" s="76">
        <f>分析係数表!G8</f>
        <v>0.11968520032706459</v>
      </c>
      <c r="K5" s="78">
        <f t="shared" ref="K5:K38" si="2">I5*J5</f>
        <v>2.2649147584827039E-2</v>
      </c>
      <c r="L5" s="79" t="s">
        <v>187</v>
      </c>
      <c r="M5" s="80" t="s">
        <v>187</v>
      </c>
      <c r="N5" s="81">
        <f>分析係数表!H8</f>
        <v>1.1759401339568168E-2</v>
      </c>
      <c r="O5" s="82">
        <f t="shared" ref="O5:O43" si="3">$M$44*N5</f>
        <v>0.41124095980271297</v>
      </c>
      <c r="P5" s="76">
        <f>分析係数表!C8</f>
        <v>0.68488372093023253</v>
      </c>
      <c r="Q5" s="82">
        <f t="shared" ref="Q5:Q38" si="4">O5*P5</f>
        <v>0.28165223874860223</v>
      </c>
      <c r="R5" s="83">
        <f t="array" ref="R5:R43">MMULT(逆行列係数!C5:AO43,'33'!Q5:Q43)</f>
        <v>0.40612821910774788</v>
      </c>
      <c r="S5" s="84">
        <f t="shared" ref="S5:S38" si="5">I5+R5</f>
        <v>0.59536755298473143</v>
      </c>
      <c r="T5" s="85">
        <f>分析係数表!F8</f>
        <v>0.45145134914145546</v>
      </c>
      <c r="U5" s="86">
        <f t="shared" ref="U5:U38" si="6">S5*T5</f>
        <v>0.26877948503000398</v>
      </c>
      <c r="V5" s="87">
        <f>分析係数表!D8</f>
        <v>0.31204006541291907</v>
      </c>
      <c r="W5" s="88">
        <f t="shared" ref="W5:W38" si="7">ROUND(S5*V5,0)</f>
        <v>0</v>
      </c>
      <c r="X5" s="76">
        <f>分析係数表!E8</f>
        <v>0.14922322158626328</v>
      </c>
      <c r="Y5" s="89">
        <f t="shared" ref="Y5:Y38" si="8">ROUND(S5*X5,0)</f>
        <v>0</v>
      </c>
    </row>
    <row r="6" spans="1:25" x14ac:dyDescent="0.2">
      <c r="A6" s="6" t="s">
        <v>219</v>
      </c>
      <c r="B6" s="5" t="s">
        <v>265</v>
      </c>
      <c r="C6" s="90"/>
      <c r="D6" s="76">
        <f>投入係数表!AI6</f>
        <v>6.2030891383909191E-5</v>
      </c>
      <c r="E6" s="77">
        <f t="shared" ref="E6:E43" si="9">$C$37*D6</f>
        <v>6.2030891383909187E-3</v>
      </c>
      <c r="F6" s="76">
        <f>分析係数表!C9</f>
        <v>0.9299655568312285</v>
      </c>
      <c r="G6" s="77">
        <f t="shared" si="0"/>
        <v>5.7686592446574564E-3</v>
      </c>
      <c r="H6" s="77">
        <v>2.2491558096621487E-2</v>
      </c>
      <c r="I6" s="77">
        <f t="shared" si="1"/>
        <v>2.2491558096621487E-2</v>
      </c>
      <c r="J6" s="76">
        <f>分析係数表!G9</f>
        <v>0.24742268041237114</v>
      </c>
      <c r="K6" s="78">
        <f t="shared" si="2"/>
        <v>5.5649215909166563E-3</v>
      </c>
      <c r="L6" s="79"/>
      <c r="M6" s="80"/>
      <c r="N6" s="81">
        <f>分析係数表!H9</f>
        <v>6.1815034870952028E-4</v>
      </c>
      <c r="O6" s="82">
        <f t="shared" si="3"/>
        <v>2.1617490156605197E-2</v>
      </c>
      <c r="P6" s="76">
        <f>分析係数表!C9</f>
        <v>0.9299655568312285</v>
      </c>
      <c r="Q6" s="82">
        <f t="shared" si="4"/>
        <v>2.0103521270780952E-2</v>
      </c>
      <c r="R6" s="83">
        <v>2.7691688065564019E-2</v>
      </c>
      <c r="S6" s="84">
        <f t="shared" si="5"/>
        <v>5.0183246162185502E-2</v>
      </c>
      <c r="T6" s="85">
        <f>分析係数表!F9</f>
        <v>0.67468499427262318</v>
      </c>
      <c r="U6" s="86">
        <f t="shared" si="6"/>
        <v>3.3857883149515766E-2</v>
      </c>
      <c r="V6" s="87">
        <f>分析係数表!D9</f>
        <v>0.16609392898052691</v>
      </c>
      <c r="W6" s="88">
        <f t="shared" si="7"/>
        <v>0</v>
      </c>
      <c r="X6" s="76">
        <f>分析係数表!E9</f>
        <v>9.736540664375716E-2</v>
      </c>
      <c r="Y6" s="89">
        <f t="shared" si="8"/>
        <v>0</v>
      </c>
    </row>
    <row r="7" spans="1:25" x14ac:dyDescent="0.2">
      <c r="A7" s="6" t="s">
        <v>220</v>
      </c>
      <c r="B7" s="5" t="s">
        <v>266</v>
      </c>
      <c r="C7" s="90"/>
      <c r="D7" s="76">
        <f>投入係数表!AI7</f>
        <v>6.2030891383909191E-5</v>
      </c>
      <c r="E7" s="77">
        <f t="shared" si="9"/>
        <v>6.2030891383909187E-3</v>
      </c>
      <c r="F7" s="76">
        <f>分析係数表!C10</f>
        <v>1.2922465208747513E-2</v>
      </c>
      <c r="G7" s="77">
        <f t="shared" si="0"/>
        <v>8.0159203577616234E-5</v>
      </c>
      <c r="H7" s="77">
        <v>3.1359879840170922E-4</v>
      </c>
      <c r="I7" s="77">
        <f t="shared" si="1"/>
        <v>3.1359879840170922E-4</v>
      </c>
      <c r="J7" s="76">
        <f>分析係数表!G10</f>
        <v>0.17647058823529413</v>
      </c>
      <c r="K7" s="78">
        <f t="shared" si="2"/>
        <v>5.534096442383104E-5</v>
      </c>
      <c r="L7" s="79"/>
      <c r="M7" s="80"/>
      <c r="N7" s="81">
        <f>分析係数表!H10</f>
        <v>1.1926665551571919E-3</v>
      </c>
      <c r="O7" s="82">
        <f t="shared" si="3"/>
        <v>4.1709039831567665E-2</v>
      </c>
      <c r="P7" s="76">
        <f>分析係数表!C10</f>
        <v>1.2922465208747513E-2</v>
      </c>
      <c r="Q7" s="82">
        <f t="shared" si="4"/>
        <v>5.3898361611369743E-4</v>
      </c>
      <c r="R7" s="83">
        <v>8.8951236678124488E-4</v>
      </c>
      <c r="S7" s="84">
        <f t="shared" si="5"/>
        <v>1.2031111651829541E-3</v>
      </c>
      <c r="T7" s="85">
        <f>分析係数表!F10</f>
        <v>0.58823529411764708</v>
      </c>
      <c r="U7" s="86">
        <f t="shared" si="6"/>
        <v>7.0771245010762011E-4</v>
      </c>
      <c r="V7" s="87">
        <f>分析係数表!D10</f>
        <v>5.8823529411764705E-2</v>
      </c>
      <c r="W7" s="88">
        <f t="shared" si="7"/>
        <v>0</v>
      </c>
      <c r="X7" s="76">
        <f>分析係数表!E10</f>
        <v>0</v>
      </c>
      <c r="Y7" s="89">
        <f t="shared" si="8"/>
        <v>0</v>
      </c>
    </row>
    <row r="8" spans="1:25" x14ac:dyDescent="0.2">
      <c r="A8" s="6" t="s">
        <v>221</v>
      </c>
      <c r="B8" s="5" t="s">
        <v>27</v>
      </c>
      <c r="C8" s="90"/>
      <c r="D8" s="76">
        <f>投入係数表!AI8</f>
        <v>6.2030891383909191E-5</v>
      </c>
      <c r="E8" s="77">
        <f t="shared" si="9"/>
        <v>6.2030891383909187E-3</v>
      </c>
      <c r="F8" s="76">
        <f>分析係数表!C11</f>
        <v>8.1708834508502748E-2</v>
      </c>
      <c r="G8" s="77">
        <f t="shared" si="0"/>
        <v>5.0684718385027446E-4</v>
      </c>
      <c r="H8" s="77">
        <v>9.8403337552125884E-3</v>
      </c>
      <c r="I8" s="77">
        <f t="shared" si="1"/>
        <v>9.8403337552125884E-3</v>
      </c>
      <c r="J8" s="76">
        <f>分析係数表!G11</f>
        <v>0.34375</v>
      </c>
      <c r="K8" s="78">
        <f t="shared" si="2"/>
        <v>3.3826147283543273E-3</v>
      </c>
      <c r="L8" s="79"/>
      <c r="M8" s="80"/>
      <c r="N8" s="81">
        <f>分析係数表!H11</f>
        <v>-2.1817071130924245E-5</v>
      </c>
      <c r="O8" s="82">
        <f t="shared" si="3"/>
        <v>-7.6297024082135989E-4</v>
      </c>
      <c r="P8" s="76">
        <f>分析係数表!C11</f>
        <v>8.1708834508502748E-2</v>
      </c>
      <c r="Q8" s="82">
        <f t="shared" si="4"/>
        <v>-6.234140914218498E-5</v>
      </c>
      <c r="R8" s="83">
        <v>4.9407299455746147E-3</v>
      </c>
      <c r="S8" s="84">
        <f t="shared" si="5"/>
        <v>1.4781063700787203E-2</v>
      </c>
      <c r="T8" s="85">
        <f>分析係数表!F11</f>
        <v>0.56944444444444442</v>
      </c>
      <c r="U8" s="86">
        <f t="shared" si="6"/>
        <v>8.4169946073927131E-3</v>
      </c>
      <c r="V8" s="87">
        <f>分析係数表!D11</f>
        <v>3.8194444444444448E-2</v>
      </c>
      <c r="W8" s="88">
        <f t="shared" si="7"/>
        <v>0</v>
      </c>
      <c r="X8" s="76">
        <f>分析係数表!E11</f>
        <v>3.125E-2</v>
      </c>
      <c r="Y8" s="89">
        <f t="shared" si="8"/>
        <v>0</v>
      </c>
    </row>
    <row r="9" spans="1:25" x14ac:dyDescent="0.2">
      <c r="A9" s="6" t="s">
        <v>222</v>
      </c>
      <c r="B9" s="5" t="s">
        <v>190</v>
      </c>
      <c r="C9" s="90"/>
      <c r="D9" s="76">
        <f>投入係数表!AI9</f>
        <v>6.0790273556231003E-3</v>
      </c>
      <c r="E9" s="77">
        <f t="shared" si="9"/>
        <v>0.60790273556231</v>
      </c>
      <c r="F9" s="76">
        <f>分析係数表!C12</f>
        <v>0.11314574959059098</v>
      </c>
      <c r="G9" s="77">
        <f t="shared" si="0"/>
        <v>6.878161069336837E-2</v>
      </c>
      <c r="H9" s="77">
        <v>7.7184957356439571E-2</v>
      </c>
      <c r="I9" s="77">
        <f t="shared" si="1"/>
        <v>7.7184957356439571E-2</v>
      </c>
      <c r="J9" s="76">
        <f>分析係数表!G12</f>
        <v>0.14250333396837492</v>
      </c>
      <c r="K9" s="78">
        <f t="shared" si="2"/>
        <v>1.0999113755499484E-2</v>
      </c>
      <c r="L9" s="79"/>
      <c r="M9" s="80"/>
      <c r="N9" s="81">
        <f>分析係数表!H12</f>
        <v>9.1697149963274591E-2</v>
      </c>
      <c r="O9" s="82">
        <f t="shared" si="3"/>
        <v>3.2067639221721751</v>
      </c>
      <c r="P9" s="76">
        <f>分析係数表!C12</f>
        <v>0.11314574959059098</v>
      </c>
      <c r="Q9" s="82">
        <f t="shared" si="4"/>
        <v>0.36283170773423429</v>
      </c>
      <c r="R9" s="83">
        <v>0.40995520545698599</v>
      </c>
      <c r="S9" s="84">
        <f t="shared" si="5"/>
        <v>0.48714016281342554</v>
      </c>
      <c r="T9" s="85">
        <f>分析係数表!F12</f>
        <v>0.2998031371054804</v>
      </c>
      <c r="U9" s="86">
        <f t="shared" si="6"/>
        <v>0.14604614902153945</v>
      </c>
      <c r="V9" s="87">
        <f>分析係数表!D12</f>
        <v>7.6141487267416014E-2</v>
      </c>
      <c r="W9" s="88">
        <f t="shared" si="7"/>
        <v>0</v>
      </c>
      <c r="X9" s="76">
        <f>分析係数表!E12</f>
        <v>6.4266209436718111E-2</v>
      </c>
      <c r="Y9" s="89">
        <f t="shared" si="8"/>
        <v>0</v>
      </c>
    </row>
    <row r="10" spans="1:25" x14ac:dyDescent="0.2">
      <c r="A10" s="6" t="s">
        <v>223</v>
      </c>
      <c r="B10" s="5" t="s">
        <v>28</v>
      </c>
      <c r="C10" s="90"/>
      <c r="D10" s="76">
        <f>投入係数表!AI10</f>
        <v>5.5827802245518273E-4</v>
      </c>
      <c r="E10" s="77">
        <f t="shared" si="9"/>
        <v>5.5827802245518275E-2</v>
      </c>
      <c r="F10" s="76">
        <f>分析係数表!C13</f>
        <v>0</v>
      </c>
      <c r="G10" s="77">
        <f t="shared" si="0"/>
        <v>0</v>
      </c>
      <c r="H10" s="77">
        <v>0</v>
      </c>
      <c r="I10" s="77">
        <f t="shared" si="1"/>
        <v>0</v>
      </c>
      <c r="J10" s="76">
        <f>分析係数表!G13</f>
        <v>0.2447171097477846</v>
      </c>
      <c r="K10" s="78">
        <f t="shared" si="2"/>
        <v>0</v>
      </c>
      <c r="L10" s="79"/>
      <c r="M10" s="80"/>
      <c r="N10" s="81">
        <f>分析係数表!H13</f>
        <v>1.4064738522402497E-2</v>
      </c>
      <c r="O10" s="82">
        <f t="shared" si="3"/>
        <v>0.49186148191616996</v>
      </c>
      <c r="P10" s="76">
        <f>分析係数表!C13</f>
        <v>0</v>
      </c>
      <c r="Q10" s="82">
        <f t="shared" si="4"/>
        <v>0</v>
      </c>
      <c r="R10" s="83">
        <v>0</v>
      </c>
      <c r="S10" s="84">
        <f t="shared" si="5"/>
        <v>0</v>
      </c>
      <c r="T10" s="85">
        <f>分析係数表!F13</f>
        <v>0.3830947511929107</v>
      </c>
      <c r="U10" s="86">
        <f t="shared" si="6"/>
        <v>0</v>
      </c>
      <c r="V10" s="87">
        <f>分析係数表!D13</f>
        <v>0.39604635310156783</v>
      </c>
      <c r="W10" s="88">
        <f t="shared" si="7"/>
        <v>0</v>
      </c>
      <c r="X10" s="76">
        <f>分析係数表!E13</f>
        <v>0.32038173142467619</v>
      </c>
      <c r="Y10" s="89">
        <f t="shared" si="8"/>
        <v>0</v>
      </c>
    </row>
    <row r="11" spans="1:25" x14ac:dyDescent="0.2">
      <c r="A11" s="6" t="s">
        <v>224</v>
      </c>
      <c r="B11" s="5" t="s">
        <v>267</v>
      </c>
      <c r="C11" s="90"/>
      <c r="D11" s="76">
        <f>投入係数表!AI11</f>
        <v>7.1335525091495563E-3</v>
      </c>
      <c r="E11" s="77">
        <f t="shared" si="9"/>
        <v>0.71335525091495566</v>
      </c>
      <c r="F11" s="76">
        <f>分析係数表!C14</f>
        <v>0.3356233343204027</v>
      </c>
      <c r="G11" s="77">
        <f t="shared" si="0"/>
        <v>0.23941866786704491</v>
      </c>
      <c r="H11" s="77">
        <v>1.2086690672986753</v>
      </c>
      <c r="I11" s="77">
        <f t="shared" si="1"/>
        <v>1.2086690672986753</v>
      </c>
      <c r="J11" s="76">
        <f>分析係数表!G14</f>
        <v>0.16310052482842147</v>
      </c>
      <c r="K11" s="78">
        <f t="shared" si="2"/>
        <v>0.1971345592202926</v>
      </c>
      <c r="L11" s="79"/>
      <c r="M11" s="80"/>
      <c r="N11" s="81">
        <f>分析係数表!H14</f>
        <v>1.1635771269826263E-3</v>
      </c>
      <c r="O11" s="82">
        <f t="shared" si="3"/>
        <v>4.0691746177139186E-2</v>
      </c>
      <c r="P11" s="76">
        <f>分析係数表!C14</f>
        <v>0.3356233343204027</v>
      </c>
      <c r="Q11" s="82">
        <f t="shared" si="4"/>
        <v>1.3657099531290953E-2</v>
      </c>
      <c r="R11" s="83">
        <v>0.15982621100038841</v>
      </c>
      <c r="S11" s="84">
        <f t="shared" si="5"/>
        <v>1.3684952782990636</v>
      </c>
      <c r="T11" s="85">
        <f>分析係数表!F14</f>
        <v>0.30244919930022879</v>
      </c>
      <c r="U11" s="86">
        <f t="shared" si="6"/>
        <v>0.41390030116769555</v>
      </c>
      <c r="V11" s="87">
        <f>分析係数表!D14</f>
        <v>4.1515273852778901E-2</v>
      </c>
      <c r="W11" s="88">
        <f t="shared" si="7"/>
        <v>0</v>
      </c>
      <c r="X11" s="76">
        <f>分析係数表!E14</f>
        <v>3.7780917776880633E-2</v>
      </c>
      <c r="Y11" s="89">
        <f t="shared" si="8"/>
        <v>0</v>
      </c>
    </row>
    <row r="12" spans="1:25" x14ac:dyDescent="0.2">
      <c r="A12" s="6" t="s">
        <v>225</v>
      </c>
      <c r="B12" s="5" t="s">
        <v>29</v>
      </c>
      <c r="C12" s="90"/>
      <c r="D12" s="76">
        <f>投入係数表!AI12</f>
        <v>8.3121394454438308E-3</v>
      </c>
      <c r="E12" s="77">
        <f t="shared" si="9"/>
        <v>0.83121394454438313</v>
      </c>
      <c r="F12" s="76">
        <f>分析係数表!C15</f>
        <v>0</v>
      </c>
      <c r="G12" s="77">
        <f t="shared" si="0"/>
        <v>0</v>
      </c>
      <c r="H12" s="77">
        <v>0</v>
      </c>
      <c r="I12" s="77">
        <f t="shared" si="1"/>
        <v>0</v>
      </c>
      <c r="J12" s="76">
        <f>分析係数表!G15</f>
        <v>9.5606539729529705E-2</v>
      </c>
      <c r="K12" s="78">
        <f t="shared" si="2"/>
        <v>0</v>
      </c>
      <c r="L12" s="79"/>
      <c r="M12" s="80"/>
      <c r="N12" s="81">
        <f>分析係数表!H15</f>
        <v>8.4650235987986065E-3</v>
      </c>
      <c r="O12" s="82">
        <f t="shared" si="3"/>
        <v>0.29603245343868761</v>
      </c>
      <c r="P12" s="76">
        <f>分析係数表!C15</f>
        <v>0</v>
      </c>
      <c r="Q12" s="82">
        <f t="shared" si="4"/>
        <v>0</v>
      </c>
      <c r="R12" s="83">
        <v>0</v>
      </c>
      <c r="S12" s="84">
        <f t="shared" si="5"/>
        <v>0</v>
      </c>
      <c r="T12" s="85">
        <f>分析係数表!F15</f>
        <v>0.30377447352486037</v>
      </c>
      <c r="U12" s="86">
        <f t="shared" si="6"/>
        <v>0</v>
      </c>
      <c r="V12" s="87">
        <f>分析係数表!D15</f>
        <v>5.3286685056852585E-2</v>
      </c>
      <c r="W12" s="88">
        <f t="shared" si="7"/>
        <v>0</v>
      </c>
      <c r="X12" s="76">
        <f>分析係数表!E15</f>
        <v>4.9317096144789074E-2</v>
      </c>
      <c r="Y12" s="89">
        <f t="shared" si="8"/>
        <v>0</v>
      </c>
    </row>
    <row r="13" spans="1:25" x14ac:dyDescent="0.2">
      <c r="A13" s="6" t="s">
        <v>226</v>
      </c>
      <c r="B13" s="5" t="s">
        <v>30</v>
      </c>
      <c r="C13" s="90"/>
      <c r="D13" s="76">
        <f>投入係数表!AI13</f>
        <v>3.6598225916506422E-3</v>
      </c>
      <c r="E13" s="77">
        <f t="shared" si="9"/>
        <v>0.36598225916506422</v>
      </c>
      <c r="F13" s="76">
        <f>分析係数表!C16</f>
        <v>4.9444829979181093E-2</v>
      </c>
      <c r="G13" s="77">
        <f t="shared" si="0"/>
        <v>1.809593057981319E-2</v>
      </c>
      <c r="H13" s="77">
        <v>2.4921846907978159E-2</v>
      </c>
      <c r="I13" s="77">
        <f t="shared" si="1"/>
        <v>2.4921846907978159E-2</v>
      </c>
      <c r="J13" s="76">
        <f>分析係数表!G16</f>
        <v>3.3546325878594248E-2</v>
      </c>
      <c r="K13" s="78">
        <f t="shared" si="2"/>
        <v>8.3603639787147173E-4</v>
      </c>
      <c r="L13" s="79"/>
      <c r="M13" s="80"/>
      <c r="N13" s="81">
        <f>分析係数表!H16</f>
        <v>1.6697331772200688E-2</v>
      </c>
      <c r="O13" s="82">
        <f t="shared" si="3"/>
        <v>0.58392655764194734</v>
      </c>
      <c r="P13" s="76">
        <f>分析係数表!C16</f>
        <v>4.9444829979181093E-2</v>
      </c>
      <c r="Q13" s="82">
        <f t="shared" si="4"/>
        <v>2.8872149362934574E-2</v>
      </c>
      <c r="R13" s="83">
        <v>3.4393635925160038E-2</v>
      </c>
      <c r="S13" s="84">
        <f t="shared" si="5"/>
        <v>5.93154828331382E-2</v>
      </c>
      <c r="T13" s="85">
        <f>分析係数表!F16</f>
        <v>0.28753993610223644</v>
      </c>
      <c r="U13" s="86">
        <f t="shared" si="6"/>
        <v>1.7055570143713859E-2</v>
      </c>
      <c r="V13" s="87">
        <f>分析係数表!D16</f>
        <v>3.9936102236421724E-2</v>
      </c>
      <c r="W13" s="88">
        <f t="shared" si="7"/>
        <v>0</v>
      </c>
      <c r="X13" s="76">
        <f>分析係数表!E16</f>
        <v>3.1948881789137379E-2</v>
      </c>
      <c r="Y13" s="89">
        <f t="shared" si="8"/>
        <v>0</v>
      </c>
    </row>
    <row r="14" spans="1:25" x14ac:dyDescent="0.2">
      <c r="A14" s="6" t="s">
        <v>2</v>
      </c>
      <c r="B14" s="5" t="s">
        <v>364</v>
      </c>
      <c r="C14" s="90"/>
      <c r="D14" s="76">
        <f>投入係数表!AI14</f>
        <v>3.9699770485701882E-3</v>
      </c>
      <c r="E14" s="77">
        <f t="shared" si="9"/>
        <v>0.3969977048570188</v>
      </c>
      <c r="F14" s="76">
        <f>分析係数表!C17</f>
        <v>0.25757290686735657</v>
      </c>
      <c r="G14" s="77">
        <f t="shared" si="0"/>
        <v>0.10225585285969122</v>
      </c>
      <c r="H14" s="77">
        <v>0.20461523658024525</v>
      </c>
      <c r="I14" s="77">
        <f t="shared" si="1"/>
        <v>0.20461523658024525</v>
      </c>
      <c r="J14" s="76">
        <f>分析係数表!G17</f>
        <v>0.2176385387050051</v>
      </c>
      <c r="K14" s="78">
        <f t="shared" si="2"/>
        <v>4.4532161086103479E-2</v>
      </c>
      <c r="L14" s="79"/>
      <c r="M14" s="80"/>
      <c r="N14" s="81">
        <f>分析係数表!H17</f>
        <v>2.8507639611074346E-3</v>
      </c>
      <c r="O14" s="82">
        <f t="shared" si="3"/>
        <v>9.9694778133991011E-2</v>
      </c>
      <c r="P14" s="76">
        <f>分析係数表!C17</f>
        <v>0.25757290686735657</v>
      </c>
      <c r="Q14" s="82">
        <f t="shared" si="4"/>
        <v>2.5678673803468242E-2</v>
      </c>
      <c r="R14" s="83">
        <v>6.6009266841929717E-2</v>
      </c>
      <c r="S14" s="84">
        <f t="shared" si="5"/>
        <v>0.27062450342217498</v>
      </c>
      <c r="T14" s="85">
        <f>分析係数表!F17</f>
        <v>0.33994957352073385</v>
      </c>
      <c r="U14" s="86">
        <f t="shared" si="6"/>
        <v>9.1998684522628757E-2</v>
      </c>
      <c r="V14" s="87">
        <f>分析係数表!D17</f>
        <v>5.4825384904243338E-2</v>
      </c>
      <c r="W14" s="88">
        <f t="shared" si="7"/>
        <v>0</v>
      </c>
      <c r="X14" s="76">
        <f>分析係数表!E17</f>
        <v>5.2625932085188565E-2</v>
      </c>
      <c r="Y14" s="89">
        <f t="shared" si="8"/>
        <v>0</v>
      </c>
    </row>
    <row r="15" spans="1:25" x14ac:dyDescent="0.2">
      <c r="A15" s="6" t="s">
        <v>3</v>
      </c>
      <c r="B15" s="5" t="s">
        <v>31</v>
      </c>
      <c r="C15" s="90"/>
      <c r="D15" s="76">
        <f>投入係数表!AI15</f>
        <v>1.9229576329011849E-3</v>
      </c>
      <c r="E15" s="77">
        <f t="shared" si="9"/>
        <v>0.19229576329011849</v>
      </c>
      <c r="F15" s="76">
        <f>分析係数表!C18</f>
        <v>0.16953824948311513</v>
      </c>
      <c r="G15" s="77">
        <f t="shared" si="0"/>
        <v>3.2601487091226164E-2</v>
      </c>
      <c r="H15" s="77">
        <v>4.5886286553221481E-2</v>
      </c>
      <c r="I15" s="77">
        <f t="shared" si="1"/>
        <v>4.5886286553221481E-2</v>
      </c>
      <c r="J15" s="76">
        <f>分析係数表!G18</f>
        <v>0.21537419573315272</v>
      </c>
      <c r="K15" s="78">
        <f t="shared" si="2"/>
        <v>9.8827220615810563E-3</v>
      </c>
      <c r="L15" s="79"/>
      <c r="M15" s="80"/>
      <c r="N15" s="81">
        <f>分析係数表!H18</f>
        <v>4.4361377966212629E-4</v>
      </c>
      <c r="O15" s="82">
        <f t="shared" si="3"/>
        <v>1.5513728230034315E-2</v>
      </c>
      <c r="P15" s="76">
        <f>分析係数表!C18</f>
        <v>0.16953824948311513</v>
      </c>
      <c r="Q15" s="82">
        <f t="shared" si="4"/>
        <v>2.6301703270768038E-3</v>
      </c>
      <c r="R15" s="83">
        <v>7.8859414927215082E-3</v>
      </c>
      <c r="S15" s="84">
        <f t="shared" si="5"/>
        <v>5.3772228045942991E-2</v>
      </c>
      <c r="T15" s="85">
        <f>分析係数表!F18</f>
        <v>0.45885540128682695</v>
      </c>
      <c r="U15" s="86">
        <f t="shared" si="6"/>
        <v>2.4673677278107941E-2</v>
      </c>
      <c r="V15" s="87">
        <f>分析係数表!D18</f>
        <v>0.10802573653911277</v>
      </c>
      <c r="W15" s="88">
        <f t="shared" si="7"/>
        <v>0</v>
      </c>
      <c r="X15" s="76">
        <f>分析係数表!E18</f>
        <v>0.10599390450389434</v>
      </c>
      <c r="Y15" s="89">
        <f t="shared" si="8"/>
        <v>0</v>
      </c>
    </row>
    <row r="16" spans="1:25" x14ac:dyDescent="0.2">
      <c r="A16" s="6" t="s">
        <v>4</v>
      </c>
      <c r="B16" s="5" t="s">
        <v>32</v>
      </c>
      <c r="C16" s="90"/>
      <c r="D16" s="76">
        <f>投入係数表!AI16</f>
        <v>0</v>
      </c>
      <c r="E16" s="77">
        <f t="shared" si="9"/>
        <v>0</v>
      </c>
      <c r="F16" s="76">
        <f>分析係数表!C19</f>
        <v>7.0188221007893126E-2</v>
      </c>
      <c r="G16" s="77">
        <f t="shared" si="0"/>
        <v>0</v>
      </c>
      <c r="H16" s="77">
        <v>3.934177041976415E-3</v>
      </c>
      <c r="I16" s="77">
        <f t="shared" si="1"/>
        <v>3.934177041976415E-3</v>
      </c>
      <c r="J16" s="76">
        <f>分析係数表!G19</f>
        <v>5.7542768273716953E-2</v>
      </c>
      <c r="K16" s="78">
        <f t="shared" si="2"/>
        <v>2.2638343787422606E-4</v>
      </c>
      <c r="L16" s="79"/>
      <c r="M16" s="80"/>
      <c r="N16" s="81">
        <f>分析係数表!H19</f>
        <v>-1.1635771269826264E-4</v>
      </c>
      <c r="O16" s="82">
        <f t="shared" si="3"/>
        <v>-4.0691746177139191E-3</v>
      </c>
      <c r="P16" s="76">
        <f>分析係数表!C19</f>
        <v>7.0188221007893126E-2</v>
      </c>
      <c r="Q16" s="82">
        <f t="shared" si="4"/>
        <v>-2.8560812738781359E-4</v>
      </c>
      <c r="R16" s="83">
        <v>2.5453522074460745E-3</v>
      </c>
      <c r="S16" s="84">
        <f t="shared" si="5"/>
        <v>6.4795292494224891E-3</v>
      </c>
      <c r="T16" s="85">
        <f>分析係数表!F19</f>
        <v>0.24027993779160187</v>
      </c>
      <c r="U16" s="86">
        <f t="shared" si="6"/>
        <v>1.5569008849701004E-3</v>
      </c>
      <c r="V16" s="87">
        <f>分析係数表!D19</f>
        <v>1.4774494556765163E-2</v>
      </c>
      <c r="W16" s="88">
        <f t="shared" si="7"/>
        <v>0</v>
      </c>
      <c r="X16" s="76">
        <f>分析係数表!E19</f>
        <v>1.6329704510108865E-2</v>
      </c>
      <c r="Y16" s="89">
        <f t="shared" si="8"/>
        <v>0</v>
      </c>
    </row>
    <row r="17" spans="1:25" x14ac:dyDescent="0.2">
      <c r="A17" s="6" t="s">
        <v>5</v>
      </c>
      <c r="B17" s="5" t="s">
        <v>33</v>
      </c>
      <c r="C17" s="90"/>
      <c r="D17" s="76">
        <f>投入係数表!AI17</f>
        <v>1.2406178276781838E-4</v>
      </c>
      <c r="E17" s="77">
        <f t="shared" si="9"/>
        <v>1.2406178276781837E-2</v>
      </c>
      <c r="F17" s="76">
        <f>分析係数表!C20</f>
        <v>0.17015847434864362</v>
      </c>
      <c r="G17" s="77">
        <f t="shared" si="0"/>
        <v>2.1110163680744818E-3</v>
      </c>
      <c r="H17" s="77">
        <v>1.3441718981376079E-2</v>
      </c>
      <c r="I17" s="77">
        <f t="shared" si="1"/>
        <v>1.3441718981376079E-2</v>
      </c>
      <c r="J17" s="76">
        <f>分析係数表!G20</f>
        <v>0.1001139508383526</v>
      </c>
      <c r="K17" s="78">
        <f t="shared" si="2"/>
        <v>1.3457035932844359E-3</v>
      </c>
      <c r="L17" s="79"/>
      <c r="M17" s="80"/>
      <c r="N17" s="81">
        <f>分析係数表!H20</f>
        <v>5.5269913531674753E-4</v>
      </c>
      <c r="O17" s="82">
        <f t="shared" si="3"/>
        <v>1.9328579434141114E-2</v>
      </c>
      <c r="P17" s="76">
        <f>分析係数表!C20</f>
        <v>0.17015847434864362</v>
      </c>
      <c r="Q17" s="82">
        <f t="shared" si="4"/>
        <v>3.2889215878400212E-3</v>
      </c>
      <c r="R17" s="83">
        <v>1.1780350732461751E-2</v>
      </c>
      <c r="S17" s="84">
        <f t="shared" si="5"/>
        <v>2.5222069713837829E-2</v>
      </c>
      <c r="T17" s="85">
        <f>分析係数表!F20</f>
        <v>0.22285528243529221</v>
      </c>
      <c r="U17" s="86">
        <f t="shared" si="6"/>
        <v>5.6208714696799594E-3</v>
      </c>
      <c r="V17" s="87">
        <f>分析係数表!D20</f>
        <v>3.9231645775679634E-2</v>
      </c>
      <c r="W17" s="88">
        <f t="shared" si="7"/>
        <v>0</v>
      </c>
      <c r="X17" s="76">
        <f>分析係数表!E20</f>
        <v>4.2487384014325245E-2</v>
      </c>
      <c r="Y17" s="89">
        <f t="shared" si="8"/>
        <v>0</v>
      </c>
    </row>
    <row r="18" spans="1:25" x14ac:dyDescent="0.2">
      <c r="A18" s="6" t="s">
        <v>6</v>
      </c>
      <c r="B18" s="5" t="s">
        <v>34</v>
      </c>
      <c r="C18" s="90"/>
      <c r="D18" s="76">
        <f>投入係数表!AI18</f>
        <v>1.8609267415172756E-4</v>
      </c>
      <c r="E18" s="77">
        <f t="shared" si="9"/>
        <v>1.8609267415172756E-2</v>
      </c>
      <c r="F18" s="76">
        <f>分析係数表!C21</f>
        <v>0.30753935376967689</v>
      </c>
      <c r="G18" s="77">
        <f t="shared" si="0"/>
        <v>5.723082074989335E-3</v>
      </c>
      <c r="H18" s="77">
        <v>4.6020210688081487E-2</v>
      </c>
      <c r="I18" s="77">
        <f t="shared" si="1"/>
        <v>4.6020210688081487E-2</v>
      </c>
      <c r="J18" s="76">
        <f>分析係数表!G21</f>
        <v>0.28506721215663355</v>
      </c>
      <c r="K18" s="78">
        <f t="shared" si="2"/>
        <v>1.31188531637123E-2</v>
      </c>
      <c r="L18" s="79"/>
      <c r="M18" s="80"/>
      <c r="N18" s="81">
        <f>分析係数表!H21</f>
        <v>9.2358934454245961E-4</v>
      </c>
      <c r="O18" s="82">
        <f t="shared" si="3"/>
        <v>3.2299073528104232E-2</v>
      </c>
      <c r="P18" s="76">
        <f>分析係数表!C21</f>
        <v>0.30753935376967689</v>
      </c>
      <c r="Q18" s="82">
        <f t="shared" si="4"/>
        <v>9.9332362001924527E-3</v>
      </c>
      <c r="R18" s="83">
        <v>2.7888792032015101E-2</v>
      </c>
      <c r="S18" s="84">
        <f t="shared" si="5"/>
        <v>7.3909002720096595E-2</v>
      </c>
      <c r="T18" s="85">
        <f>分析係数表!F21</f>
        <v>0.42562828755113968</v>
      </c>
      <c r="U18" s="86">
        <f t="shared" si="6"/>
        <v>3.1457762262367239E-2</v>
      </c>
      <c r="V18" s="87">
        <f>分析係数表!D21</f>
        <v>5.6472822910578611E-2</v>
      </c>
      <c r="W18" s="88">
        <f t="shared" si="7"/>
        <v>0</v>
      </c>
      <c r="X18" s="76">
        <f>分析係数表!E21</f>
        <v>4.989772063120982E-2</v>
      </c>
      <c r="Y18" s="89">
        <f t="shared" si="8"/>
        <v>0</v>
      </c>
    </row>
    <row r="19" spans="1:25" x14ac:dyDescent="0.2">
      <c r="A19" s="6" t="s">
        <v>7</v>
      </c>
      <c r="B19" s="5" t="s">
        <v>268</v>
      </c>
      <c r="C19" s="90"/>
      <c r="D19" s="76">
        <f>投入係数表!AI19</f>
        <v>0</v>
      </c>
      <c r="E19" s="77">
        <f t="shared" si="9"/>
        <v>0</v>
      </c>
      <c r="F19" s="76">
        <f>分析係数表!C22</f>
        <v>4.2074718897352148E-2</v>
      </c>
      <c r="G19" s="77">
        <f t="shared" si="0"/>
        <v>0</v>
      </c>
      <c r="H19" s="77">
        <v>2.3047398461159192E-3</v>
      </c>
      <c r="I19" s="77">
        <f t="shared" si="1"/>
        <v>2.3047398461159192E-3</v>
      </c>
      <c r="J19" s="76">
        <f>分析係数表!G22</f>
        <v>0.19450101832993891</v>
      </c>
      <c r="K19" s="78">
        <f t="shared" si="2"/>
        <v>4.48274247055133E-4</v>
      </c>
      <c r="L19" s="79"/>
      <c r="M19" s="80"/>
      <c r="N19" s="81">
        <f>分析係数表!H22</f>
        <v>4.363414226184849E-5</v>
      </c>
      <c r="O19" s="82">
        <f t="shared" si="3"/>
        <v>1.5259404816427198E-3</v>
      </c>
      <c r="P19" s="76">
        <f>分析係数表!C22</f>
        <v>4.2074718897352148E-2</v>
      </c>
      <c r="Q19" s="82">
        <f t="shared" si="4"/>
        <v>6.4203516819207583E-5</v>
      </c>
      <c r="R19" s="83">
        <v>8.7208924074398165E-4</v>
      </c>
      <c r="S19" s="84">
        <f t="shared" si="5"/>
        <v>3.1768290868599007E-3</v>
      </c>
      <c r="T19" s="85">
        <f>分析係数表!F22</f>
        <v>0.41276306856754924</v>
      </c>
      <c r="U19" s="86">
        <f t="shared" si="6"/>
        <v>1.3112777222069381E-3</v>
      </c>
      <c r="V19" s="87">
        <f>分析係数表!D22</f>
        <v>1.3577732518669382E-2</v>
      </c>
      <c r="W19" s="88">
        <f t="shared" si="7"/>
        <v>0</v>
      </c>
      <c r="X19" s="76">
        <f>分析係数表!E22</f>
        <v>9.5044127630685669E-3</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0.21523178807947019</v>
      </c>
      <c r="K20" s="78">
        <f t="shared" si="2"/>
        <v>0</v>
      </c>
      <c r="L20" s="79"/>
      <c r="M20" s="80"/>
      <c r="N20" s="81">
        <f>分析係数表!H23</f>
        <v>2.908942817456566E-5</v>
      </c>
      <c r="O20" s="82">
        <f t="shared" si="3"/>
        <v>1.0172936544284798E-3</v>
      </c>
      <c r="P20" s="76">
        <f>分析係数表!C23</f>
        <v>0</v>
      </c>
      <c r="Q20" s="82">
        <f t="shared" si="4"/>
        <v>0</v>
      </c>
      <c r="R20" s="83">
        <v>0</v>
      </c>
      <c r="S20" s="84">
        <f t="shared" si="5"/>
        <v>0</v>
      </c>
      <c r="T20" s="85">
        <f>分析係数表!F23</f>
        <v>0.43984547461368656</v>
      </c>
      <c r="U20" s="86">
        <f t="shared" si="6"/>
        <v>0</v>
      </c>
      <c r="V20" s="87">
        <f>分析係数表!D23</f>
        <v>0.11589403973509933</v>
      </c>
      <c r="W20" s="88">
        <f t="shared" si="7"/>
        <v>0</v>
      </c>
      <c r="X20" s="76">
        <f>分析係数表!E23</f>
        <v>0.11479028697571744</v>
      </c>
      <c r="Y20" s="89">
        <f t="shared" si="8"/>
        <v>0</v>
      </c>
    </row>
    <row r="21" spans="1:25" x14ac:dyDescent="0.2">
      <c r="A21" s="6" t="s">
        <v>9</v>
      </c>
      <c r="B21" s="5" t="s">
        <v>270</v>
      </c>
      <c r="C21" s="90"/>
      <c r="D21" s="76">
        <f>投入係数表!AI21</f>
        <v>0</v>
      </c>
      <c r="E21" s="77">
        <f t="shared" si="9"/>
        <v>0</v>
      </c>
      <c r="F21" s="76">
        <f>分析係数表!C24</f>
        <v>7.1732954545454586E-2</v>
      </c>
      <c r="G21" s="77">
        <f t="shared" si="0"/>
        <v>0</v>
      </c>
      <c r="H21" s="77">
        <v>2.306741852019476E-3</v>
      </c>
      <c r="I21" s="77">
        <f t="shared" si="1"/>
        <v>2.306741852019476E-3</v>
      </c>
      <c r="J21" s="76">
        <f>分析係数表!G24</f>
        <v>0.20895522388059701</v>
      </c>
      <c r="K21" s="78">
        <f t="shared" si="2"/>
        <v>4.8200576012347255E-4</v>
      </c>
      <c r="L21" s="79"/>
      <c r="M21" s="80"/>
      <c r="N21" s="81">
        <f>分析係数表!H24</f>
        <v>3.4907313809478792E-4</v>
      </c>
      <c r="O21" s="82">
        <f t="shared" si="3"/>
        <v>1.2207523853141758E-2</v>
      </c>
      <c r="P21" s="76">
        <f>分析係数表!C24</f>
        <v>7.1732954545454586E-2</v>
      </c>
      <c r="Q21" s="82">
        <f t="shared" si="4"/>
        <v>8.7568175366997041E-4</v>
      </c>
      <c r="R21" s="83">
        <v>3.662892814652775E-3</v>
      </c>
      <c r="S21" s="84">
        <f t="shared" si="5"/>
        <v>5.969634666672251E-3</v>
      </c>
      <c r="T21" s="85">
        <f>分析係数表!F24</f>
        <v>0.39402985074626867</v>
      </c>
      <c r="U21" s="86">
        <f t="shared" si="6"/>
        <v>2.3522142567186182E-3</v>
      </c>
      <c r="V21" s="87">
        <f>分析係数表!D24</f>
        <v>2.9850746268656716E-2</v>
      </c>
      <c r="W21" s="88">
        <f t="shared" si="7"/>
        <v>0</v>
      </c>
      <c r="X21" s="76">
        <f>分析係数表!E24</f>
        <v>2.3880597014925373E-2</v>
      </c>
      <c r="Y21" s="89">
        <f t="shared" si="8"/>
        <v>0</v>
      </c>
    </row>
    <row r="22" spans="1:25" x14ac:dyDescent="0.2">
      <c r="A22" s="6" t="s">
        <v>10</v>
      </c>
      <c r="B22" s="5" t="s">
        <v>271</v>
      </c>
      <c r="C22" s="90"/>
      <c r="D22" s="76">
        <f>投入係数表!AI22</f>
        <v>1.5507722845977297E-3</v>
      </c>
      <c r="E22" s="77">
        <f t="shared" si="9"/>
        <v>0.15507722845977295</v>
      </c>
      <c r="F22" s="76">
        <f>分析係数表!C25</f>
        <v>8.282778259254675E-2</v>
      </c>
      <c r="G22" s="77">
        <f t="shared" si="0"/>
        <v>1.2844702963920778E-2</v>
      </c>
      <c r="H22" s="77">
        <v>2.6243455332630641E-2</v>
      </c>
      <c r="I22" s="77">
        <f t="shared" si="1"/>
        <v>2.6243455332630641E-2</v>
      </c>
      <c r="J22" s="76">
        <f>分析係数表!G25</f>
        <v>0.19696794352505498</v>
      </c>
      <c r="K22" s="78">
        <f t="shared" si="2"/>
        <v>5.1691194278598949E-3</v>
      </c>
      <c r="L22" s="79"/>
      <c r="M22" s="80"/>
      <c r="N22" s="81">
        <f>分析係数表!H25</f>
        <v>5.163373500985404E-4</v>
      </c>
      <c r="O22" s="82">
        <f t="shared" si="3"/>
        <v>1.8056962366105513E-2</v>
      </c>
      <c r="P22" s="76">
        <f>分析係数表!C25</f>
        <v>8.282778259254675E-2</v>
      </c>
      <c r="Q22" s="82">
        <f t="shared" si="4"/>
        <v>1.495618153141586E-3</v>
      </c>
      <c r="R22" s="83">
        <v>9.2089972614937139E-3</v>
      </c>
      <c r="S22" s="84">
        <f t="shared" si="5"/>
        <v>3.5452452594124356E-2</v>
      </c>
      <c r="T22" s="85">
        <f>分析係数表!F25</f>
        <v>0.35065385950700151</v>
      </c>
      <c r="U22" s="86">
        <f t="shared" si="6"/>
        <v>1.2431539331118712E-2</v>
      </c>
      <c r="V22" s="87">
        <f>分析係数表!D25</f>
        <v>4.351348223585233E-2</v>
      </c>
      <c r="W22" s="88">
        <f t="shared" si="7"/>
        <v>0</v>
      </c>
      <c r="X22" s="76">
        <f>分析係数表!E25</f>
        <v>4.1546117347529221E-2</v>
      </c>
      <c r="Y22" s="89">
        <f t="shared" si="8"/>
        <v>0</v>
      </c>
    </row>
    <row r="23" spans="1:25" x14ac:dyDescent="0.2">
      <c r="A23" s="6" t="s">
        <v>11</v>
      </c>
      <c r="B23" s="5" t="s">
        <v>35</v>
      </c>
      <c r="C23" s="90"/>
      <c r="D23" s="76">
        <f>投入係数表!AI23</f>
        <v>4.9624713107127353E-4</v>
      </c>
      <c r="E23" s="77">
        <f t="shared" si="9"/>
        <v>4.962471310712735E-2</v>
      </c>
      <c r="F23" s="76">
        <f>分析係数表!C26</f>
        <v>0.67408011178388449</v>
      </c>
      <c r="G23" s="77">
        <f t="shared" si="0"/>
        <v>3.3451032158495604E-2</v>
      </c>
      <c r="H23" s="77">
        <v>6.8571132235360946E-2</v>
      </c>
      <c r="I23" s="77">
        <f t="shared" si="1"/>
        <v>6.8571132235360946E-2</v>
      </c>
      <c r="J23" s="76">
        <f>分析係数表!G26</f>
        <v>0.19641156410335187</v>
      </c>
      <c r="K23" s="78">
        <f t="shared" si="2"/>
        <v>1.3468163334685014E-2</v>
      </c>
      <c r="L23" s="79"/>
      <c r="M23" s="80"/>
      <c r="N23" s="81">
        <f>分析係数表!H26</f>
        <v>1.0886718494331198E-2</v>
      </c>
      <c r="O23" s="82">
        <f t="shared" si="3"/>
        <v>0.38072215016985855</v>
      </c>
      <c r="P23" s="76">
        <f>分析係数表!C26</f>
        <v>0.67408011178388449</v>
      </c>
      <c r="Q23" s="82">
        <f t="shared" si="4"/>
        <v>0.2566372295450991</v>
      </c>
      <c r="R23" s="83">
        <v>0.29248480229965568</v>
      </c>
      <c r="S23" s="84">
        <f t="shared" si="5"/>
        <v>0.36105593453501661</v>
      </c>
      <c r="T23" s="85">
        <f>分析係数表!F26</f>
        <v>0.33487971980706011</v>
      </c>
      <c r="U23" s="86">
        <f t="shared" si="6"/>
        <v>0.1209103101917626</v>
      </c>
      <c r="V23" s="87">
        <f>分析係数表!D26</f>
        <v>4.2244001351808044E-2</v>
      </c>
      <c r="W23" s="88">
        <f t="shared" si="7"/>
        <v>0</v>
      </c>
      <c r="X23" s="76">
        <f>分析係数表!E26</f>
        <v>4.5807858920396939E-2</v>
      </c>
      <c r="Y23" s="89">
        <f t="shared" si="8"/>
        <v>0</v>
      </c>
    </row>
    <row r="24" spans="1:25" x14ac:dyDescent="0.2">
      <c r="A24" s="6" t="s">
        <v>12</v>
      </c>
      <c r="B24" s="5" t="s">
        <v>365</v>
      </c>
      <c r="C24" s="90"/>
      <c r="D24" s="76">
        <f>投入係数表!AI24</f>
        <v>1.2406178276781838E-4</v>
      </c>
      <c r="E24" s="77">
        <f t="shared" si="9"/>
        <v>1.2406178276781837E-2</v>
      </c>
      <c r="F24" s="76">
        <f>分析係数表!C27</f>
        <v>6.0248713550600352E-2</v>
      </c>
      <c r="G24" s="77">
        <f t="shared" si="0"/>
        <v>7.4745628125550963E-4</v>
      </c>
      <c r="H24" s="77">
        <v>1.1327842951417879E-3</v>
      </c>
      <c r="I24" s="77">
        <f t="shared" si="1"/>
        <v>1.1327842951417879E-3</v>
      </c>
      <c r="J24" s="76">
        <f>分析係数表!G27</f>
        <v>0.16803278688524589</v>
      </c>
      <c r="K24" s="78">
        <f t="shared" si="2"/>
        <v>1.9034490205251353E-4</v>
      </c>
      <c r="L24" s="79"/>
      <c r="M24" s="80"/>
      <c r="N24" s="81">
        <f>分析係数表!H27</f>
        <v>1.0879446137287556E-2</v>
      </c>
      <c r="O24" s="82">
        <f t="shared" si="3"/>
        <v>0.3804678267562514</v>
      </c>
      <c r="P24" s="76">
        <f>分析係数表!C27</f>
        <v>6.0248713550600352E-2</v>
      </c>
      <c r="Q24" s="82">
        <f t="shared" si="4"/>
        <v>2.2922697109456831E-2</v>
      </c>
      <c r="R24" s="83">
        <v>2.3200867182406226E-2</v>
      </c>
      <c r="S24" s="84">
        <f t="shared" si="5"/>
        <v>2.4333651477548013E-2</v>
      </c>
      <c r="T24" s="85">
        <f>分析係数表!F27</f>
        <v>0.31967213114754101</v>
      </c>
      <c r="U24" s="86">
        <f t="shared" si="6"/>
        <v>7.7787902264292831E-3</v>
      </c>
      <c r="V24" s="87">
        <f>分析係数表!D27</f>
        <v>1.6393442622950821E-2</v>
      </c>
      <c r="W24" s="88">
        <f t="shared" si="7"/>
        <v>0</v>
      </c>
      <c r="X24" s="76">
        <f>分析係数表!E27</f>
        <v>1.7759562841530054E-2</v>
      </c>
      <c r="Y24" s="89">
        <f t="shared" si="8"/>
        <v>0</v>
      </c>
    </row>
    <row r="25" spans="1:25" x14ac:dyDescent="0.2">
      <c r="A25" s="6" t="s">
        <v>13</v>
      </c>
      <c r="B25" s="5" t="s">
        <v>191</v>
      </c>
      <c r="C25" s="90"/>
      <c r="D25" s="76">
        <f>投入係数表!AI25</f>
        <v>6.2030891383909191E-5</v>
      </c>
      <c r="E25" s="77">
        <f t="shared" si="9"/>
        <v>6.2030891383909187E-3</v>
      </c>
      <c r="F25" s="76">
        <f>分析係数表!C28</f>
        <v>0.15853112404836545</v>
      </c>
      <c r="G25" s="77">
        <f t="shared" si="0"/>
        <v>9.8338269368131908E-4</v>
      </c>
      <c r="H25" s="77">
        <v>2.3932773398107236E-2</v>
      </c>
      <c r="I25" s="77">
        <f t="shared" si="1"/>
        <v>2.3932773398107236E-2</v>
      </c>
      <c r="J25" s="76">
        <f>分析係数表!G28</f>
        <v>0.12484608017512655</v>
      </c>
      <c r="K25" s="78">
        <f t="shared" si="2"/>
        <v>2.9879129464732319E-3</v>
      </c>
      <c r="L25" s="79"/>
      <c r="M25" s="80"/>
      <c r="N25" s="81">
        <f>分析係数表!H28</f>
        <v>2.0813485858901727E-2</v>
      </c>
      <c r="O25" s="82">
        <f t="shared" si="3"/>
        <v>0.72787360974357718</v>
      </c>
      <c r="P25" s="76">
        <f>分析係数表!C28</f>
        <v>0.15853112404836545</v>
      </c>
      <c r="Q25" s="82">
        <f t="shared" si="4"/>
        <v>0.11539062151779057</v>
      </c>
      <c r="R25" s="83">
        <v>0.13107295602555388</v>
      </c>
      <c r="S25" s="84">
        <f t="shared" si="5"/>
        <v>0.15500572942366111</v>
      </c>
      <c r="T25" s="85">
        <f>分析係数表!F28</f>
        <v>0.21350389930223013</v>
      </c>
      <c r="U25" s="86">
        <f t="shared" si="6"/>
        <v>3.3094327646138073E-2</v>
      </c>
      <c r="V25" s="87">
        <f>分析係数表!D28</f>
        <v>5.3153646189629221E-2</v>
      </c>
      <c r="W25" s="88">
        <f t="shared" si="7"/>
        <v>0</v>
      </c>
      <c r="X25" s="76">
        <f>分析係数表!E28</f>
        <v>4.6791626761526886E-2</v>
      </c>
      <c r="Y25" s="89">
        <f t="shared" si="8"/>
        <v>0</v>
      </c>
    </row>
    <row r="26" spans="1:25" x14ac:dyDescent="0.2">
      <c r="A26" s="6" t="s">
        <v>14</v>
      </c>
      <c r="B26" s="5" t="s">
        <v>50</v>
      </c>
      <c r="C26" s="90"/>
      <c r="D26" s="76">
        <f>投入係数表!AI26</f>
        <v>1.8113020284101482E-2</v>
      </c>
      <c r="E26" s="77">
        <f t="shared" si="9"/>
        <v>1.8113020284101482</v>
      </c>
      <c r="F26" s="76">
        <f>分析係数表!C29</f>
        <v>0.64680851063829792</v>
      </c>
      <c r="G26" s="77">
        <f t="shared" si="0"/>
        <v>1.1715655673120959</v>
      </c>
      <c r="H26" s="77">
        <v>1.3842522443958305</v>
      </c>
      <c r="I26" s="77">
        <f t="shared" si="1"/>
        <v>1.3842522443958305</v>
      </c>
      <c r="J26" s="76">
        <f>分析係数表!G29</f>
        <v>0.2586455783593799</v>
      </c>
      <c r="K26" s="78">
        <f t="shared" si="2"/>
        <v>0.35803072234702926</v>
      </c>
      <c r="L26" s="79"/>
      <c r="M26" s="80"/>
      <c r="N26" s="81">
        <f>分析係数表!H29</f>
        <v>9.8394990800468336E-3</v>
      </c>
      <c r="O26" s="82">
        <f t="shared" si="3"/>
        <v>0.34409957861043328</v>
      </c>
      <c r="P26" s="76">
        <f>分析係数表!C29</f>
        <v>0.64680851063829792</v>
      </c>
      <c r="Q26" s="82">
        <f t="shared" si="4"/>
        <v>0.22256653595228026</v>
      </c>
      <c r="R26" s="83">
        <v>0.33750773689578606</v>
      </c>
      <c r="S26" s="84">
        <f t="shared" si="5"/>
        <v>1.7217599812916164</v>
      </c>
      <c r="T26" s="85">
        <f>分析係数表!F29</f>
        <v>0.37783217222117615</v>
      </c>
      <c r="U26" s="86">
        <f t="shared" si="6"/>
        <v>0.65053631377490306</v>
      </c>
      <c r="V26" s="87">
        <f>分析係数表!D29</f>
        <v>7.0859222996296989E-2</v>
      </c>
      <c r="W26" s="88">
        <f t="shared" si="7"/>
        <v>0</v>
      </c>
      <c r="X26" s="76">
        <f>分析係数表!E29</f>
        <v>5.4980229711918661E-2</v>
      </c>
      <c r="Y26" s="89">
        <f t="shared" si="8"/>
        <v>0</v>
      </c>
    </row>
    <row r="27" spans="1:25" x14ac:dyDescent="0.2">
      <c r="A27" s="6" t="s">
        <v>15</v>
      </c>
      <c r="B27" s="5" t="s">
        <v>36</v>
      </c>
      <c r="C27" s="90"/>
      <c r="D27" s="76">
        <f>投入係数表!AI27</f>
        <v>5.7068420073196451E-3</v>
      </c>
      <c r="E27" s="77">
        <f t="shared" si="9"/>
        <v>0.57068420073196446</v>
      </c>
      <c r="F27" s="76">
        <f>分析係数表!C30</f>
        <v>1</v>
      </c>
      <c r="G27" s="77">
        <f t="shared" si="0"/>
        <v>0.57068420073196446</v>
      </c>
      <c r="H27" s="77">
        <v>0.63183206924779789</v>
      </c>
      <c r="I27" s="77">
        <f t="shared" si="1"/>
        <v>0.63183206924779789</v>
      </c>
      <c r="J27" s="76">
        <f>分析係数表!G30</f>
        <v>0.34450721322190581</v>
      </c>
      <c r="K27" s="78">
        <f t="shared" si="2"/>
        <v>0.21767070540078906</v>
      </c>
      <c r="L27" s="79"/>
      <c r="M27" s="80"/>
      <c r="N27" s="81">
        <f>分析係数表!H30</f>
        <v>0</v>
      </c>
      <c r="O27" s="82">
        <f t="shared" si="3"/>
        <v>0</v>
      </c>
      <c r="P27" s="76">
        <f>分析係数表!C30</f>
        <v>1</v>
      </c>
      <c r="Q27" s="82">
        <f t="shared" si="4"/>
        <v>0</v>
      </c>
      <c r="R27" s="83">
        <v>8.7942606181082808E-2</v>
      </c>
      <c r="S27" s="84">
        <f t="shared" si="5"/>
        <v>0.71977467542888074</v>
      </c>
      <c r="T27" s="85">
        <f>分析係数表!F30</f>
        <v>0.4405434427377562</v>
      </c>
      <c r="U27" s="86">
        <f t="shared" si="6"/>
        <v>0.31709201350889016</v>
      </c>
      <c r="V27" s="87">
        <f>分析係数表!D30</f>
        <v>0.11695223866660441</v>
      </c>
      <c r="W27" s="88">
        <f t="shared" si="7"/>
        <v>0</v>
      </c>
      <c r="X27" s="76">
        <f>分析係数表!E30</f>
        <v>6.7136654372286289E-2</v>
      </c>
      <c r="Y27" s="89">
        <f t="shared" si="8"/>
        <v>0</v>
      </c>
    </row>
    <row r="28" spans="1:25" x14ac:dyDescent="0.2">
      <c r="A28" s="6" t="s">
        <v>16</v>
      </c>
      <c r="B28" s="5" t="s">
        <v>192</v>
      </c>
      <c r="C28" s="90"/>
      <c r="D28" s="76">
        <f>投入係数表!AI28</f>
        <v>2.0346132373922212E-2</v>
      </c>
      <c r="E28" s="77">
        <f t="shared" si="9"/>
        <v>2.0346132373922212</v>
      </c>
      <c r="F28" s="76">
        <f>分析係数表!C31</f>
        <v>0.1179326099371788</v>
      </c>
      <c r="G28" s="77">
        <f t="shared" si="0"/>
        <v>0.23994724929839739</v>
      </c>
      <c r="H28" s="77">
        <v>0.27154426986059282</v>
      </c>
      <c r="I28" s="77">
        <f t="shared" si="1"/>
        <v>0.27154426986059282</v>
      </c>
      <c r="J28" s="76">
        <f>分析係数表!G31</f>
        <v>7.0682730923694773E-2</v>
      </c>
      <c r="K28" s="78">
        <f t="shared" si="2"/>
        <v>1.9193490560427441E-2</v>
      </c>
      <c r="L28" s="79"/>
      <c r="M28" s="80"/>
      <c r="N28" s="81">
        <f>分析係数表!H31</f>
        <v>2.2689753976161214E-2</v>
      </c>
      <c r="O28" s="82">
        <f t="shared" si="3"/>
        <v>0.79348905045421425</v>
      </c>
      <c r="P28" s="76">
        <f>分析係数表!C31</f>
        <v>0.1179326099371788</v>
      </c>
      <c r="Q28" s="82">
        <f t="shared" si="4"/>
        <v>9.3578234676639241E-2</v>
      </c>
      <c r="R28" s="83">
        <v>0.12187469964481371</v>
      </c>
      <c r="S28" s="84">
        <f t="shared" si="5"/>
        <v>0.39341896950540656</v>
      </c>
      <c r="T28" s="85">
        <f>分析係数表!F31</f>
        <v>0.34457831325301203</v>
      </c>
      <c r="U28" s="86">
        <f t="shared" si="6"/>
        <v>0.13556364491391118</v>
      </c>
      <c r="V28" s="87">
        <f>分析係数表!D31</f>
        <v>1.8473895582329317E-2</v>
      </c>
      <c r="W28" s="88">
        <f t="shared" si="7"/>
        <v>0</v>
      </c>
      <c r="X28" s="76">
        <f>分析係数表!E31</f>
        <v>1.6064257028112448E-2</v>
      </c>
      <c r="Y28" s="89">
        <f t="shared" si="8"/>
        <v>0</v>
      </c>
    </row>
    <row r="29" spans="1:25" x14ac:dyDescent="0.2">
      <c r="A29" s="6" t="s">
        <v>17</v>
      </c>
      <c r="B29" s="5" t="s">
        <v>272</v>
      </c>
      <c r="C29" s="90"/>
      <c r="D29" s="76">
        <f>投入係数表!AI29</f>
        <v>9.4286954903541956E-3</v>
      </c>
      <c r="E29" s="77">
        <f t="shared" si="9"/>
        <v>0.94286954903541953</v>
      </c>
      <c r="F29" s="76">
        <f>分析係数表!C32</f>
        <v>0.90289699570815452</v>
      </c>
      <c r="G29" s="77">
        <f t="shared" si="0"/>
        <v>0.85131408316878276</v>
      </c>
      <c r="H29" s="77">
        <v>0.94930953253761441</v>
      </c>
      <c r="I29" s="77">
        <f t="shared" si="1"/>
        <v>0.94930953253761441</v>
      </c>
      <c r="J29" s="76">
        <f>分析係数表!G32</f>
        <v>0.14049586776859505</v>
      </c>
      <c r="K29" s="78">
        <f t="shared" si="2"/>
        <v>0.13337406655487144</v>
      </c>
      <c r="L29" s="79"/>
      <c r="M29" s="80"/>
      <c r="N29" s="81">
        <f>分析係数表!H32</f>
        <v>6.5160319111027074E-3</v>
      </c>
      <c r="O29" s="82">
        <f t="shared" si="3"/>
        <v>0.22787377859197946</v>
      </c>
      <c r="P29" s="76">
        <f>分析係数表!C32</f>
        <v>0.90289699570815452</v>
      </c>
      <c r="Q29" s="82">
        <f t="shared" si="4"/>
        <v>0.20574655009136344</v>
      </c>
      <c r="R29" s="83">
        <v>0.26793931215448674</v>
      </c>
      <c r="S29" s="84">
        <f t="shared" si="5"/>
        <v>1.2172488446921013</v>
      </c>
      <c r="T29" s="85">
        <f>分析係数表!F32</f>
        <v>0.48288075560802834</v>
      </c>
      <c r="U29" s="86">
        <f t="shared" si="6"/>
        <v>0.58778604188792138</v>
      </c>
      <c r="V29" s="87">
        <f>分析係数表!D32</f>
        <v>1.475796930342385E-2</v>
      </c>
      <c r="W29" s="88">
        <f t="shared" si="7"/>
        <v>0</v>
      </c>
      <c r="X29" s="76">
        <f>分析係数表!E32</f>
        <v>1.8890200708382526E-2</v>
      </c>
      <c r="Y29" s="89">
        <f t="shared" si="8"/>
        <v>0</v>
      </c>
    </row>
    <row r="30" spans="1:25" x14ac:dyDescent="0.2">
      <c r="A30" s="6" t="s">
        <v>18</v>
      </c>
      <c r="B30" s="5" t="s">
        <v>273</v>
      </c>
      <c r="C30" s="90"/>
      <c r="D30" s="76">
        <f>投入係数表!AI30</f>
        <v>5.0245022020966442E-3</v>
      </c>
      <c r="E30" s="77">
        <f t="shared" si="9"/>
        <v>0.50245022020966446</v>
      </c>
      <c r="F30" s="76">
        <f>分析係数表!C33</f>
        <v>0.9642857142857143</v>
      </c>
      <c r="G30" s="77">
        <f t="shared" si="0"/>
        <v>0.48450556948789075</v>
      </c>
      <c r="H30" s="77">
        <v>0.52485892774745668</v>
      </c>
      <c r="I30" s="77">
        <f t="shared" si="1"/>
        <v>0.52485892774745668</v>
      </c>
      <c r="J30" s="76">
        <f>分析係数表!G33</f>
        <v>0.50770178681454092</v>
      </c>
      <c r="K30" s="78">
        <f t="shared" si="2"/>
        <v>0.26647181544294779</v>
      </c>
      <c r="L30" s="79"/>
      <c r="M30" s="80"/>
      <c r="N30" s="81">
        <f>分析係数表!H33</f>
        <v>9.5995112976066674E-4</v>
      </c>
      <c r="O30" s="82">
        <f t="shared" si="3"/>
        <v>3.3570690596139832E-2</v>
      </c>
      <c r="P30" s="76">
        <f>分析係数表!C33</f>
        <v>0.9642857142857143</v>
      </c>
      <c r="Q30" s="82">
        <f t="shared" si="4"/>
        <v>3.237173736056341E-2</v>
      </c>
      <c r="R30" s="83">
        <v>0.11037667006668449</v>
      </c>
      <c r="S30" s="84">
        <f t="shared" si="5"/>
        <v>0.63523559781414118</v>
      </c>
      <c r="T30" s="85">
        <f>分析係数表!F33</f>
        <v>0.64571780653111521</v>
      </c>
      <c r="U30" s="86">
        <f t="shared" si="6"/>
        <v>0.41018293685102891</v>
      </c>
      <c r="V30" s="87">
        <f>分析係数表!D33</f>
        <v>6.5311152187307459E-2</v>
      </c>
      <c r="W30" s="88">
        <f t="shared" si="7"/>
        <v>0</v>
      </c>
      <c r="X30" s="76">
        <f>分析係数表!E33</f>
        <v>5.730129390018484E-2</v>
      </c>
      <c r="Y30" s="89">
        <f t="shared" si="8"/>
        <v>0</v>
      </c>
    </row>
    <row r="31" spans="1:25" x14ac:dyDescent="0.2">
      <c r="A31" s="6" t="s">
        <v>19</v>
      </c>
      <c r="B31" s="5" t="s">
        <v>274</v>
      </c>
      <c r="C31" s="90"/>
      <c r="D31" s="76">
        <f>投入係数表!AI31</f>
        <v>2.0160039699770486E-2</v>
      </c>
      <c r="E31" s="77">
        <f t="shared" si="9"/>
        <v>2.0160039699770484</v>
      </c>
      <c r="F31" s="76">
        <f>分析係数表!C34</f>
        <v>0.30203352059055666</v>
      </c>
      <c r="G31" s="77">
        <f t="shared" si="0"/>
        <v>0.60890077657670683</v>
      </c>
      <c r="H31" s="77">
        <v>0.79390256956785354</v>
      </c>
      <c r="I31" s="77">
        <f t="shared" si="1"/>
        <v>0.79390256956785354</v>
      </c>
      <c r="J31" s="76">
        <f>分析係数表!G34</f>
        <v>0.42483507228746548</v>
      </c>
      <c r="K31" s="78">
        <f t="shared" si="2"/>
        <v>0.33727765553156364</v>
      </c>
      <c r="L31" s="79"/>
      <c r="M31" s="80"/>
      <c r="N31" s="81">
        <f>分析係数表!H34</f>
        <v>0.16119179387231194</v>
      </c>
      <c r="O31" s="82">
        <f t="shared" si="3"/>
        <v>5.6370784626018127</v>
      </c>
      <c r="P31" s="76">
        <f>分析係数表!C34</f>
        <v>0.30203352059055666</v>
      </c>
      <c r="Q31" s="82">
        <f t="shared" si="4"/>
        <v>1.702586653904828</v>
      </c>
      <c r="R31" s="83">
        <v>1.8762396123595144</v>
      </c>
      <c r="S31" s="84">
        <f t="shared" si="5"/>
        <v>2.6701421819273681</v>
      </c>
      <c r="T31" s="85">
        <f>分析係数表!F34</f>
        <v>0.69971459317830909</v>
      </c>
      <c r="U31" s="86">
        <f t="shared" si="6"/>
        <v>1.868337450555551</v>
      </c>
      <c r="V31" s="87">
        <f>分析係数表!D34</f>
        <v>0.22921442942029663</v>
      </c>
      <c r="W31" s="88">
        <f t="shared" si="7"/>
        <v>1</v>
      </c>
      <c r="X31" s="76">
        <f>分析係数表!E34</f>
        <v>0.15341786365975763</v>
      </c>
      <c r="Y31" s="89">
        <f t="shared" si="8"/>
        <v>0</v>
      </c>
    </row>
    <row r="32" spans="1:25" x14ac:dyDescent="0.2">
      <c r="A32" s="6" t="s">
        <v>20</v>
      </c>
      <c r="B32" s="5" t="s">
        <v>37</v>
      </c>
      <c r="C32" s="90"/>
      <c r="D32" s="76">
        <f>投入係数表!AI32</f>
        <v>7.5057378574530115E-3</v>
      </c>
      <c r="E32" s="77">
        <f t="shared" si="9"/>
        <v>0.7505737857453012</v>
      </c>
      <c r="F32" s="76">
        <f>分析係数表!C35</f>
        <v>0.24187752657583472</v>
      </c>
      <c r="G32" s="77">
        <f t="shared" si="0"/>
        <v>0.18154693080873396</v>
      </c>
      <c r="H32" s="77">
        <v>0.23175559581441166</v>
      </c>
      <c r="I32" s="77">
        <f t="shared" si="1"/>
        <v>0.23175559581441166</v>
      </c>
      <c r="J32" s="76">
        <f>分析係数表!G35</f>
        <v>0.31447635625181319</v>
      </c>
      <c r="K32" s="78">
        <f t="shared" si="2"/>
        <v>7.2881655312684146E-2</v>
      </c>
      <c r="L32" s="79"/>
      <c r="M32" s="80"/>
      <c r="N32" s="81">
        <f>分析係数表!H35</f>
        <v>6.1051437381369679E-2</v>
      </c>
      <c r="O32" s="82">
        <f t="shared" si="3"/>
        <v>2.1350450572317721</v>
      </c>
      <c r="P32" s="76">
        <f>分析係数表!C35</f>
        <v>0.24187752657583472</v>
      </c>
      <c r="Q32" s="82">
        <f t="shared" si="4"/>
        <v>0.51641941757118248</v>
      </c>
      <c r="R32" s="83">
        <v>0.64321683416718411</v>
      </c>
      <c r="S32" s="84">
        <f t="shared" si="5"/>
        <v>0.87497242998159575</v>
      </c>
      <c r="T32" s="85">
        <f>分析係数表!F35</f>
        <v>0.64519872352770524</v>
      </c>
      <c r="U32" s="86">
        <f t="shared" si="6"/>
        <v>0.56453109494606002</v>
      </c>
      <c r="V32" s="87">
        <f>分析係数表!D35</f>
        <v>9.0803597331012481E-2</v>
      </c>
      <c r="W32" s="88">
        <f t="shared" si="7"/>
        <v>0</v>
      </c>
      <c r="X32" s="76">
        <f>分析係数表!E35</f>
        <v>8.3260806498404408E-2</v>
      </c>
      <c r="Y32" s="89">
        <f t="shared" si="8"/>
        <v>0</v>
      </c>
    </row>
    <row r="33" spans="1:25" x14ac:dyDescent="0.2">
      <c r="A33" s="6" t="s">
        <v>21</v>
      </c>
      <c r="B33" s="5" t="s">
        <v>38</v>
      </c>
      <c r="C33" s="90"/>
      <c r="D33" s="76">
        <f>投入係数表!AI33</f>
        <v>6.2651200297748275E-3</v>
      </c>
      <c r="E33" s="77">
        <f t="shared" si="9"/>
        <v>0.62651200297748277</v>
      </c>
      <c r="F33" s="76">
        <f>分析係数表!C36</f>
        <v>0.77936171821825606</v>
      </c>
      <c r="G33" s="77">
        <f t="shared" si="0"/>
        <v>0.48827947112489212</v>
      </c>
      <c r="H33" s="77">
        <v>0.5833964935441448</v>
      </c>
      <c r="I33" s="77">
        <f t="shared" si="1"/>
        <v>0.5833964935441448</v>
      </c>
      <c r="J33" s="76">
        <f>分析係数表!G36</f>
        <v>1.8652197083474639E-2</v>
      </c>
      <c r="K33" s="78">
        <f t="shared" si="2"/>
        <v>1.0881626375393428E-2</v>
      </c>
      <c r="L33" s="79"/>
      <c r="M33" s="80"/>
      <c r="N33" s="81">
        <f>分析係数表!H36</f>
        <v>0.16962772804293599</v>
      </c>
      <c r="O33" s="82">
        <f t="shared" si="3"/>
        <v>5.9320936223860725</v>
      </c>
      <c r="P33" s="76">
        <f>分析係数表!C36</f>
        <v>0.77936171821825606</v>
      </c>
      <c r="Q33" s="82">
        <f t="shared" si="4"/>
        <v>4.6232466781743682</v>
      </c>
      <c r="R33" s="83">
        <v>4.8266680218582874</v>
      </c>
      <c r="S33" s="84">
        <f t="shared" si="5"/>
        <v>5.4100645154024321</v>
      </c>
      <c r="T33" s="85">
        <f>分析係数表!F36</f>
        <v>0.88299985465820452</v>
      </c>
      <c r="U33" s="86">
        <f t="shared" si="6"/>
        <v>4.7770861807918568</v>
      </c>
      <c r="V33" s="87">
        <f>分析係数表!D36</f>
        <v>1.046460927280655E-2</v>
      </c>
      <c r="W33" s="88">
        <f t="shared" si="7"/>
        <v>0</v>
      </c>
      <c r="X33" s="76">
        <f>分析係数表!E36</f>
        <v>2.9068359091129307E-3</v>
      </c>
      <c r="Y33" s="89">
        <f t="shared" si="8"/>
        <v>0</v>
      </c>
    </row>
    <row r="34" spans="1:25" x14ac:dyDescent="0.2">
      <c r="A34" s="6" t="s">
        <v>22</v>
      </c>
      <c r="B34" s="5" t="s">
        <v>377</v>
      </c>
      <c r="C34" s="90"/>
      <c r="D34" s="76">
        <f>投入係数表!AI34</f>
        <v>1.8733329197940574E-2</v>
      </c>
      <c r="E34" s="77">
        <f t="shared" si="9"/>
        <v>1.8733329197940574</v>
      </c>
      <c r="F34" s="76">
        <f>分析係数表!C37</f>
        <v>0.39264934616049307</v>
      </c>
      <c r="G34" s="77">
        <f t="shared" si="0"/>
        <v>0.73556294609806405</v>
      </c>
      <c r="H34" s="77">
        <v>0.96801143015123381</v>
      </c>
      <c r="I34" s="77">
        <f t="shared" si="1"/>
        <v>0.96801143015123381</v>
      </c>
      <c r="J34" s="76">
        <f>分析係数表!G37</f>
        <v>0.48015873015873017</v>
      </c>
      <c r="K34" s="78">
        <f t="shared" si="2"/>
        <v>0.46479913908055276</v>
      </c>
      <c r="L34" s="79"/>
      <c r="M34" s="80"/>
      <c r="N34" s="81">
        <f>分析係数表!H37</f>
        <v>4.8128458914818879E-2</v>
      </c>
      <c r="O34" s="82">
        <f t="shared" si="3"/>
        <v>1.6831123512519197</v>
      </c>
      <c r="P34" s="76">
        <f>分析係数表!C37</f>
        <v>0.39264934616049307</v>
      </c>
      <c r="Q34" s="82">
        <f t="shared" si="4"/>
        <v>0.66087296423371644</v>
      </c>
      <c r="R34" s="83">
        <v>0.82664753523315726</v>
      </c>
      <c r="S34" s="84">
        <f t="shared" si="5"/>
        <v>1.7946589653843912</v>
      </c>
      <c r="T34" s="85">
        <f>分析係数表!F37</f>
        <v>0.71504884004884006</v>
      </c>
      <c r="U34" s="86">
        <f t="shared" si="6"/>
        <v>1.2832688114813604</v>
      </c>
      <c r="V34" s="87">
        <f>分析係数表!D37</f>
        <v>0.11240842490842491</v>
      </c>
      <c r="W34" s="88">
        <f t="shared" si="7"/>
        <v>0</v>
      </c>
      <c r="X34" s="76">
        <f>分析係数表!E37</f>
        <v>0.10057997557997558</v>
      </c>
      <c r="Y34" s="89">
        <f t="shared" si="8"/>
        <v>0</v>
      </c>
    </row>
    <row r="35" spans="1:25" x14ac:dyDescent="0.2">
      <c r="A35" s="6" t="s">
        <v>23</v>
      </c>
      <c r="B35" s="5" t="s">
        <v>193</v>
      </c>
      <c r="C35" s="90"/>
      <c r="D35" s="76">
        <f>投入係数表!AI35</f>
        <v>2.8720302710749955E-2</v>
      </c>
      <c r="E35" s="77">
        <f t="shared" si="9"/>
        <v>2.8720302710749954</v>
      </c>
      <c r="F35" s="76">
        <f>分析係数表!C38</f>
        <v>0.1050867904295959</v>
      </c>
      <c r="G35" s="77">
        <f t="shared" si="0"/>
        <v>0.30181244320391354</v>
      </c>
      <c r="H35" s="77">
        <v>0.33478826940227968</v>
      </c>
      <c r="I35" s="77">
        <f t="shared" si="1"/>
        <v>0.33478826940227968</v>
      </c>
      <c r="J35" s="76">
        <f>分析係数表!G38</f>
        <v>0.35480984340044741</v>
      </c>
      <c r="K35" s="78">
        <f t="shared" si="2"/>
        <v>0.11878617343892965</v>
      </c>
      <c r="L35" s="79"/>
      <c r="M35" s="80"/>
      <c r="N35" s="81">
        <f>分析係数表!H38</f>
        <v>4.2637829346869612E-2</v>
      </c>
      <c r="O35" s="82">
        <f t="shared" si="3"/>
        <v>1.4910981739785441</v>
      </c>
      <c r="P35" s="76">
        <f>分析係数表!C38</f>
        <v>0.1050867904295959</v>
      </c>
      <c r="Q35" s="82">
        <f t="shared" si="4"/>
        <v>0.15669472131883638</v>
      </c>
      <c r="R35" s="83">
        <v>0.1964612180810002</v>
      </c>
      <c r="S35" s="84">
        <f t="shared" si="5"/>
        <v>0.53124948748327983</v>
      </c>
      <c r="T35" s="85">
        <f>分析係数表!F38</f>
        <v>0.56778523489932886</v>
      </c>
      <c r="U35" s="86">
        <f t="shared" si="6"/>
        <v>0.30163561504084208</v>
      </c>
      <c r="V35" s="87">
        <f>分析係数表!D38</f>
        <v>4.0715883668903802E-2</v>
      </c>
      <c r="W35" s="88">
        <f t="shared" si="7"/>
        <v>0</v>
      </c>
      <c r="X35" s="76">
        <f>分析係数表!E38</f>
        <v>3.3557046979865772E-2</v>
      </c>
      <c r="Y35" s="89">
        <f t="shared" si="8"/>
        <v>0</v>
      </c>
    </row>
    <row r="36" spans="1:25" x14ac:dyDescent="0.2">
      <c r="A36" s="6" t="s">
        <v>24</v>
      </c>
      <c r="B36" s="5" t="s">
        <v>39</v>
      </c>
      <c r="C36" s="90"/>
      <c r="D36" s="76">
        <f>投入係数表!AI36</f>
        <v>0</v>
      </c>
      <c r="E36" s="77">
        <f t="shared" si="9"/>
        <v>0</v>
      </c>
      <c r="F36" s="76">
        <f>分析係数表!C39</f>
        <v>1</v>
      </c>
      <c r="G36" s="77">
        <f t="shared" si="0"/>
        <v>0</v>
      </c>
      <c r="H36" s="77">
        <v>0.2903844268836262</v>
      </c>
      <c r="I36" s="77">
        <f t="shared" si="1"/>
        <v>0.2903844268836262</v>
      </c>
      <c r="J36" s="76">
        <f>分析係数表!G39</f>
        <v>0.33710212609069684</v>
      </c>
      <c r="K36" s="78">
        <f t="shared" si="2"/>
        <v>9.7889207686098892E-2</v>
      </c>
      <c r="L36" s="79"/>
      <c r="M36" s="80"/>
      <c r="N36" s="81">
        <f>分析係数表!H39</f>
        <v>3.8325321619990253E-3</v>
      </c>
      <c r="O36" s="82">
        <f t="shared" si="3"/>
        <v>0.13402843897095221</v>
      </c>
      <c r="P36" s="76">
        <f>分析係数表!C39</f>
        <v>1</v>
      </c>
      <c r="Q36" s="82">
        <f t="shared" si="4"/>
        <v>0.13402843897095221</v>
      </c>
      <c r="R36" s="83">
        <v>0.40135622660546705</v>
      </c>
      <c r="S36" s="84">
        <f t="shared" si="5"/>
        <v>0.6917406534890933</v>
      </c>
      <c r="T36" s="85">
        <f>分析係数表!F39</f>
        <v>0.68778419564950233</v>
      </c>
      <c r="U36" s="86">
        <f t="shared" si="6"/>
        <v>0.47576828895805712</v>
      </c>
      <c r="V36" s="87">
        <f>分析係数表!D39</f>
        <v>5.5733071156445865E-2</v>
      </c>
      <c r="W36" s="88">
        <f t="shared" si="7"/>
        <v>0</v>
      </c>
      <c r="X36" s="76">
        <f>分析係数表!E39</f>
        <v>7.0111834828560898E-2</v>
      </c>
      <c r="Y36" s="89">
        <f t="shared" si="8"/>
        <v>0</v>
      </c>
    </row>
    <row r="37" spans="1:25" x14ac:dyDescent="0.2">
      <c r="A37" s="6" t="s">
        <v>25</v>
      </c>
      <c r="B37" s="5" t="s">
        <v>40</v>
      </c>
      <c r="C37" s="75">
        <f>最終需要_まとめ!C38</f>
        <v>100</v>
      </c>
      <c r="D37" s="76">
        <f>投入係数表!AI37</f>
        <v>0</v>
      </c>
      <c r="E37" s="77">
        <f t="shared" si="9"/>
        <v>0</v>
      </c>
      <c r="F37" s="76">
        <f>分析係数表!C40</f>
        <v>0.68553257686676428</v>
      </c>
      <c r="G37" s="77">
        <f t="shared" si="0"/>
        <v>0</v>
      </c>
      <c r="H37" s="77">
        <v>1.6635413313279806E-3</v>
      </c>
      <c r="I37" s="77">
        <f t="shared" si="1"/>
        <v>100.00166354133133</v>
      </c>
      <c r="J37" s="76">
        <f>分析係数表!G40</f>
        <v>0.52354072328019352</v>
      </c>
      <c r="K37" s="78">
        <f t="shared" si="2"/>
        <v>52.354943259651158</v>
      </c>
      <c r="L37" s="79"/>
      <c r="M37" s="80"/>
      <c r="N37" s="81">
        <f>分析係数表!H40</f>
        <v>2.9983928090933552E-2</v>
      </c>
      <c r="O37" s="82">
        <f t="shared" si="3"/>
        <v>1.0485754343021554</v>
      </c>
      <c r="P37" s="76">
        <f>分析係数表!C40</f>
        <v>0.68553257686676428</v>
      </c>
      <c r="Q37" s="82">
        <f t="shared" si="4"/>
        <v>0.71883261951634303</v>
      </c>
      <c r="R37" s="83">
        <v>0.72027010152202309</v>
      </c>
      <c r="S37" s="84">
        <f t="shared" si="5"/>
        <v>100.72193364285334</v>
      </c>
      <c r="T37" s="85">
        <f>分析係数表!F40</f>
        <v>0.72017864896718564</v>
      </c>
      <c r="U37" s="86">
        <f t="shared" si="6"/>
        <v>72.53778609227264</v>
      </c>
      <c r="V37" s="87">
        <f>分析係数表!D40</f>
        <v>0.117486508281124</v>
      </c>
      <c r="W37" s="88">
        <f t="shared" si="7"/>
        <v>12</v>
      </c>
      <c r="X37" s="76">
        <f>分析係数表!E40</f>
        <v>7.2700204701941565E-2</v>
      </c>
      <c r="Y37" s="89">
        <f t="shared" si="8"/>
        <v>7</v>
      </c>
    </row>
    <row r="38" spans="1:25" x14ac:dyDescent="0.2">
      <c r="A38" s="6" t="s">
        <v>26</v>
      </c>
      <c r="B38" s="5" t="s">
        <v>276</v>
      </c>
      <c r="C38" s="90"/>
      <c r="D38" s="76">
        <f>投入係数表!AI38</f>
        <v>0</v>
      </c>
      <c r="E38" s="77">
        <f t="shared" si="9"/>
        <v>0</v>
      </c>
      <c r="F38" s="76">
        <f>分析係数表!C41</f>
        <v>0.79754162795683559</v>
      </c>
      <c r="G38" s="77">
        <f t="shared" si="0"/>
        <v>0</v>
      </c>
      <c r="H38" s="77">
        <v>3.4199182515257495E-3</v>
      </c>
      <c r="I38" s="77">
        <f t="shared" si="1"/>
        <v>3.4199182515257495E-3</v>
      </c>
      <c r="J38" s="76">
        <f>分析係数表!G41</f>
        <v>0.45300318922749822</v>
      </c>
      <c r="K38" s="78">
        <f t="shared" si="2"/>
        <v>1.5492338748384939E-3</v>
      </c>
      <c r="L38" s="79"/>
      <c r="M38" s="80"/>
      <c r="N38" s="81">
        <f>分析係数表!H41</f>
        <v>5.1357385442195667E-2</v>
      </c>
      <c r="O38" s="82">
        <f t="shared" si="3"/>
        <v>1.7960319468934809</v>
      </c>
      <c r="P38" s="76">
        <f>分析係数表!C41</f>
        <v>0.79754162795683559</v>
      </c>
      <c r="Q38" s="82">
        <f t="shared" si="4"/>
        <v>1.4324102427879117</v>
      </c>
      <c r="R38" s="83">
        <v>1.4595571811876851</v>
      </c>
      <c r="S38" s="84">
        <f t="shared" si="5"/>
        <v>1.4629770994392108</v>
      </c>
      <c r="T38" s="85">
        <f>分析係数表!F41</f>
        <v>0.55652019844082212</v>
      </c>
      <c r="U38" s="86">
        <f t="shared" si="6"/>
        <v>0.81417630569428801</v>
      </c>
      <c r="V38" s="87">
        <f>分析係数表!D41</f>
        <v>0.15915131112686037</v>
      </c>
      <c r="W38" s="88">
        <f t="shared" si="7"/>
        <v>0</v>
      </c>
      <c r="X38" s="76">
        <f>分析係数表!E41</f>
        <v>0.14781183557760452</v>
      </c>
      <c r="Y38" s="89">
        <f t="shared" si="8"/>
        <v>0</v>
      </c>
    </row>
    <row r="39" spans="1:25" x14ac:dyDescent="0.2">
      <c r="A39" s="6" t="s">
        <v>51</v>
      </c>
      <c r="B39" s="5" t="s">
        <v>367</v>
      </c>
      <c r="C39" s="90"/>
      <c r="D39" s="76">
        <f>投入係数表!AI39</f>
        <v>1.9229576329011849E-3</v>
      </c>
      <c r="E39" s="77">
        <f t="shared" si="9"/>
        <v>0.19229576329011849</v>
      </c>
      <c r="F39" s="76">
        <f>分析係数表!C42</f>
        <v>0.98696461824953441</v>
      </c>
      <c r="G39" s="77">
        <f>E39*F39</f>
        <v>0.18978911460663464</v>
      </c>
      <c r="H39" s="77">
        <v>0.21524619487753618</v>
      </c>
      <c r="I39" s="77">
        <f>C39+H39</f>
        <v>0.21524619487753618</v>
      </c>
      <c r="J39" s="76">
        <f>分析係数表!G42</f>
        <v>0.48689138576779029</v>
      </c>
      <c r="K39" s="78">
        <f>I39*J39</f>
        <v>0.10480151810516744</v>
      </c>
      <c r="L39" s="79"/>
      <c r="M39" s="80"/>
      <c r="N39" s="81">
        <f>分析係数表!H42</f>
        <v>1.3250234533514657E-2</v>
      </c>
      <c r="O39" s="82">
        <f t="shared" si="3"/>
        <v>0.46337725959217252</v>
      </c>
      <c r="P39" s="76">
        <f>分析係数表!C42</f>
        <v>0.98696461824953441</v>
      </c>
      <c r="Q39" s="82">
        <f>O39*P39</f>
        <v>0.45733696011890396</v>
      </c>
      <c r="R39" s="83">
        <v>0.47949153196552469</v>
      </c>
      <c r="S39" s="84">
        <f>I39+R39</f>
        <v>0.6947377268430609</v>
      </c>
      <c r="T39" s="85">
        <f>分析係数表!F42</f>
        <v>0.55852059925093633</v>
      </c>
      <c r="U39" s="86">
        <f>S39*T39</f>
        <v>0.38802533151861968</v>
      </c>
      <c r="V39" s="87">
        <f>分析係数表!D42</f>
        <v>0.29447565543071164</v>
      </c>
      <c r="W39" s="88">
        <f>ROUND(S39*V39,0)</f>
        <v>0</v>
      </c>
      <c r="X39" s="76">
        <f>分析係数表!E42</f>
        <v>0.22518726591760299</v>
      </c>
      <c r="Y39" s="89">
        <f>ROUND(S39*X39,0)</f>
        <v>0</v>
      </c>
    </row>
    <row r="40" spans="1:25" x14ac:dyDescent="0.2">
      <c r="A40" s="6" t="s">
        <v>194</v>
      </c>
      <c r="B40" s="5" t="s">
        <v>41</v>
      </c>
      <c r="C40" s="90"/>
      <c r="D40" s="76">
        <f>投入係数表!AI40</f>
        <v>7.0156938155201284E-2</v>
      </c>
      <c r="E40" s="77">
        <f t="shared" si="9"/>
        <v>7.0156938155201285</v>
      </c>
      <c r="F40" s="76">
        <f>分析係数表!C43</f>
        <v>0.29367142552738124</v>
      </c>
      <c r="G40" s="77">
        <f>E40*F40</f>
        <v>2.0603088038674287</v>
      </c>
      <c r="H40" s="77">
        <v>2.3434111100240758</v>
      </c>
      <c r="I40" s="77">
        <f>C40+H40</f>
        <v>2.3434111100240758</v>
      </c>
      <c r="J40" s="76">
        <f>分析係数表!G43</f>
        <v>0.35405848592511613</v>
      </c>
      <c r="K40" s="78">
        <f>I40*J40</f>
        <v>0.82970458951521997</v>
      </c>
      <c r="L40" s="79"/>
      <c r="M40" s="80"/>
      <c r="N40" s="81">
        <f>分析係数表!H43</f>
        <v>3.6063618579417776E-2</v>
      </c>
      <c r="O40" s="82">
        <f t="shared" si="3"/>
        <v>1.2611898080777078</v>
      </c>
      <c r="P40" s="76">
        <f>分析係数表!C43</f>
        <v>0.29367142552738124</v>
      </c>
      <c r="Q40" s="82">
        <f>O40*P40</f>
        <v>0.37037540879878478</v>
      </c>
      <c r="R40" s="83">
        <v>0.62530087183526251</v>
      </c>
      <c r="S40" s="84">
        <f>I40+R40</f>
        <v>2.9687119818593382</v>
      </c>
      <c r="T40" s="85">
        <f>分析係数表!F43</f>
        <v>0.58526919923476362</v>
      </c>
      <c r="U40" s="86">
        <f>S40*T40</f>
        <v>1.7374956843814628</v>
      </c>
      <c r="V40" s="87">
        <f>分析係数表!D43</f>
        <v>0.25485105220005466</v>
      </c>
      <c r="W40" s="88">
        <f>ROUND(S40*V40,0)</f>
        <v>1</v>
      </c>
      <c r="X40" s="76">
        <f>分析係数表!E43</f>
        <v>0.20470073790653184</v>
      </c>
      <c r="Y40" s="89">
        <f>ROUND(S40*X40,0)</f>
        <v>1</v>
      </c>
    </row>
    <row r="41" spans="1:25" x14ac:dyDescent="0.2">
      <c r="A41" s="6" t="s">
        <v>340</v>
      </c>
      <c r="B41" s="5" t="s">
        <v>42</v>
      </c>
      <c r="C41" s="90"/>
      <c r="D41" s="76">
        <f>投入係数表!AI41</f>
        <v>3.1635754605793685E-3</v>
      </c>
      <c r="E41" s="77">
        <f t="shared" si="9"/>
        <v>0.31635754605793687</v>
      </c>
      <c r="F41" s="76">
        <f>分析係数表!C44</f>
        <v>0.46678607983623333</v>
      </c>
      <c r="G41" s="77">
        <f>E41*F41</f>
        <v>0.14767129875099497</v>
      </c>
      <c r="H41" s="77">
        <v>0.15264287291589385</v>
      </c>
      <c r="I41" s="77">
        <f>C41+H41</f>
        <v>0.15264287291589385</v>
      </c>
      <c r="J41" s="76">
        <f>分析係数表!G44</f>
        <v>0.26617412140575081</v>
      </c>
      <c r="K41" s="78">
        <f>I41*J41</f>
        <v>4.0629582587237721E-2</v>
      </c>
      <c r="L41" s="79"/>
      <c r="M41" s="80"/>
      <c r="N41" s="81">
        <f>分析係数表!H44</f>
        <v>0.11125251805362636</v>
      </c>
      <c r="O41" s="82">
        <f t="shared" si="3"/>
        <v>3.8906395813617207</v>
      </c>
      <c r="P41" s="76">
        <f>分析係数表!C44</f>
        <v>0.46678607983623333</v>
      </c>
      <c r="Q41" s="82">
        <f>O41*P41</f>
        <v>1.8160963982395215</v>
      </c>
      <c r="R41" s="83">
        <v>1.8446733721424882</v>
      </c>
      <c r="S41" s="84">
        <f>I41+R41</f>
        <v>1.9973162450583821</v>
      </c>
      <c r="T41" s="85">
        <f>分析係数表!F44</f>
        <v>0.50772097976570818</v>
      </c>
      <c r="U41" s="86">
        <f>S41*T41</f>
        <v>1.014079360843007</v>
      </c>
      <c r="V41" s="87">
        <f>分析係数表!D44</f>
        <v>0.21532215122470713</v>
      </c>
      <c r="W41" s="88">
        <f>ROUND(S41*V41,0)</f>
        <v>0</v>
      </c>
      <c r="X41" s="76">
        <f>分析係数表!E44</f>
        <v>0.14064164004259852</v>
      </c>
      <c r="Y41" s="89">
        <f>ROUND(S41*X41,0)</f>
        <v>0</v>
      </c>
    </row>
    <row r="42" spans="1:25" x14ac:dyDescent="0.2">
      <c r="A42" s="6" t="s">
        <v>341</v>
      </c>
      <c r="B42" s="5" t="s">
        <v>278</v>
      </c>
      <c r="C42" s="90"/>
      <c r="D42" s="76">
        <f>投入係数表!AI42</f>
        <v>2.5122511010483222E-2</v>
      </c>
      <c r="E42" s="77">
        <f t="shared" si="9"/>
        <v>2.5122511010483222</v>
      </c>
      <c r="F42" s="76">
        <f>分析係数表!C45</f>
        <v>1</v>
      </c>
      <c r="G42" s="77">
        <f>E42*F42</f>
        <v>2.5122511010483222</v>
      </c>
      <c r="H42" s="77">
        <v>2.6193620472772596</v>
      </c>
      <c r="I42" s="77">
        <f>C42+H42</f>
        <v>2.6193620472772596</v>
      </c>
      <c r="J42" s="76">
        <f>分析係数表!G45</f>
        <v>0</v>
      </c>
      <c r="K42" s="78">
        <f>I42*J42</f>
        <v>0</v>
      </c>
      <c r="L42" s="79"/>
      <c r="M42" s="80"/>
      <c r="N42" s="81">
        <f>分析係数表!H45</f>
        <v>0</v>
      </c>
      <c r="O42" s="82">
        <f t="shared" si="3"/>
        <v>0</v>
      </c>
      <c r="P42" s="76">
        <f>分析係数表!C45</f>
        <v>1</v>
      </c>
      <c r="Q42" s="82">
        <f>O42*P42</f>
        <v>0</v>
      </c>
      <c r="R42" s="83">
        <v>0.15723660854076024</v>
      </c>
      <c r="S42" s="84">
        <f>I42+R42</f>
        <v>2.7765986558180198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1.4453197692450841E-2</v>
      </c>
      <c r="E43" s="77">
        <f t="shared" si="9"/>
        <v>1.4453197692450841</v>
      </c>
      <c r="F43" s="76">
        <f>分析係数表!C46</f>
        <v>1</v>
      </c>
      <c r="G43" s="77">
        <f>E43*F43</f>
        <v>1.4453197692450841</v>
      </c>
      <c r="H43" s="77">
        <v>1.5301188141466184</v>
      </c>
      <c r="I43" s="77">
        <f>C43+H43</f>
        <v>1.5301188141466184</v>
      </c>
      <c r="J43" s="76">
        <f>分析係数表!G46</f>
        <v>9.254143646408839E-3</v>
      </c>
      <c r="K43" s="78">
        <f>I43*J43</f>
        <v>1.4159939302185556E-2</v>
      </c>
      <c r="L43" s="79"/>
      <c r="M43" s="80"/>
      <c r="N43" s="81">
        <f>分析係数表!H46</f>
        <v>3.7808984269891717E-2</v>
      </c>
      <c r="O43" s="82">
        <f t="shared" si="3"/>
        <v>1.3222274273434167</v>
      </c>
      <c r="P43" s="76">
        <f>分析係数表!C46</f>
        <v>1</v>
      </c>
      <c r="Q43" s="82">
        <f>O43*P43</f>
        <v>1.3222274273434167</v>
      </c>
      <c r="R43" s="83">
        <v>1.4086267703594524</v>
      </c>
      <c r="S43" s="84">
        <f>I43+R43</f>
        <v>2.938745584506071</v>
      </c>
      <c r="T43" s="85">
        <f>分析係数表!F46</f>
        <v>0.31353591160220995</v>
      </c>
      <c r="U43" s="86">
        <f>S43*T43</f>
        <v>0.92140227580508027</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92">
        <f>投入係数表!AI44</f>
        <v>0.29142112772160533</v>
      </c>
      <c r="E44" s="91">
        <f>SUM(E5:E43)</f>
        <v>29.142112772160534</v>
      </c>
      <c r="F44" s="92">
        <f>分析係数表!C47</f>
        <v>0.4319039427318887</v>
      </c>
      <c r="G44" s="91">
        <f>SUM(G5:G43)</f>
        <v>12.665771424326625</v>
      </c>
      <c r="H44" s="91">
        <f>SUM(H5:H43)</f>
        <v>15.800950280871671</v>
      </c>
      <c r="I44" s="91">
        <f>SUM(I5:I43)</f>
        <v>115.80095028087167</v>
      </c>
      <c r="J44" s="92">
        <f>分析係数表!G47</f>
        <v>0.25029486054038919</v>
      </c>
      <c r="K44" s="93">
        <f>SUM(K5:K43)</f>
        <v>55.775517758970082</v>
      </c>
      <c r="L44" s="94">
        <f>最終需要_まとめ!$L$33</f>
        <v>0.627</v>
      </c>
      <c r="M44" s="91">
        <f>K44*L44</f>
        <v>34.971249634874241</v>
      </c>
      <c r="N44" s="95">
        <f>分析係数表!H47</f>
        <v>1</v>
      </c>
      <c r="O44" s="109">
        <f>SUM(O5:O43)</f>
        <v>34.971249634874233</v>
      </c>
      <c r="P44" s="92">
        <f>分析係数表!C47</f>
        <v>0.4319039427318887</v>
      </c>
      <c r="Q44" s="96">
        <f>SUM(Q5:Q43)</f>
        <v>15.611615793301592</v>
      </c>
      <c r="R44" s="91">
        <f>SUM(R5:R43)</f>
        <v>18.011824420799943</v>
      </c>
      <c r="S44" s="97">
        <f>SUM(S5:S43)</f>
        <v>133.81277470167163</v>
      </c>
      <c r="T44" s="98">
        <f>分析係数表!F47</f>
        <v>0.46751956312169796</v>
      </c>
      <c r="U44" s="99">
        <f>SUM(U5:U43)</f>
        <v>90.006703894587574</v>
      </c>
      <c r="V44" s="100">
        <f>分析係数表!D47</f>
        <v>9.4632730327820297E-2</v>
      </c>
      <c r="W44" s="101">
        <f>SUM(W5:W43)</f>
        <v>14</v>
      </c>
      <c r="X44" s="92">
        <f>分析係数表!E47</f>
        <v>7.3297752597196272E-2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1.771793054571226E-3</v>
      </c>
      <c r="E5" s="110">
        <f>$C$38*D5</f>
        <v>0.1771793054571226</v>
      </c>
      <c r="F5" s="85">
        <f>分析係数表!C8</f>
        <v>0.68488372093023253</v>
      </c>
      <c r="G5" s="110">
        <f t="shared" ref="G5:G38" si="0">E5*F5</f>
        <v>0.12134722199330839</v>
      </c>
      <c r="H5" s="110">
        <f t="array" ref="H5:H43">MMULT(逆行列係数!C5:AO43,'34'!G5:G43)</f>
        <v>0.16130022810884334</v>
      </c>
      <c r="I5" s="110">
        <f t="shared" ref="I5:I38" si="1">C5+H5</f>
        <v>0.16130022810884334</v>
      </c>
      <c r="J5" s="85">
        <f>分析係数表!G8</f>
        <v>0.11968520032706459</v>
      </c>
      <c r="K5" s="111">
        <f t="shared" ref="K5:K38" si="2">I5*J5</f>
        <v>1.9305250114008129E-2</v>
      </c>
      <c r="L5" s="79" t="s">
        <v>187</v>
      </c>
      <c r="M5" s="80" t="s">
        <v>187</v>
      </c>
      <c r="N5" s="81">
        <f>分析係数表!H8</f>
        <v>1.1759401339568168E-2</v>
      </c>
      <c r="O5" s="82">
        <f t="shared" ref="O5:O43" si="3">$M$44*N5</f>
        <v>0.36028487376454632</v>
      </c>
      <c r="P5" s="76">
        <f>分析係数表!C8</f>
        <v>0.68488372093023253</v>
      </c>
      <c r="Q5" s="82">
        <f t="shared" ref="Q5:Q38" si="4">O5*P5</f>
        <v>0.24675324493874159</v>
      </c>
      <c r="R5" s="83">
        <f t="array" ref="R5:R43">MMULT(逆行列係数!C5:AO43,'34'!Q5:Q43)</f>
        <v>0.35580564305571799</v>
      </c>
      <c r="S5" s="84">
        <f t="shared" ref="S5:S38" si="5">I5+R5</f>
        <v>0.5171058711645613</v>
      </c>
      <c r="T5" s="85">
        <f>分析係数表!F8</f>
        <v>0.45145134914145546</v>
      </c>
      <c r="U5" s="86">
        <f t="shared" ref="U5:U43" si="6">S5*T5</f>
        <v>0.23344814318620885</v>
      </c>
      <c r="V5" s="87">
        <f>分析係数表!D8</f>
        <v>0.31204006541291907</v>
      </c>
      <c r="W5" s="167">
        <f t="shared" ref="W5:W43" si="7">ROUND(S5*V5,0)</f>
        <v>0</v>
      </c>
      <c r="X5" s="76">
        <f>分析係数表!E8</f>
        <v>0.14922322158626328</v>
      </c>
      <c r="Y5" s="166">
        <f t="shared" ref="Y5:Y43" si="8">ROUND(S5*X5,0)</f>
        <v>0</v>
      </c>
    </row>
    <row r="6" spans="1:25" x14ac:dyDescent="0.2">
      <c r="A6" s="6" t="s">
        <v>219</v>
      </c>
      <c r="B6" s="5" t="s">
        <v>265</v>
      </c>
      <c r="C6" s="90"/>
      <c r="D6" s="107">
        <f>投入係数表!AJ6</f>
        <v>4.4294826364280654E-5</v>
      </c>
      <c r="E6" s="110">
        <f t="shared" ref="E6:E43" si="9">$C$38*D6</f>
        <v>4.429482636428065E-3</v>
      </c>
      <c r="F6" s="85">
        <f>分析係数表!C9</f>
        <v>0.9299655568312285</v>
      </c>
      <c r="G6" s="110">
        <f t="shared" si="0"/>
        <v>4.1192662864600839E-3</v>
      </c>
      <c r="H6" s="110">
        <v>1.3446982944545568E-2</v>
      </c>
      <c r="I6" s="110">
        <f t="shared" si="1"/>
        <v>1.3446982944545568E-2</v>
      </c>
      <c r="J6" s="85">
        <f>分析係数表!G9</f>
        <v>0.24742268041237114</v>
      </c>
      <c r="K6" s="111">
        <f t="shared" si="2"/>
        <v>3.3270885635989034E-3</v>
      </c>
      <c r="L6" s="79"/>
      <c r="M6" s="80"/>
      <c r="N6" s="81">
        <f>分析係数表!H9</f>
        <v>6.1815034870952028E-4</v>
      </c>
      <c r="O6" s="82">
        <f t="shared" si="3"/>
        <v>1.8938908021018205E-2</v>
      </c>
      <c r="P6" s="76">
        <f>分析係数表!C9</f>
        <v>0.9299655568312285</v>
      </c>
      <c r="Q6" s="82">
        <f t="shared" si="4"/>
        <v>1.7612532143541616E-2</v>
      </c>
      <c r="R6" s="83">
        <v>2.4260463607066775E-2</v>
      </c>
      <c r="S6" s="84">
        <f t="shared" si="5"/>
        <v>3.7707446551612345E-2</v>
      </c>
      <c r="T6" s="85">
        <f>分析係数表!F9</f>
        <v>0.67468499427262318</v>
      </c>
      <c r="U6" s="86">
        <f t="shared" si="6"/>
        <v>2.5440648360709819E-2</v>
      </c>
      <c r="V6" s="87">
        <f>分析係数表!D9</f>
        <v>0.16609392898052691</v>
      </c>
      <c r="W6" s="167">
        <f t="shared" si="7"/>
        <v>0</v>
      </c>
      <c r="X6" s="76">
        <f>分析係数表!E9</f>
        <v>9.736540664375716E-2</v>
      </c>
      <c r="Y6" s="166">
        <f t="shared" si="8"/>
        <v>0</v>
      </c>
    </row>
    <row r="7" spans="1:25" x14ac:dyDescent="0.2">
      <c r="A7" s="6" t="s">
        <v>220</v>
      </c>
      <c r="B7" s="5" t="s">
        <v>266</v>
      </c>
      <c r="C7" s="90"/>
      <c r="D7" s="107">
        <f>投入係数表!AJ7</f>
        <v>3.9865343727852584E-4</v>
      </c>
      <c r="E7" s="110">
        <f t="shared" si="9"/>
        <v>3.9865343727852581E-2</v>
      </c>
      <c r="F7" s="85">
        <f>分析係数表!C10</f>
        <v>1.2922465208747513E-2</v>
      </c>
      <c r="G7" s="110">
        <f t="shared" si="0"/>
        <v>5.1515851735793583E-4</v>
      </c>
      <c r="H7" s="110">
        <v>6.452408298289427E-4</v>
      </c>
      <c r="I7" s="110">
        <f t="shared" si="1"/>
        <v>6.452408298289427E-4</v>
      </c>
      <c r="J7" s="85">
        <f>分析係数表!G10</f>
        <v>0.17647058823529413</v>
      </c>
      <c r="K7" s="111">
        <f t="shared" si="2"/>
        <v>1.1386602879334284E-4</v>
      </c>
      <c r="L7" s="79"/>
      <c r="M7" s="80"/>
      <c r="N7" s="81">
        <f>分析係数表!H10</f>
        <v>1.1926665551571919E-3</v>
      </c>
      <c r="O7" s="82">
        <f t="shared" si="3"/>
        <v>3.654095194643512E-2</v>
      </c>
      <c r="P7" s="76">
        <f>分析係数表!C10</f>
        <v>1.2922465208747513E-2</v>
      </c>
      <c r="Q7" s="82">
        <f t="shared" si="4"/>
        <v>4.7219918022232255E-4</v>
      </c>
      <c r="R7" s="83">
        <v>7.7929457934231147E-4</v>
      </c>
      <c r="S7" s="84">
        <f t="shared" si="5"/>
        <v>1.4245354091712542E-3</v>
      </c>
      <c r="T7" s="85">
        <f>分析係数表!F10</f>
        <v>0.58823529411764708</v>
      </c>
      <c r="U7" s="86">
        <f t="shared" si="6"/>
        <v>8.3796200539485539E-4</v>
      </c>
      <c r="V7" s="87">
        <f>分析係数表!D10</f>
        <v>5.8823529411764705E-2</v>
      </c>
      <c r="W7" s="167">
        <f t="shared" si="7"/>
        <v>0</v>
      </c>
      <c r="X7" s="76">
        <f>分析係数表!E10</f>
        <v>0</v>
      </c>
      <c r="Y7" s="166">
        <f t="shared" si="8"/>
        <v>0</v>
      </c>
    </row>
    <row r="8" spans="1:25" x14ac:dyDescent="0.2">
      <c r="A8" s="6" t="s">
        <v>221</v>
      </c>
      <c r="B8" s="5" t="s">
        <v>27</v>
      </c>
      <c r="C8" s="90"/>
      <c r="D8" s="107">
        <f>投入係数表!AJ8</f>
        <v>0</v>
      </c>
      <c r="E8" s="110">
        <f t="shared" si="9"/>
        <v>0</v>
      </c>
      <c r="F8" s="85">
        <f>分析係数表!C11</f>
        <v>8.1708834508502748E-2</v>
      </c>
      <c r="G8" s="110">
        <f t="shared" si="0"/>
        <v>0</v>
      </c>
      <c r="H8" s="110">
        <v>5.6707958526882813E-3</v>
      </c>
      <c r="I8" s="110">
        <f t="shared" si="1"/>
        <v>5.6707958526882813E-3</v>
      </c>
      <c r="J8" s="85">
        <f>分析係数表!G11</f>
        <v>0.34375</v>
      </c>
      <c r="K8" s="111">
        <f t="shared" si="2"/>
        <v>1.9493360743615966E-3</v>
      </c>
      <c r="L8" s="79"/>
      <c r="M8" s="80"/>
      <c r="N8" s="81">
        <f>分析係数表!H11</f>
        <v>-2.1817071130924245E-5</v>
      </c>
      <c r="O8" s="82">
        <f t="shared" si="3"/>
        <v>-6.6843204780064251E-4</v>
      </c>
      <c r="P8" s="76">
        <f>分析係数表!C11</f>
        <v>8.1708834508502748E-2</v>
      </c>
      <c r="Q8" s="82">
        <f t="shared" si="4"/>
        <v>-5.4616803573922295E-5</v>
      </c>
      <c r="R8" s="83">
        <v>4.3285334846023763E-3</v>
      </c>
      <c r="S8" s="84">
        <f t="shared" si="5"/>
        <v>9.9993293372906585E-3</v>
      </c>
      <c r="T8" s="85">
        <f>分析係数表!F11</f>
        <v>0.56944444444444442</v>
      </c>
      <c r="U8" s="86">
        <f t="shared" si="6"/>
        <v>5.6940625392905139E-3</v>
      </c>
      <c r="V8" s="87">
        <f>分析係数表!D11</f>
        <v>3.8194444444444448E-2</v>
      </c>
      <c r="W8" s="167">
        <f t="shared" si="7"/>
        <v>0</v>
      </c>
      <c r="X8" s="76">
        <f>分析係数表!E11</f>
        <v>3.125E-2</v>
      </c>
      <c r="Y8" s="166">
        <f t="shared" si="8"/>
        <v>0</v>
      </c>
    </row>
    <row r="9" spans="1:25" x14ac:dyDescent="0.2">
      <c r="A9" s="6" t="s">
        <v>222</v>
      </c>
      <c r="B9" s="5" t="s">
        <v>190</v>
      </c>
      <c r="C9" s="90"/>
      <c r="D9" s="107">
        <f>投入係数表!AJ9</f>
        <v>6.5556343019135361E-3</v>
      </c>
      <c r="E9" s="110">
        <f t="shared" si="9"/>
        <v>0.65556343019135366</v>
      </c>
      <c r="F9" s="85">
        <f>分析係数表!C12</f>
        <v>0.11314574959059098</v>
      </c>
      <c r="G9" s="110">
        <f t="shared" si="0"/>
        <v>7.4174215713179767E-2</v>
      </c>
      <c r="H9" s="110">
        <v>9.0115843203491308E-2</v>
      </c>
      <c r="I9" s="110">
        <f t="shared" si="1"/>
        <v>9.0115843203491308E-2</v>
      </c>
      <c r="J9" s="85">
        <f>分析係数表!G12</f>
        <v>0.14250333396837492</v>
      </c>
      <c r="K9" s="111">
        <f t="shared" si="2"/>
        <v>1.2841808099868832E-2</v>
      </c>
      <c r="L9" s="79"/>
      <c r="M9" s="80"/>
      <c r="N9" s="81">
        <f>分析係数表!H12</f>
        <v>9.1697149963274591E-2</v>
      </c>
      <c r="O9" s="82">
        <f t="shared" si="3"/>
        <v>2.8094198969061002</v>
      </c>
      <c r="P9" s="76">
        <f>分析係数表!C12</f>
        <v>0.11314574959059098</v>
      </c>
      <c r="Q9" s="82">
        <f t="shared" si="4"/>
        <v>0.31787392015016153</v>
      </c>
      <c r="R9" s="83">
        <v>0.35915843479707393</v>
      </c>
      <c r="S9" s="84">
        <f t="shared" si="5"/>
        <v>0.44927427800056524</v>
      </c>
      <c r="T9" s="85">
        <f>分析係数表!F12</f>
        <v>0.2998031371054804</v>
      </c>
      <c r="U9" s="86">
        <f t="shared" si="6"/>
        <v>0.13469383796536918</v>
      </c>
      <c r="V9" s="87">
        <f>分析係数表!D12</f>
        <v>7.6141487267416014E-2</v>
      </c>
      <c r="W9" s="167">
        <f t="shared" si="7"/>
        <v>0</v>
      </c>
      <c r="X9" s="76">
        <f>分析係数表!E12</f>
        <v>6.4266209436718111E-2</v>
      </c>
      <c r="Y9" s="166">
        <f t="shared" si="8"/>
        <v>0</v>
      </c>
    </row>
    <row r="10" spans="1:25" x14ac:dyDescent="0.2">
      <c r="A10" s="6" t="s">
        <v>223</v>
      </c>
      <c r="B10" s="5" t="s">
        <v>28</v>
      </c>
      <c r="C10" s="90"/>
      <c r="D10" s="107">
        <f>投入係数表!AJ10</f>
        <v>2.8348688873139618E-3</v>
      </c>
      <c r="E10" s="110">
        <f t="shared" si="9"/>
        <v>0.28348688873139616</v>
      </c>
      <c r="F10" s="85">
        <f>分析係数表!C13</f>
        <v>0</v>
      </c>
      <c r="G10" s="110">
        <f t="shared" si="0"/>
        <v>0</v>
      </c>
      <c r="H10" s="110">
        <v>0</v>
      </c>
      <c r="I10" s="110">
        <f t="shared" si="1"/>
        <v>0</v>
      </c>
      <c r="J10" s="85">
        <f>分析係数表!G13</f>
        <v>0.2447171097477846</v>
      </c>
      <c r="K10" s="111">
        <f t="shared" si="2"/>
        <v>0</v>
      </c>
      <c r="L10" s="79"/>
      <c r="M10" s="80"/>
      <c r="N10" s="81">
        <f>分析係数表!H13</f>
        <v>1.4064738522402497E-2</v>
      </c>
      <c r="O10" s="82">
        <f t="shared" si="3"/>
        <v>0.43091586014881417</v>
      </c>
      <c r="P10" s="76">
        <f>分析係数表!C13</f>
        <v>0</v>
      </c>
      <c r="Q10" s="82">
        <f t="shared" si="4"/>
        <v>0</v>
      </c>
      <c r="R10" s="83">
        <v>0</v>
      </c>
      <c r="S10" s="84">
        <f t="shared" si="5"/>
        <v>0</v>
      </c>
      <c r="T10" s="85">
        <f>分析係数表!F13</f>
        <v>0.3830947511929107</v>
      </c>
      <c r="U10" s="86">
        <f t="shared" si="6"/>
        <v>0</v>
      </c>
      <c r="V10" s="87">
        <f>分析係数表!D13</f>
        <v>0.39604635310156783</v>
      </c>
      <c r="W10" s="167">
        <f t="shared" si="7"/>
        <v>0</v>
      </c>
      <c r="X10" s="76">
        <f>分析係数表!E13</f>
        <v>0.32038173142467619</v>
      </c>
      <c r="Y10" s="166">
        <f t="shared" si="8"/>
        <v>0</v>
      </c>
    </row>
    <row r="11" spans="1:25" x14ac:dyDescent="0.2">
      <c r="A11" s="6" t="s">
        <v>224</v>
      </c>
      <c r="B11" s="5" t="s">
        <v>267</v>
      </c>
      <c r="C11" s="90"/>
      <c r="D11" s="107">
        <f>投入係数表!AJ11</f>
        <v>4.2080085046066621E-3</v>
      </c>
      <c r="E11" s="110">
        <f t="shared" si="9"/>
        <v>0.42080085046066623</v>
      </c>
      <c r="F11" s="85">
        <f>分析係数表!C14</f>
        <v>0.3356233343204027</v>
      </c>
      <c r="G11" s="110">
        <f t="shared" si="0"/>
        <v>0.14123058451646997</v>
      </c>
      <c r="H11" s="110">
        <v>0.62052750390903388</v>
      </c>
      <c r="I11" s="110">
        <f t="shared" si="1"/>
        <v>0.62052750390903388</v>
      </c>
      <c r="J11" s="85">
        <f>分析係数表!G14</f>
        <v>0.16310052482842147</v>
      </c>
      <c r="K11" s="111">
        <f t="shared" si="2"/>
        <v>0.10120836155803378</v>
      </c>
      <c r="L11" s="79"/>
      <c r="M11" s="80"/>
      <c r="N11" s="81">
        <f>分析係数表!H14</f>
        <v>1.1635771269826263E-3</v>
      </c>
      <c r="O11" s="82">
        <f t="shared" si="3"/>
        <v>3.5649709216034262E-2</v>
      </c>
      <c r="P11" s="76">
        <f>分析係数表!C14</f>
        <v>0.3356233343204027</v>
      </c>
      <c r="Q11" s="82">
        <f t="shared" si="4"/>
        <v>1.1964874274638208E-2</v>
      </c>
      <c r="R11" s="83">
        <v>0.14002244883915577</v>
      </c>
      <c r="S11" s="84">
        <f t="shared" si="5"/>
        <v>0.76054995274818959</v>
      </c>
      <c r="T11" s="85">
        <f>分析係数表!F14</f>
        <v>0.30244919930022879</v>
      </c>
      <c r="U11" s="86">
        <f t="shared" si="6"/>
        <v>0.2300277242365168</v>
      </c>
      <c r="V11" s="87">
        <f>分析係数表!D14</f>
        <v>4.1515273852778901E-2</v>
      </c>
      <c r="W11" s="167">
        <f t="shared" si="7"/>
        <v>0</v>
      </c>
      <c r="X11" s="76">
        <f>分析係数表!E14</f>
        <v>3.7780917776880633E-2</v>
      </c>
      <c r="Y11" s="166">
        <f t="shared" si="8"/>
        <v>0</v>
      </c>
    </row>
    <row r="12" spans="1:25" x14ac:dyDescent="0.2">
      <c r="A12" s="6" t="s">
        <v>225</v>
      </c>
      <c r="B12" s="5" t="s">
        <v>29</v>
      </c>
      <c r="C12" s="90"/>
      <c r="D12" s="107">
        <f>投入係数表!AJ12</f>
        <v>0.1732813607370659</v>
      </c>
      <c r="E12" s="110">
        <f t="shared" si="9"/>
        <v>17.328136073706592</v>
      </c>
      <c r="F12" s="85">
        <f>分析係数表!C15</f>
        <v>0</v>
      </c>
      <c r="G12" s="110">
        <f t="shared" si="0"/>
        <v>0</v>
      </c>
      <c r="H12" s="110">
        <v>0</v>
      </c>
      <c r="I12" s="110">
        <f t="shared" si="1"/>
        <v>0</v>
      </c>
      <c r="J12" s="85">
        <f>分析係数表!G15</f>
        <v>9.5606539729529705E-2</v>
      </c>
      <c r="K12" s="111">
        <f t="shared" si="2"/>
        <v>0</v>
      </c>
      <c r="L12" s="79"/>
      <c r="M12" s="80"/>
      <c r="N12" s="81">
        <f>分析係数表!H15</f>
        <v>8.4650235987986065E-3</v>
      </c>
      <c r="O12" s="82">
        <f t="shared" si="3"/>
        <v>0.25935163454664928</v>
      </c>
      <c r="P12" s="76">
        <f>分析係数表!C15</f>
        <v>0</v>
      </c>
      <c r="Q12" s="82">
        <f t="shared" si="4"/>
        <v>0</v>
      </c>
      <c r="R12" s="83">
        <v>0</v>
      </c>
      <c r="S12" s="84">
        <f t="shared" si="5"/>
        <v>0</v>
      </c>
      <c r="T12" s="85">
        <f>分析係数表!F15</f>
        <v>0.30377447352486037</v>
      </c>
      <c r="U12" s="86">
        <f t="shared" si="6"/>
        <v>0</v>
      </c>
      <c r="V12" s="87">
        <f>分析係数表!D15</f>
        <v>5.3286685056852585E-2</v>
      </c>
      <c r="W12" s="167">
        <f t="shared" si="7"/>
        <v>0</v>
      </c>
      <c r="X12" s="76">
        <f>分析係数表!E15</f>
        <v>4.9317096144789074E-2</v>
      </c>
      <c r="Y12" s="166">
        <f t="shared" si="8"/>
        <v>0</v>
      </c>
    </row>
    <row r="13" spans="1:25" x14ac:dyDescent="0.2">
      <c r="A13" s="6" t="s">
        <v>226</v>
      </c>
      <c r="B13" s="5" t="s">
        <v>30</v>
      </c>
      <c r="C13" s="90"/>
      <c r="D13" s="107">
        <f>投入係数表!AJ13</f>
        <v>2.3033309709425938E-3</v>
      </c>
      <c r="E13" s="110">
        <f t="shared" si="9"/>
        <v>0.23033309709425939</v>
      </c>
      <c r="F13" s="85">
        <f>分析係数表!C16</f>
        <v>4.9444829979181093E-2</v>
      </c>
      <c r="G13" s="110">
        <f t="shared" si="0"/>
        <v>1.1388780824403866E-2</v>
      </c>
      <c r="H13" s="110">
        <v>1.5592909584830117E-2</v>
      </c>
      <c r="I13" s="110">
        <f t="shared" si="1"/>
        <v>1.5592909584830117E-2</v>
      </c>
      <c r="J13" s="85">
        <f>分析係数表!G16</f>
        <v>3.3546325878594248E-2</v>
      </c>
      <c r="K13" s="111">
        <f t="shared" si="2"/>
        <v>5.2308482632816686E-4</v>
      </c>
      <c r="L13" s="79"/>
      <c r="M13" s="80"/>
      <c r="N13" s="81">
        <f>分析係数表!H16</f>
        <v>1.6697331772200688E-2</v>
      </c>
      <c r="O13" s="82">
        <f t="shared" si="3"/>
        <v>0.51157332725009175</v>
      </c>
      <c r="P13" s="76">
        <f>分析係数表!C16</f>
        <v>4.9444829979181093E-2</v>
      </c>
      <c r="Q13" s="82">
        <f t="shared" si="4"/>
        <v>2.5294656187764757E-2</v>
      </c>
      <c r="R13" s="83">
        <v>3.0131985839991954E-2</v>
      </c>
      <c r="S13" s="84">
        <f t="shared" si="5"/>
        <v>4.5724895424822068E-2</v>
      </c>
      <c r="T13" s="85">
        <f>分析係数表!F16</f>
        <v>0.28753993610223644</v>
      </c>
      <c r="U13" s="86">
        <f t="shared" si="6"/>
        <v>1.314773350873478E-2</v>
      </c>
      <c r="V13" s="87">
        <f>分析係数表!D16</f>
        <v>3.9936102236421724E-2</v>
      </c>
      <c r="W13" s="167">
        <f t="shared" si="7"/>
        <v>0</v>
      </c>
      <c r="X13" s="76">
        <f>分析係数表!E16</f>
        <v>3.1948881789137379E-2</v>
      </c>
      <c r="Y13" s="166">
        <f t="shared" si="8"/>
        <v>0</v>
      </c>
    </row>
    <row r="14" spans="1:25" x14ac:dyDescent="0.2">
      <c r="A14" s="6" t="s">
        <v>2</v>
      </c>
      <c r="B14" s="5" t="s">
        <v>364</v>
      </c>
      <c r="C14" s="90"/>
      <c r="D14" s="107">
        <f>投入係数表!AJ14</f>
        <v>2.4362154500354358E-3</v>
      </c>
      <c r="E14" s="110">
        <f t="shared" si="9"/>
        <v>0.24362154500354358</v>
      </c>
      <c r="F14" s="85">
        <f>分析係数表!C17</f>
        <v>0.25757290686735657</v>
      </c>
      <c r="G14" s="110">
        <f t="shared" si="0"/>
        <v>6.2750309522079245E-2</v>
      </c>
      <c r="H14" s="110">
        <v>0.1156989237274631</v>
      </c>
      <c r="I14" s="110">
        <f t="shared" si="1"/>
        <v>0.1156989237274631</v>
      </c>
      <c r="J14" s="85">
        <f>分析係数表!G17</f>
        <v>0.2176385387050051</v>
      </c>
      <c r="K14" s="111">
        <f t="shared" si="2"/>
        <v>2.5180544689786911E-2</v>
      </c>
      <c r="L14" s="79"/>
      <c r="M14" s="80"/>
      <c r="N14" s="81">
        <f>分析係数表!H17</f>
        <v>2.8507639611074346E-3</v>
      </c>
      <c r="O14" s="82">
        <f t="shared" si="3"/>
        <v>8.7341787579283944E-2</v>
      </c>
      <c r="P14" s="76">
        <f>分析係数表!C17</f>
        <v>0.25757290686735657</v>
      </c>
      <c r="Q14" s="82">
        <f t="shared" si="4"/>
        <v>2.2496878117787344E-2</v>
      </c>
      <c r="R14" s="83">
        <v>5.7830183994425181E-2</v>
      </c>
      <c r="S14" s="84">
        <f t="shared" si="5"/>
        <v>0.17352910772188829</v>
      </c>
      <c r="T14" s="85">
        <f>分析係数表!F17</f>
        <v>0.33994957352073385</v>
      </c>
      <c r="U14" s="86">
        <f t="shared" si="6"/>
        <v>5.8991146163489404E-2</v>
      </c>
      <c r="V14" s="87">
        <f>分析係数表!D17</f>
        <v>5.4825384904243338E-2</v>
      </c>
      <c r="W14" s="167">
        <f t="shared" si="7"/>
        <v>0</v>
      </c>
      <c r="X14" s="76">
        <f>分析係数表!E17</f>
        <v>5.2625932085188565E-2</v>
      </c>
      <c r="Y14" s="166">
        <f t="shared" si="8"/>
        <v>0</v>
      </c>
    </row>
    <row r="15" spans="1:25" x14ac:dyDescent="0.2">
      <c r="A15" s="6" t="s">
        <v>3</v>
      </c>
      <c r="B15" s="5" t="s">
        <v>31</v>
      </c>
      <c r="C15" s="90"/>
      <c r="D15" s="107">
        <f>投入係数表!AJ15</f>
        <v>7.9730687455705168E-4</v>
      </c>
      <c r="E15" s="110">
        <f t="shared" si="9"/>
        <v>7.9730687455705163E-2</v>
      </c>
      <c r="F15" s="85">
        <f>分析係数表!C18</f>
        <v>0.16953824948311513</v>
      </c>
      <c r="G15" s="110">
        <f t="shared" si="0"/>
        <v>1.351740118132562E-2</v>
      </c>
      <c r="H15" s="110">
        <v>2.0001502005569168E-2</v>
      </c>
      <c r="I15" s="110">
        <f t="shared" si="1"/>
        <v>2.0001502005569168E-2</v>
      </c>
      <c r="J15" s="85">
        <f>分析係数表!G18</f>
        <v>0.21537419573315272</v>
      </c>
      <c r="K15" s="111">
        <f t="shared" si="2"/>
        <v>4.3078074079045004E-3</v>
      </c>
      <c r="L15" s="79"/>
      <c r="M15" s="80"/>
      <c r="N15" s="81">
        <f>分析係数表!H18</f>
        <v>4.4361377966212629E-4</v>
      </c>
      <c r="O15" s="82">
        <f t="shared" si="3"/>
        <v>1.3591451638613063E-2</v>
      </c>
      <c r="P15" s="76">
        <f>分析係数表!C18</f>
        <v>0.16953824948311513</v>
      </c>
      <c r="Q15" s="82">
        <f t="shared" si="4"/>
        <v>2.3042709187448755E-3</v>
      </c>
      <c r="R15" s="83">
        <v>6.9088094643655739E-3</v>
      </c>
      <c r="S15" s="84">
        <f t="shared" si="5"/>
        <v>2.6910311469934743E-2</v>
      </c>
      <c r="T15" s="85">
        <f>分析係数表!F18</f>
        <v>0.45885540128682695</v>
      </c>
      <c r="U15" s="86">
        <f t="shared" si="6"/>
        <v>1.2347941768290408E-2</v>
      </c>
      <c r="V15" s="87">
        <f>分析係数表!D18</f>
        <v>0.10802573653911277</v>
      </c>
      <c r="W15" s="167">
        <f t="shared" si="7"/>
        <v>0</v>
      </c>
      <c r="X15" s="76">
        <f>分析係数表!E18</f>
        <v>0.10599390450389434</v>
      </c>
      <c r="Y15" s="166">
        <f t="shared" si="8"/>
        <v>0</v>
      </c>
    </row>
    <row r="16" spans="1:25" x14ac:dyDescent="0.2">
      <c r="A16" s="6" t="s">
        <v>4</v>
      </c>
      <c r="B16" s="5" t="s">
        <v>32</v>
      </c>
      <c r="C16" s="90"/>
      <c r="D16" s="107">
        <f>投入係数表!AJ16</f>
        <v>0</v>
      </c>
      <c r="E16" s="110">
        <f t="shared" si="9"/>
        <v>0</v>
      </c>
      <c r="F16" s="85">
        <f>分析係数表!C19</f>
        <v>7.0188221007893126E-2</v>
      </c>
      <c r="G16" s="110">
        <f t="shared" si="0"/>
        <v>0</v>
      </c>
      <c r="H16" s="110">
        <v>1.9606072897536205E-3</v>
      </c>
      <c r="I16" s="110">
        <f t="shared" si="1"/>
        <v>1.9606072897536205E-3</v>
      </c>
      <c r="J16" s="85">
        <f>分析係数表!G19</f>
        <v>5.7542768273716953E-2</v>
      </c>
      <c r="K16" s="111">
        <f t="shared" si="2"/>
        <v>1.1281877095005281E-4</v>
      </c>
      <c r="L16" s="79"/>
      <c r="M16" s="80"/>
      <c r="N16" s="81">
        <f>分析係数表!H19</f>
        <v>-1.1635771269826264E-4</v>
      </c>
      <c r="O16" s="82">
        <f t="shared" si="3"/>
        <v>-3.5649709216034266E-3</v>
      </c>
      <c r="P16" s="76">
        <f>分析係数表!C19</f>
        <v>7.0188221007893126E-2</v>
      </c>
      <c r="Q16" s="82">
        <f t="shared" si="4"/>
        <v>-2.5021896693221374E-4</v>
      </c>
      <c r="R16" s="83">
        <v>2.2299624511769468E-3</v>
      </c>
      <c r="S16" s="84">
        <f t="shared" si="5"/>
        <v>4.1905697409305668E-3</v>
      </c>
      <c r="T16" s="85">
        <f>分析係数表!F19</f>
        <v>0.24027993779160187</v>
      </c>
      <c r="U16" s="86">
        <f t="shared" si="6"/>
        <v>1.0069098366621658E-3</v>
      </c>
      <c r="V16" s="87">
        <f>分析係数表!D19</f>
        <v>1.4774494556765163E-2</v>
      </c>
      <c r="W16" s="167">
        <f t="shared" si="7"/>
        <v>0</v>
      </c>
      <c r="X16" s="76">
        <f>分析係数表!E19</f>
        <v>1.6329704510108865E-2</v>
      </c>
      <c r="Y16" s="166">
        <f t="shared" si="8"/>
        <v>0</v>
      </c>
    </row>
    <row r="17" spans="1:25" x14ac:dyDescent="0.2">
      <c r="A17" s="6" t="s">
        <v>5</v>
      </c>
      <c r="B17" s="5" t="s">
        <v>33</v>
      </c>
      <c r="C17" s="90"/>
      <c r="D17" s="107">
        <f>投入係数表!AJ17</f>
        <v>1.638908575478384E-3</v>
      </c>
      <c r="E17" s="110">
        <f t="shared" si="9"/>
        <v>0.16389085754783841</v>
      </c>
      <c r="F17" s="85">
        <f>分析係数表!C20</f>
        <v>0.17015847434864362</v>
      </c>
      <c r="G17" s="110">
        <f t="shared" si="0"/>
        <v>2.7887418280031068E-2</v>
      </c>
      <c r="H17" s="110">
        <v>3.5031499799373707E-2</v>
      </c>
      <c r="I17" s="110">
        <f t="shared" si="1"/>
        <v>3.5031499799373707E-2</v>
      </c>
      <c r="J17" s="85">
        <f>分析係数表!G20</f>
        <v>0.1001139508383526</v>
      </c>
      <c r="K17" s="111">
        <f t="shared" si="2"/>
        <v>3.5071418487082583E-3</v>
      </c>
      <c r="L17" s="79"/>
      <c r="M17" s="80"/>
      <c r="N17" s="81">
        <f>分析係数表!H20</f>
        <v>5.5269913531674753E-4</v>
      </c>
      <c r="O17" s="82">
        <f t="shared" si="3"/>
        <v>1.6933611877616276E-2</v>
      </c>
      <c r="P17" s="76">
        <f>分析係数表!C20</f>
        <v>0.17015847434864362</v>
      </c>
      <c r="Q17" s="82">
        <f t="shared" si="4"/>
        <v>2.8813975623072558E-3</v>
      </c>
      <c r="R17" s="83">
        <v>1.032066985395423E-2</v>
      </c>
      <c r="S17" s="84">
        <f t="shared" si="5"/>
        <v>4.5352169653327938E-2</v>
      </c>
      <c r="T17" s="85">
        <f>分析係数表!F20</f>
        <v>0.22285528243529221</v>
      </c>
      <c r="U17" s="86">
        <f t="shared" si="6"/>
        <v>1.0106970577145685E-2</v>
      </c>
      <c r="V17" s="87">
        <f>分析係数表!D20</f>
        <v>3.9231645775679634E-2</v>
      </c>
      <c r="W17" s="167">
        <f t="shared" si="7"/>
        <v>0</v>
      </c>
      <c r="X17" s="76">
        <f>分析係数表!E20</f>
        <v>4.2487384014325245E-2</v>
      </c>
      <c r="Y17" s="166">
        <f t="shared" si="8"/>
        <v>0</v>
      </c>
    </row>
    <row r="18" spans="1:25" x14ac:dyDescent="0.2">
      <c r="A18" s="6" t="s">
        <v>6</v>
      </c>
      <c r="B18" s="5" t="s">
        <v>34</v>
      </c>
      <c r="C18" s="90"/>
      <c r="D18" s="107">
        <f>投入係数表!AJ18</f>
        <v>3.1006378454996456E-4</v>
      </c>
      <c r="E18" s="110">
        <f t="shared" si="9"/>
        <v>3.1006378454996455E-2</v>
      </c>
      <c r="F18" s="85">
        <f>分析係数表!C21</f>
        <v>0.30753935376967689</v>
      </c>
      <c r="G18" s="110">
        <f t="shared" si="0"/>
        <v>9.5356815927876426E-3</v>
      </c>
      <c r="H18" s="110">
        <v>2.9641017530201159E-2</v>
      </c>
      <c r="I18" s="110">
        <f t="shared" si="1"/>
        <v>2.9641017530201159E-2</v>
      </c>
      <c r="J18" s="85">
        <f>分析係数表!G21</f>
        <v>0.28506721215663355</v>
      </c>
      <c r="K18" s="111">
        <f t="shared" si="2"/>
        <v>8.4496822328203481E-3</v>
      </c>
      <c r="L18" s="79"/>
      <c r="M18" s="80"/>
      <c r="N18" s="81">
        <f>分析係数表!H21</f>
        <v>9.2358934454245961E-4</v>
      </c>
      <c r="O18" s="82">
        <f t="shared" si="3"/>
        <v>2.8296956690227196E-2</v>
      </c>
      <c r="P18" s="76">
        <f>分析係数表!C21</f>
        <v>0.30753935376967689</v>
      </c>
      <c r="Q18" s="82">
        <f t="shared" si="4"/>
        <v>8.7024277741610066E-3</v>
      </c>
      <c r="R18" s="83">
        <v>2.4433144795500406E-2</v>
      </c>
      <c r="S18" s="84">
        <f t="shared" si="5"/>
        <v>5.4074162325701565E-2</v>
      </c>
      <c r="T18" s="85">
        <f>分析係数表!F21</f>
        <v>0.42562828755113968</v>
      </c>
      <c r="U18" s="86">
        <f t="shared" si="6"/>
        <v>2.3015493111450711E-2</v>
      </c>
      <c r="V18" s="87">
        <f>分析係数表!D21</f>
        <v>5.6472822910578611E-2</v>
      </c>
      <c r="W18" s="167">
        <f t="shared" si="7"/>
        <v>0</v>
      </c>
      <c r="X18" s="76">
        <f>分析係数表!E21</f>
        <v>4.989772063120982E-2</v>
      </c>
      <c r="Y18" s="166">
        <f t="shared" si="8"/>
        <v>0</v>
      </c>
    </row>
    <row r="19" spans="1:25" x14ac:dyDescent="0.2">
      <c r="A19" s="6" t="s">
        <v>7</v>
      </c>
      <c r="B19" s="5" t="s">
        <v>268</v>
      </c>
      <c r="C19" s="90"/>
      <c r="D19" s="107">
        <f>投入係数表!AJ19</f>
        <v>0</v>
      </c>
      <c r="E19" s="110">
        <f t="shared" si="9"/>
        <v>0</v>
      </c>
      <c r="F19" s="85">
        <f>分析係数表!C22</f>
        <v>4.2074718897352148E-2</v>
      </c>
      <c r="G19" s="110">
        <f t="shared" si="0"/>
        <v>0</v>
      </c>
      <c r="H19" s="110">
        <v>1.4714755862630202E-3</v>
      </c>
      <c r="I19" s="110">
        <f t="shared" si="1"/>
        <v>1.4714755862630202E-3</v>
      </c>
      <c r="J19" s="85">
        <f>分析係数表!G22</f>
        <v>0.19450101832993891</v>
      </c>
      <c r="K19" s="111">
        <f t="shared" si="2"/>
        <v>2.8620349997580128E-4</v>
      </c>
      <c r="L19" s="79"/>
      <c r="M19" s="80"/>
      <c r="N19" s="81">
        <f>分析係数表!H22</f>
        <v>4.363414226184849E-5</v>
      </c>
      <c r="O19" s="82">
        <f t="shared" si="3"/>
        <v>1.336864095601285E-3</v>
      </c>
      <c r="P19" s="76">
        <f>分析係数表!C22</f>
        <v>4.2074718897352148E-2</v>
      </c>
      <c r="Q19" s="82">
        <f t="shared" si="4"/>
        <v>5.6248181026386976E-5</v>
      </c>
      <c r="R19" s="83">
        <v>7.6403031975121776E-4</v>
      </c>
      <c r="S19" s="84">
        <f t="shared" si="5"/>
        <v>2.2355059060142381E-3</v>
      </c>
      <c r="T19" s="85">
        <f>分析係数表!F22</f>
        <v>0.41276306856754924</v>
      </c>
      <c r="U19" s="86">
        <f t="shared" si="6"/>
        <v>9.2273427756731628E-4</v>
      </c>
      <c r="V19" s="87">
        <f>分析係数表!D22</f>
        <v>1.3577732518669382E-2</v>
      </c>
      <c r="W19" s="167">
        <f t="shared" si="7"/>
        <v>0</v>
      </c>
      <c r="X19" s="76">
        <f>分析係数表!E22</f>
        <v>9.5044127630685669E-3</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0.21523178807947019</v>
      </c>
      <c r="K20" s="111">
        <f t="shared" si="2"/>
        <v>0</v>
      </c>
      <c r="L20" s="79"/>
      <c r="M20" s="80"/>
      <c r="N20" s="81">
        <f>分析係数表!H23</f>
        <v>2.908942817456566E-5</v>
      </c>
      <c r="O20" s="82">
        <f t="shared" si="3"/>
        <v>8.9124273040085665E-4</v>
      </c>
      <c r="P20" s="76">
        <f>分析係数表!C23</f>
        <v>0</v>
      </c>
      <c r="Q20" s="82">
        <f t="shared" si="4"/>
        <v>0</v>
      </c>
      <c r="R20" s="83">
        <v>0</v>
      </c>
      <c r="S20" s="84">
        <f t="shared" si="5"/>
        <v>0</v>
      </c>
      <c r="T20" s="85">
        <f>分析係数表!F23</f>
        <v>0.43984547461368656</v>
      </c>
      <c r="U20" s="86">
        <f t="shared" si="6"/>
        <v>0</v>
      </c>
      <c r="V20" s="87">
        <f>分析係数表!D23</f>
        <v>0.11589403973509933</v>
      </c>
      <c r="W20" s="167">
        <f t="shared" si="7"/>
        <v>0</v>
      </c>
      <c r="X20" s="76">
        <f>分析係数表!E23</f>
        <v>0.11479028697571744</v>
      </c>
      <c r="Y20" s="166">
        <f t="shared" si="8"/>
        <v>0</v>
      </c>
    </row>
    <row r="21" spans="1:25" x14ac:dyDescent="0.2">
      <c r="A21" s="6" t="s">
        <v>9</v>
      </c>
      <c r="B21" s="5" t="s">
        <v>270</v>
      </c>
      <c r="C21" s="90"/>
      <c r="D21" s="107">
        <f>投入係数表!AJ21</f>
        <v>1.3377037562012757E-2</v>
      </c>
      <c r="E21" s="110">
        <f t="shared" si="9"/>
        <v>1.3377037562012757</v>
      </c>
      <c r="F21" s="85">
        <f>分析係数表!C24</f>
        <v>7.1732954545454586E-2</v>
      </c>
      <c r="G21" s="110">
        <f t="shared" si="0"/>
        <v>9.5957442738869969E-2</v>
      </c>
      <c r="H21" s="110">
        <v>9.9667272192743919E-2</v>
      </c>
      <c r="I21" s="110">
        <f t="shared" si="1"/>
        <v>9.9667272192743919E-2</v>
      </c>
      <c r="J21" s="85">
        <f>分析係数表!G24</f>
        <v>0.20895522388059701</v>
      </c>
      <c r="K21" s="111">
        <f t="shared" si="2"/>
        <v>2.0825997174603206E-2</v>
      </c>
      <c r="L21" s="79"/>
      <c r="M21" s="80"/>
      <c r="N21" s="81">
        <f>分析係数表!H24</f>
        <v>3.4907313809478792E-4</v>
      </c>
      <c r="O21" s="82">
        <f t="shared" si="3"/>
        <v>1.069491276481028E-2</v>
      </c>
      <c r="P21" s="76">
        <f>分析係数表!C24</f>
        <v>7.1732954545454586E-2</v>
      </c>
      <c r="Q21" s="82">
        <f t="shared" si="4"/>
        <v>7.6717769122573785E-4</v>
      </c>
      <c r="R21" s="83">
        <v>3.2090307248901937E-3</v>
      </c>
      <c r="S21" s="84">
        <f t="shared" si="5"/>
        <v>0.10287630291763411</v>
      </c>
      <c r="T21" s="85">
        <f>分析係数表!F24</f>
        <v>0.39402985074626867</v>
      </c>
      <c r="U21" s="86">
        <f t="shared" si="6"/>
        <v>4.0536334283963291E-2</v>
      </c>
      <c r="V21" s="87">
        <f>分析係数表!D24</f>
        <v>2.9850746268656716E-2</v>
      </c>
      <c r="W21" s="167">
        <f t="shared" si="7"/>
        <v>0</v>
      </c>
      <c r="X21" s="76">
        <f>分析係数表!E24</f>
        <v>2.3880597014925373E-2</v>
      </c>
      <c r="Y21" s="166">
        <f t="shared" si="8"/>
        <v>0</v>
      </c>
    </row>
    <row r="22" spans="1:25" x14ac:dyDescent="0.2">
      <c r="A22" s="6" t="s">
        <v>10</v>
      </c>
      <c r="B22" s="5" t="s">
        <v>271</v>
      </c>
      <c r="C22" s="90"/>
      <c r="D22" s="107">
        <f>投入係数表!AJ22</f>
        <v>0</v>
      </c>
      <c r="E22" s="110">
        <f t="shared" si="9"/>
        <v>0</v>
      </c>
      <c r="F22" s="85">
        <f>分析係数表!C25</f>
        <v>8.282778259254675E-2</v>
      </c>
      <c r="G22" s="110">
        <f t="shared" si="0"/>
        <v>0</v>
      </c>
      <c r="H22" s="110">
        <v>7.8602520232725331E-3</v>
      </c>
      <c r="I22" s="110">
        <f t="shared" si="1"/>
        <v>7.8602520232725331E-3</v>
      </c>
      <c r="J22" s="85">
        <f>分析係数表!G25</f>
        <v>0.19696794352505498</v>
      </c>
      <c r="K22" s="111">
        <f t="shared" si="2"/>
        <v>1.5482176766126435E-3</v>
      </c>
      <c r="L22" s="79"/>
      <c r="M22" s="80"/>
      <c r="N22" s="81">
        <f>分析係数表!H25</f>
        <v>5.163373500985404E-4</v>
      </c>
      <c r="O22" s="82">
        <f t="shared" si="3"/>
        <v>1.5819558464615205E-2</v>
      </c>
      <c r="P22" s="76">
        <f>分析係数表!C25</f>
        <v>8.282778259254675E-2</v>
      </c>
      <c r="Q22" s="82">
        <f t="shared" si="4"/>
        <v>1.310298949217231E-3</v>
      </c>
      <c r="R22" s="83">
        <v>8.0679279064201498E-3</v>
      </c>
      <c r="S22" s="84">
        <f t="shared" si="5"/>
        <v>1.5928179929692685E-2</v>
      </c>
      <c r="T22" s="85">
        <f>分析係数表!F25</f>
        <v>0.35065385950700151</v>
      </c>
      <c r="U22" s="86">
        <f t="shared" si="6"/>
        <v>5.5852777672686996E-3</v>
      </c>
      <c r="V22" s="87">
        <f>分析係数表!D25</f>
        <v>4.351348223585233E-2</v>
      </c>
      <c r="W22" s="167">
        <f t="shared" si="7"/>
        <v>0</v>
      </c>
      <c r="X22" s="76">
        <f>分析係数表!E25</f>
        <v>4.1546117347529221E-2</v>
      </c>
      <c r="Y22" s="166">
        <f t="shared" si="8"/>
        <v>0</v>
      </c>
    </row>
    <row r="23" spans="1:25" x14ac:dyDescent="0.2">
      <c r="A23" s="6" t="s">
        <v>11</v>
      </c>
      <c r="B23" s="5" t="s">
        <v>35</v>
      </c>
      <c r="C23" s="90"/>
      <c r="D23" s="107">
        <f>投入係数表!AJ23</f>
        <v>8.8589652728561307E-5</v>
      </c>
      <c r="E23" s="110">
        <f t="shared" si="9"/>
        <v>8.8589652728561299E-3</v>
      </c>
      <c r="F23" s="85">
        <f>分析係数表!C26</f>
        <v>0.67408011178388449</v>
      </c>
      <c r="G23" s="110">
        <f t="shared" si="0"/>
        <v>5.971652301416411E-3</v>
      </c>
      <c r="H23" s="110">
        <v>2.7721774822013413E-2</v>
      </c>
      <c r="I23" s="110">
        <f t="shared" si="1"/>
        <v>2.7721774822013413E-2</v>
      </c>
      <c r="J23" s="85">
        <f>分析係数表!G26</f>
        <v>0.19641156410335187</v>
      </c>
      <c r="K23" s="111">
        <f t="shared" si="2"/>
        <v>5.4448771525125736E-3</v>
      </c>
      <c r="L23" s="79"/>
      <c r="M23" s="80"/>
      <c r="N23" s="81">
        <f>分析係数表!H26</f>
        <v>1.0886718494331198E-2</v>
      </c>
      <c r="O23" s="82">
        <f t="shared" si="3"/>
        <v>0.33354759185252059</v>
      </c>
      <c r="P23" s="76">
        <f>分析係数表!C26</f>
        <v>0.67408011178388449</v>
      </c>
      <c r="Q23" s="82">
        <f t="shared" si="4"/>
        <v>0.22483779800119255</v>
      </c>
      <c r="R23" s="83">
        <v>0.25624356612029414</v>
      </c>
      <c r="S23" s="84">
        <f t="shared" si="5"/>
        <v>0.28396534094230758</v>
      </c>
      <c r="T23" s="85">
        <f>分析係数表!F26</f>
        <v>0.33487971980706011</v>
      </c>
      <c r="U23" s="86">
        <f t="shared" si="6"/>
        <v>9.5094233809676257E-2</v>
      </c>
      <c r="V23" s="87">
        <f>分析係数表!D26</f>
        <v>4.2244001351808044E-2</v>
      </c>
      <c r="W23" s="167">
        <f t="shared" si="7"/>
        <v>0</v>
      </c>
      <c r="X23" s="76">
        <f>分析係数表!E26</f>
        <v>4.5807858920396939E-2</v>
      </c>
      <c r="Y23" s="166">
        <f t="shared" si="8"/>
        <v>0</v>
      </c>
    </row>
    <row r="24" spans="1:25" x14ac:dyDescent="0.2">
      <c r="A24" s="6" t="s">
        <v>12</v>
      </c>
      <c r="B24" s="5" t="s">
        <v>365</v>
      </c>
      <c r="C24" s="90"/>
      <c r="D24" s="107">
        <f>投入係数表!AJ24</f>
        <v>0</v>
      </c>
      <c r="E24" s="110">
        <f t="shared" si="9"/>
        <v>0</v>
      </c>
      <c r="F24" s="85">
        <f>分析係数表!C27</f>
        <v>6.0248713550600352E-2</v>
      </c>
      <c r="G24" s="110">
        <f t="shared" si="0"/>
        <v>0</v>
      </c>
      <c r="H24" s="110">
        <v>2.6453430868766579E-4</v>
      </c>
      <c r="I24" s="110">
        <f t="shared" si="1"/>
        <v>2.6453430868766579E-4</v>
      </c>
      <c r="J24" s="85">
        <f>分析係数表!G27</f>
        <v>0.16803278688524589</v>
      </c>
      <c r="K24" s="111">
        <f t="shared" si="2"/>
        <v>4.4450437115550397E-5</v>
      </c>
      <c r="L24" s="79"/>
      <c r="M24" s="80"/>
      <c r="N24" s="81">
        <f>分析係数表!H27</f>
        <v>1.0879446137287556E-2</v>
      </c>
      <c r="O24" s="82">
        <f t="shared" si="3"/>
        <v>0.33332478116992037</v>
      </c>
      <c r="P24" s="76">
        <f>分析係数表!C27</f>
        <v>6.0248713550600352E-2</v>
      </c>
      <c r="Q24" s="82">
        <f t="shared" si="4"/>
        <v>2.0082389260023079E-2</v>
      </c>
      <c r="R24" s="83">
        <v>2.0326091807711246E-2</v>
      </c>
      <c r="S24" s="84">
        <f t="shared" si="5"/>
        <v>2.0590626116398912E-2</v>
      </c>
      <c r="T24" s="85">
        <f>分析係数表!F27</f>
        <v>0.31967213114754101</v>
      </c>
      <c r="U24" s="86">
        <f t="shared" si="6"/>
        <v>6.5822493322914557E-3</v>
      </c>
      <c r="V24" s="87">
        <f>分析係数表!D27</f>
        <v>1.6393442622950821E-2</v>
      </c>
      <c r="W24" s="167">
        <f t="shared" si="7"/>
        <v>0</v>
      </c>
      <c r="X24" s="76">
        <f>分析係数表!E27</f>
        <v>1.7759562841530054E-2</v>
      </c>
      <c r="Y24" s="166">
        <f t="shared" si="8"/>
        <v>0</v>
      </c>
    </row>
    <row r="25" spans="1:25" x14ac:dyDescent="0.2">
      <c r="A25" s="6" t="s">
        <v>13</v>
      </c>
      <c r="B25" s="5" t="s">
        <v>191</v>
      </c>
      <c r="C25" s="90"/>
      <c r="D25" s="107">
        <f>投入係数表!AJ25</f>
        <v>0</v>
      </c>
      <c r="E25" s="110">
        <f t="shared" si="9"/>
        <v>0</v>
      </c>
      <c r="F25" s="85">
        <f>分析係数表!C28</f>
        <v>0.15853112404836545</v>
      </c>
      <c r="G25" s="110">
        <f t="shared" si="0"/>
        <v>0</v>
      </c>
      <c r="H25" s="110">
        <v>1.5612572835675022E-2</v>
      </c>
      <c r="I25" s="110">
        <f t="shared" si="1"/>
        <v>1.5612572835675022E-2</v>
      </c>
      <c r="J25" s="85">
        <f>分析係数表!G28</f>
        <v>0.12484608017512655</v>
      </c>
      <c r="K25" s="111">
        <f t="shared" si="2"/>
        <v>1.9491685199826867E-3</v>
      </c>
      <c r="L25" s="79"/>
      <c r="M25" s="80"/>
      <c r="N25" s="81">
        <f>分析係数表!H28</f>
        <v>2.0813485858901727E-2</v>
      </c>
      <c r="O25" s="82">
        <f t="shared" si="3"/>
        <v>0.63768417360181284</v>
      </c>
      <c r="P25" s="76">
        <f>分析係数表!C28</f>
        <v>0.15853112404836545</v>
      </c>
      <c r="Q25" s="82">
        <f t="shared" si="4"/>
        <v>0.1010927888289484</v>
      </c>
      <c r="R25" s="83">
        <v>0.1148319550617416</v>
      </c>
      <c r="S25" s="84">
        <f t="shared" si="5"/>
        <v>0.13044452789741662</v>
      </c>
      <c r="T25" s="85">
        <f>分析係数表!F28</f>
        <v>0.21350389930223013</v>
      </c>
      <c r="U25" s="86">
        <f t="shared" si="6"/>
        <v>2.7850415348736987E-2</v>
      </c>
      <c r="V25" s="87">
        <f>分析係数表!D28</f>
        <v>5.3153646189629221E-2</v>
      </c>
      <c r="W25" s="167">
        <f t="shared" si="7"/>
        <v>0</v>
      </c>
      <c r="X25" s="76">
        <f>分析係数表!E28</f>
        <v>4.6791626761526886E-2</v>
      </c>
      <c r="Y25" s="166">
        <f t="shared" si="8"/>
        <v>0</v>
      </c>
    </row>
    <row r="26" spans="1:25" x14ac:dyDescent="0.2">
      <c r="A26" s="6" t="s">
        <v>14</v>
      </c>
      <c r="B26" s="5" t="s">
        <v>50</v>
      </c>
      <c r="C26" s="90"/>
      <c r="D26" s="107">
        <f>投入係数表!AJ26</f>
        <v>3.4992912827781714E-3</v>
      </c>
      <c r="E26" s="110">
        <f t="shared" si="9"/>
        <v>0.34992912827781714</v>
      </c>
      <c r="F26" s="85">
        <f>分析係数表!C29</f>
        <v>0.64680851063829792</v>
      </c>
      <c r="G26" s="110">
        <f t="shared" si="0"/>
        <v>0.22633713829033281</v>
      </c>
      <c r="H26" s="110">
        <v>0.33384095844281653</v>
      </c>
      <c r="I26" s="110">
        <f t="shared" si="1"/>
        <v>0.33384095844281653</v>
      </c>
      <c r="J26" s="85">
        <f>分析係数表!G29</f>
        <v>0.2586455783593799</v>
      </c>
      <c r="K26" s="111">
        <f t="shared" si="2"/>
        <v>8.6346487776491995E-2</v>
      </c>
      <c r="L26" s="79"/>
      <c r="M26" s="80"/>
      <c r="N26" s="81">
        <f>分析係数表!H29</f>
        <v>9.8394990800468336E-3</v>
      </c>
      <c r="O26" s="82">
        <f t="shared" si="3"/>
        <v>0.30146285355808972</v>
      </c>
      <c r="P26" s="76">
        <f>分析係数表!C29</f>
        <v>0.64680851063829792</v>
      </c>
      <c r="Q26" s="82">
        <f t="shared" si="4"/>
        <v>0.19498873932267932</v>
      </c>
      <c r="R26" s="83">
        <v>0.29568779442687637</v>
      </c>
      <c r="S26" s="84">
        <f t="shared" si="5"/>
        <v>0.6295287528696929</v>
      </c>
      <c r="T26" s="85">
        <f>分析係数表!F29</f>
        <v>0.37783217222117615</v>
      </c>
      <c r="U26" s="86">
        <f t="shared" si="6"/>
        <v>0.23785621617244404</v>
      </c>
      <c r="V26" s="87">
        <f>分析係数表!D29</f>
        <v>7.0859222996296989E-2</v>
      </c>
      <c r="W26" s="167">
        <f t="shared" si="7"/>
        <v>0</v>
      </c>
      <c r="X26" s="76">
        <f>分析係数表!E29</f>
        <v>5.4980229711918661E-2</v>
      </c>
      <c r="Y26" s="166">
        <f t="shared" si="8"/>
        <v>0</v>
      </c>
    </row>
    <row r="27" spans="1:25" x14ac:dyDescent="0.2">
      <c r="A27" s="6" t="s">
        <v>15</v>
      </c>
      <c r="B27" s="5" t="s">
        <v>36</v>
      </c>
      <c r="C27" s="90"/>
      <c r="D27" s="107">
        <f>投入係数表!AJ27</f>
        <v>2.2590361445783132E-3</v>
      </c>
      <c r="E27" s="110">
        <f t="shared" si="9"/>
        <v>0.2259036144578313</v>
      </c>
      <c r="F27" s="85">
        <f>分析係数表!C30</f>
        <v>1</v>
      </c>
      <c r="G27" s="110">
        <f t="shared" si="0"/>
        <v>0.2259036144578313</v>
      </c>
      <c r="H27" s="110">
        <v>0.28092340638179508</v>
      </c>
      <c r="I27" s="110">
        <f t="shared" si="1"/>
        <v>0.28092340638179508</v>
      </c>
      <c r="J27" s="85">
        <f>分析係数表!G30</f>
        <v>0.34450721322190581</v>
      </c>
      <c r="K27" s="111">
        <f t="shared" si="2"/>
        <v>9.6780139861397177E-2</v>
      </c>
      <c r="L27" s="79"/>
      <c r="M27" s="80"/>
      <c r="N27" s="81">
        <f>分析係数表!H30</f>
        <v>0</v>
      </c>
      <c r="O27" s="82">
        <f t="shared" si="3"/>
        <v>0</v>
      </c>
      <c r="P27" s="76">
        <f>分析係数表!C30</f>
        <v>1</v>
      </c>
      <c r="Q27" s="82">
        <f t="shared" si="4"/>
        <v>0</v>
      </c>
      <c r="R27" s="83">
        <v>7.7045804925843869E-2</v>
      </c>
      <c r="S27" s="84">
        <f t="shared" si="5"/>
        <v>0.35796921130763892</v>
      </c>
      <c r="T27" s="85">
        <f>分析係数表!F30</f>
        <v>0.4405434427377562</v>
      </c>
      <c r="U27" s="86">
        <f t="shared" si="6"/>
        <v>0.15770098874358657</v>
      </c>
      <c r="V27" s="87">
        <f>分析係数表!D30</f>
        <v>0.11695223866660441</v>
      </c>
      <c r="W27" s="167">
        <f t="shared" si="7"/>
        <v>0</v>
      </c>
      <c r="X27" s="76">
        <f>分析係数表!E30</f>
        <v>6.7136654372286289E-2</v>
      </c>
      <c r="Y27" s="166">
        <f t="shared" si="8"/>
        <v>0</v>
      </c>
    </row>
    <row r="28" spans="1:25" x14ac:dyDescent="0.2">
      <c r="A28" s="6" t="s">
        <v>16</v>
      </c>
      <c r="B28" s="5" t="s">
        <v>192</v>
      </c>
      <c r="C28" s="90"/>
      <c r="D28" s="107">
        <f>投入係数表!AJ28</f>
        <v>1.1206591070163006E-2</v>
      </c>
      <c r="E28" s="110">
        <f t="shared" si="9"/>
        <v>1.1206591070163006</v>
      </c>
      <c r="F28" s="85">
        <f>分析係数表!C31</f>
        <v>0.1179326099371788</v>
      </c>
      <c r="G28" s="110">
        <f t="shared" si="0"/>
        <v>0.13216225334030049</v>
      </c>
      <c r="H28" s="110">
        <v>0.15899248074618341</v>
      </c>
      <c r="I28" s="110">
        <f t="shared" si="1"/>
        <v>0.15899248074618341</v>
      </c>
      <c r="J28" s="85">
        <f>分析係数表!G31</f>
        <v>7.0682730923694773E-2</v>
      </c>
      <c r="K28" s="111">
        <f t="shared" si="2"/>
        <v>1.1238022735473203E-2</v>
      </c>
      <c r="L28" s="79"/>
      <c r="M28" s="80"/>
      <c r="N28" s="81">
        <f>分析係数表!H31</f>
        <v>2.2689753976161214E-2</v>
      </c>
      <c r="O28" s="82">
        <f t="shared" si="3"/>
        <v>0.6951693297126682</v>
      </c>
      <c r="P28" s="76">
        <f>分析係数表!C31</f>
        <v>0.1179326099371788</v>
      </c>
      <c r="Q28" s="82">
        <f t="shared" si="4"/>
        <v>8.1983133401294137E-2</v>
      </c>
      <c r="R28" s="83">
        <v>0.10677343715394674</v>
      </c>
      <c r="S28" s="84">
        <f t="shared" si="5"/>
        <v>0.26576591790013016</v>
      </c>
      <c r="T28" s="85">
        <f>分析係数表!F31</f>
        <v>0.34457831325301203</v>
      </c>
      <c r="U28" s="86">
        <f t="shared" si="6"/>
        <v>9.1577171710165328E-2</v>
      </c>
      <c r="V28" s="87">
        <f>分析係数表!D31</f>
        <v>1.8473895582329317E-2</v>
      </c>
      <c r="W28" s="167">
        <f t="shared" si="7"/>
        <v>0</v>
      </c>
      <c r="X28" s="76">
        <f>分析係数表!E31</f>
        <v>1.6064257028112448E-2</v>
      </c>
      <c r="Y28" s="166">
        <f t="shared" si="8"/>
        <v>0</v>
      </c>
    </row>
    <row r="29" spans="1:25" x14ac:dyDescent="0.2">
      <c r="A29" s="6" t="s">
        <v>17</v>
      </c>
      <c r="B29" s="5" t="s">
        <v>272</v>
      </c>
      <c r="C29" s="90"/>
      <c r="D29" s="107">
        <f>投入係数表!AJ29</f>
        <v>4.5623671155209074E-3</v>
      </c>
      <c r="E29" s="110">
        <f t="shared" si="9"/>
        <v>0.45623671155209072</v>
      </c>
      <c r="F29" s="85">
        <f>分析係数表!C32</f>
        <v>0.90289699570815452</v>
      </c>
      <c r="G29" s="110">
        <f t="shared" si="0"/>
        <v>0.41193475619215059</v>
      </c>
      <c r="H29" s="110">
        <v>0.4769190517155274</v>
      </c>
      <c r="I29" s="110">
        <f t="shared" si="1"/>
        <v>0.4769190517155274</v>
      </c>
      <c r="J29" s="85">
        <f>分析係数表!G32</f>
        <v>0.14049586776859505</v>
      </c>
      <c r="K29" s="111">
        <f t="shared" si="2"/>
        <v>6.7005156026148482E-2</v>
      </c>
      <c r="L29" s="79"/>
      <c r="M29" s="80"/>
      <c r="N29" s="81">
        <f>分析係数表!H32</f>
        <v>6.5160319111027074E-3</v>
      </c>
      <c r="O29" s="82">
        <f t="shared" si="3"/>
        <v>0.19963837160979186</v>
      </c>
      <c r="P29" s="76">
        <f>分析係数表!C32</f>
        <v>0.90289699570815452</v>
      </c>
      <c r="Q29" s="82">
        <f t="shared" si="4"/>
        <v>0.18025288595454919</v>
      </c>
      <c r="R29" s="83">
        <v>0.23473946102657101</v>
      </c>
      <c r="S29" s="84">
        <f t="shared" si="5"/>
        <v>0.71165851274209846</v>
      </c>
      <c r="T29" s="85">
        <f>分析係数表!F32</f>
        <v>0.48288075560802834</v>
      </c>
      <c r="U29" s="86">
        <f t="shared" si="6"/>
        <v>0.34364620036779014</v>
      </c>
      <c r="V29" s="87">
        <f>分析係数表!D32</f>
        <v>1.475796930342385E-2</v>
      </c>
      <c r="W29" s="167">
        <f t="shared" si="7"/>
        <v>0</v>
      </c>
      <c r="X29" s="76">
        <f>分析係数表!E32</f>
        <v>1.8890200708382526E-2</v>
      </c>
      <c r="Y29" s="166">
        <f t="shared" si="8"/>
        <v>0</v>
      </c>
    </row>
    <row r="30" spans="1:25" x14ac:dyDescent="0.2">
      <c r="A30" s="6" t="s">
        <v>18</v>
      </c>
      <c r="B30" s="5" t="s">
        <v>273</v>
      </c>
      <c r="C30" s="90"/>
      <c r="D30" s="107">
        <f>投入係数表!AJ30</f>
        <v>3.7650602409638554E-3</v>
      </c>
      <c r="E30" s="110">
        <f t="shared" si="9"/>
        <v>0.37650602409638556</v>
      </c>
      <c r="F30" s="85">
        <f>分析係数表!C33</f>
        <v>0.9642857142857143</v>
      </c>
      <c r="G30" s="110">
        <f t="shared" si="0"/>
        <v>0.36305938037865754</v>
      </c>
      <c r="H30" s="110">
        <v>0.39931332565366773</v>
      </c>
      <c r="I30" s="110">
        <f t="shared" si="1"/>
        <v>0.39931332565366773</v>
      </c>
      <c r="J30" s="85">
        <f>分析係数表!G33</f>
        <v>0.50770178681454092</v>
      </c>
      <c r="K30" s="111">
        <f t="shared" si="2"/>
        <v>0.20273208893322378</v>
      </c>
      <c r="L30" s="79"/>
      <c r="M30" s="80"/>
      <c r="N30" s="81">
        <f>分析係数表!H33</f>
        <v>9.5995112976066674E-4</v>
      </c>
      <c r="O30" s="82">
        <f t="shared" si="3"/>
        <v>2.9411010103228268E-2</v>
      </c>
      <c r="P30" s="76">
        <f>分析係数表!C33</f>
        <v>0.9642857142857143</v>
      </c>
      <c r="Q30" s="82">
        <f t="shared" si="4"/>
        <v>2.8360616885255829E-2</v>
      </c>
      <c r="R30" s="83">
        <v>9.6700106576455974E-2</v>
      </c>
      <c r="S30" s="84">
        <f t="shared" si="5"/>
        <v>0.49601343223012373</v>
      </c>
      <c r="T30" s="85">
        <f>分析係数表!F33</f>
        <v>0.64571780653111521</v>
      </c>
      <c r="U30" s="86">
        <f t="shared" si="6"/>
        <v>0.32028470546960547</v>
      </c>
      <c r="V30" s="87">
        <f>分析係数表!D33</f>
        <v>6.5311152187307459E-2</v>
      </c>
      <c r="W30" s="167">
        <f t="shared" si="7"/>
        <v>0</v>
      </c>
      <c r="X30" s="76">
        <f>分析係数表!E33</f>
        <v>5.730129390018484E-2</v>
      </c>
      <c r="Y30" s="166">
        <f t="shared" si="8"/>
        <v>0</v>
      </c>
    </row>
    <row r="31" spans="1:25" x14ac:dyDescent="0.2">
      <c r="A31" s="6" t="s">
        <v>19</v>
      </c>
      <c r="B31" s="5" t="s">
        <v>274</v>
      </c>
      <c r="C31" s="90"/>
      <c r="D31" s="107">
        <f>投入係数表!AJ31</f>
        <v>6.0816796598157336E-2</v>
      </c>
      <c r="E31" s="110">
        <f t="shared" si="9"/>
        <v>6.0816796598157339</v>
      </c>
      <c r="F31" s="85">
        <f>分析係数表!C34</f>
        <v>0.30203352059055666</v>
      </c>
      <c r="G31" s="110">
        <f t="shared" si="0"/>
        <v>1.836871118758125</v>
      </c>
      <c r="H31" s="110">
        <v>1.9773118163760275</v>
      </c>
      <c r="I31" s="110">
        <f t="shared" si="1"/>
        <v>1.9773118163760275</v>
      </c>
      <c r="J31" s="85">
        <f>分析係数表!G34</f>
        <v>0.42483507228746548</v>
      </c>
      <c r="K31" s="111">
        <f t="shared" si="2"/>
        <v>0.84003140844496926</v>
      </c>
      <c r="L31" s="79"/>
      <c r="M31" s="80"/>
      <c r="N31" s="81">
        <f>分析係数表!H34</f>
        <v>0.16119179387231194</v>
      </c>
      <c r="O31" s="82">
        <f t="shared" si="3"/>
        <v>4.9385987798337467</v>
      </c>
      <c r="P31" s="76">
        <f>分析係数表!C34</f>
        <v>0.30203352059055666</v>
      </c>
      <c r="Q31" s="82">
        <f t="shared" si="4"/>
        <v>1.4916223762574139</v>
      </c>
      <c r="R31" s="83">
        <v>1.6437583265423787</v>
      </c>
      <c r="S31" s="84">
        <f t="shared" si="5"/>
        <v>3.6210701429184065</v>
      </c>
      <c r="T31" s="85">
        <f>分析係数表!F34</f>
        <v>0.69971459317830909</v>
      </c>
      <c r="U31" s="86">
        <f t="shared" si="6"/>
        <v>2.5337156219222745</v>
      </c>
      <c r="V31" s="87">
        <f>分析係数表!D34</f>
        <v>0.22921442942029663</v>
      </c>
      <c r="W31" s="167">
        <f t="shared" si="7"/>
        <v>1</v>
      </c>
      <c r="X31" s="76">
        <f>分析係数表!E34</f>
        <v>0.15341786365975763</v>
      </c>
      <c r="Y31" s="166">
        <f t="shared" si="8"/>
        <v>1</v>
      </c>
    </row>
    <row r="32" spans="1:25" x14ac:dyDescent="0.2">
      <c r="A32" s="6" t="s">
        <v>20</v>
      </c>
      <c r="B32" s="5" t="s">
        <v>37</v>
      </c>
      <c r="C32" s="90"/>
      <c r="D32" s="107">
        <f>投入係数表!AJ32</f>
        <v>7.7072997873848335E-3</v>
      </c>
      <c r="E32" s="110">
        <f t="shared" si="9"/>
        <v>0.77072997873848337</v>
      </c>
      <c r="F32" s="85">
        <f>分析係数表!C35</f>
        <v>0.24187752657583472</v>
      </c>
      <c r="G32" s="110">
        <f t="shared" si="0"/>
        <v>0.18642226091511005</v>
      </c>
      <c r="H32" s="110">
        <v>0.24797643673291178</v>
      </c>
      <c r="I32" s="110">
        <f t="shared" si="1"/>
        <v>0.24797643673291178</v>
      </c>
      <c r="J32" s="85">
        <f>分析係数表!G35</f>
        <v>0.31447635625181319</v>
      </c>
      <c r="K32" s="111">
        <f t="shared" si="2"/>
        <v>7.7982726260074381E-2</v>
      </c>
      <c r="L32" s="79"/>
      <c r="M32" s="80"/>
      <c r="N32" s="81">
        <f>分析係数表!H35</f>
        <v>6.1051437381369679E-2</v>
      </c>
      <c r="O32" s="82">
        <f t="shared" si="3"/>
        <v>1.870495680428798</v>
      </c>
      <c r="P32" s="76">
        <f>分析係数表!C35</f>
        <v>0.24187752657583472</v>
      </c>
      <c r="Q32" s="82">
        <f t="shared" si="4"/>
        <v>0.45243086865290066</v>
      </c>
      <c r="R32" s="83">
        <v>0.56351705825297582</v>
      </c>
      <c r="S32" s="84">
        <f t="shared" si="5"/>
        <v>0.81149349498588763</v>
      </c>
      <c r="T32" s="85">
        <f>分析係数表!F35</f>
        <v>0.64519872352770524</v>
      </c>
      <c r="U32" s="86">
        <f t="shared" si="6"/>
        <v>0.52357456711593098</v>
      </c>
      <c r="V32" s="87">
        <f>分析係数表!D35</f>
        <v>9.0803597331012481E-2</v>
      </c>
      <c r="W32" s="167">
        <f t="shared" si="7"/>
        <v>0</v>
      </c>
      <c r="X32" s="76">
        <f>分析係数表!E35</f>
        <v>8.3260806498404408E-2</v>
      </c>
      <c r="Y32" s="166">
        <f t="shared" si="8"/>
        <v>0</v>
      </c>
    </row>
    <row r="33" spans="1:25" x14ac:dyDescent="0.2">
      <c r="A33" s="6" t="s">
        <v>21</v>
      </c>
      <c r="B33" s="5" t="s">
        <v>38</v>
      </c>
      <c r="C33" s="90"/>
      <c r="D33" s="107">
        <f>投入係数表!AJ33</f>
        <v>1.8825301204819279E-2</v>
      </c>
      <c r="E33" s="110">
        <f t="shared" si="9"/>
        <v>1.8825301204819278</v>
      </c>
      <c r="F33" s="85">
        <f>分析係数表!C36</f>
        <v>0.77936171821825606</v>
      </c>
      <c r="G33" s="110">
        <f t="shared" si="0"/>
        <v>1.4671719092964159</v>
      </c>
      <c r="H33" s="110">
        <v>1.5952630635637335</v>
      </c>
      <c r="I33" s="110">
        <f t="shared" si="1"/>
        <v>1.5952630635637335</v>
      </c>
      <c r="J33" s="85">
        <f>分析係数表!G36</f>
        <v>1.8652197083474639E-2</v>
      </c>
      <c r="K33" s="111">
        <f t="shared" si="2"/>
        <v>2.9755161061578286E-2</v>
      </c>
      <c r="L33" s="79"/>
      <c r="M33" s="80"/>
      <c r="N33" s="81">
        <f>分析係数表!H36</f>
        <v>0.16962772804293599</v>
      </c>
      <c r="O33" s="82">
        <f t="shared" si="3"/>
        <v>5.197059171649995</v>
      </c>
      <c r="P33" s="76">
        <f>分析係数表!C36</f>
        <v>0.77936171821825606</v>
      </c>
      <c r="Q33" s="82">
        <f t="shared" si="4"/>
        <v>4.0503889656990868</v>
      </c>
      <c r="R33" s="83">
        <v>4.2286047571546233</v>
      </c>
      <c r="S33" s="84">
        <f t="shared" si="5"/>
        <v>5.8238678207183572</v>
      </c>
      <c r="T33" s="85">
        <f>分析係数表!F36</f>
        <v>0.88299985465820452</v>
      </c>
      <c r="U33" s="86">
        <f t="shared" si="6"/>
        <v>5.1424744392429034</v>
      </c>
      <c r="V33" s="87">
        <f>分析係数表!D36</f>
        <v>1.046460927280655E-2</v>
      </c>
      <c r="W33" s="167">
        <f t="shared" si="7"/>
        <v>0</v>
      </c>
      <c r="X33" s="76">
        <f>分析係数表!E36</f>
        <v>2.9068359091129307E-3</v>
      </c>
      <c r="Y33" s="166">
        <f t="shared" si="8"/>
        <v>0</v>
      </c>
    </row>
    <row r="34" spans="1:25" x14ac:dyDescent="0.2">
      <c r="A34" s="6" t="s">
        <v>22</v>
      </c>
      <c r="B34" s="5" t="s">
        <v>377</v>
      </c>
      <c r="C34" s="90"/>
      <c r="D34" s="107">
        <f>投入係数表!AJ34</f>
        <v>1.2092487597448617E-2</v>
      </c>
      <c r="E34" s="110">
        <f t="shared" si="9"/>
        <v>1.2092487597448618</v>
      </c>
      <c r="F34" s="85">
        <f>分析係数表!C37</f>
        <v>0.39264934616049307</v>
      </c>
      <c r="G34" s="110">
        <f t="shared" si="0"/>
        <v>0.47481073485920716</v>
      </c>
      <c r="H34" s="110">
        <v>0.60303877943078321</v>
      </c>
      <c r="I34" s="110">
        <f t="shared" si="1"/>
        <v>0.60303877943078321</v>
      </c>
      <c r="J34" s="85">
        <f>分析係数表!G37</f>
        <v>0.48015873015873017</v>
      </c>
      <c r="K34" s="111">
        <f t="shared" si="2"/>
        <v>0.28955433456795543</v>
      </c>
      <c r="L34" s="79"/>
      <c r="M34" s="80"/>
      <c r="N34" s="81">
        <f>分析係数表!H37</f>
        <v>4.8128458914818879E-2</v>
      </c>
      <c r="O34" s="82">
        <f t="shared" si="3"/>
        <v>1.4745610974482171</v>
      </c>
      <c r="P34" s="76">
        <f>分析係数表!C37</f>
        <v>0.39264934616049307</v>
      </c>
      <c r="Q34" s="82">
        <f t="shared" si="4"/>
        <v>0.57898545078674157</v>
      </c>
      <c r="R34" s="83">
        <v>0.72421920963838426</v>
      </c>
      <c r="S34" s="84">
        <f t="shared" si="5"/>
        <v>1.3272579890691674</v>
      </c>
      <c r="T34" s="85">
        <f>分析係数表!F37</f>
        <v>0.71504884004884006</v>
      </c>
      <c r="U34" s="86">
        <f t="shared" si="6"/>
        <v>0.94905428552946414</v>
      </c>
      <c r="V34" s="87">
        <f>分析係数表!D37</f>
        <v>0.11240842490842491</v>
      </c>
      <c r="W34" s="167">
        <f t="shared" si="7"/>
        <v>0</v>
      </c>
      <c r="X34" s="76">
        <f>分析係数表!E37</f>
        <v>0.10057997557997558</v>
      </c>
      <c r="Y34" s="166">
        <f t="shared" si="8"/>
        <v>0</v>
      </c>
    </row>
    <row r="35" spans="1:25" x14ac:dyDescent="0.2">
      <c r="A35" s="6" t="s">
        <v>23</v>
      </c>
      <c r="B35" s="5" t="s">
        <v>193</v>
      </c>
      <c r="C35" s="90"/>
      <c r="D35" s="107">
        <f>投入係数表!AJ35</f>
        <v>1.160524450744153E-2</v>
      </c>
      <c r="E35" s="110">
        <f t="shared" si="9"/>
        <v>1.160524450744153</v>
      </c>
      <c r="F35" s="85">
        <f>分析係数表!C38</f>
        <v>0.1050867904295959</v>
      </c>
      <c r="G35" s="110">
        <f t="shared" si="0"/>
        <v>0.12195578974377269</v>
      </c>
      <c r="H35" s="110">
        <v>0.14894854875013114</v>
      </c>
      <c r="I35" s="110">
        <f t="shared" si="1"/>
        <v>0.14894854875013114</v>
      </c>
      <c r="J35" s="85">
        <f>分析係数表!G38</f>
        <v>0.35480984340044741</v>
      </c>
      <c r="K35" s="111">
        <f t="shared" si="2"/>
        <v>5.2848411256757939E-2</v>
      </c>
      <c r="L35" s="79"/>
      <c r="M35" s="80"/>
      <c r="N35" s="81">
        <f>分析係数表!H38</f>
        <v>4.2637829346869612E-2</v>
      </c>
      <c r="O35" s="82">
        <f t="shared" si="3"/>
        <v>1.3063390320850554</v>
      </c>
      <c r="P35" s="76">
        <f>分析係数表!C38</f>
        <v>0.1050867904295959</v>
      </c>
      <c r="Q35" s="82">
        <f t="shared" si="4"/>
        <v>0.13727897609472337</v>
      </c>
      <c r="R35" s="83">
        <v>0.17211808179296834</v>
      </c>
      <c r="S35" s="84">
        <f t="shared" si="5"/>
        <v>0.32106663054309947</v>
      </c>
      <c r="T35" s="85">
        <f>分析係数表!F38</f>
        <v>0.56778523489932886</v>
      </c>
      <c r="U35" s="86">
        <f t="shared" si="6"/>
        <v>0.18229689224124976</v>
      </c>
      <c r="V35" s="87">
        <f>分析係数表!D38</f>
        <v>4.0715883668903802E-2</v>
      </c>
      <c r="W35" s="167">
        <f t="shared" si="7"/>
        <v>0</v>
      </c>
      <c r="X35" s="76">
        <f>分析係数表!E38</f>
        <v>3.3557046979865772E-2</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0.10852447895885281</v>
      </c>
      <c r="I36" s="110">
        <f t="shared" si="1"/>
        <v>0.10852447895885281</v>
      </c>
      <c r="J36" s="85">
        <f>分析係数表!G39</f>
        <v>0.33710212609069684</v>
      </c>
      <c r="K36" s="111">
        <f t="shared" si="2"/>
        <v>3.6583832589914378E-2</v>
      </c>
      <c r="L36" s="79"/>
      <c r="M36" s="80"/>
      <c r="N36" s="81">
        <f>分析係数表!H39</f>
        <v>3.8325321619990253E-3</v>
      </c>
      <c r="O36" s="82">
        <f t="shared" si="3"/>
        <v>0.11742122973031285</v>
      </c>
      <c r="P36" s="76">
        <f>分析係数表!C39</f>
        <v>1</v>
      </c>
      <c r="Q36" s="82">
        <f t="shared" si="4"/>
        <v>0.11742122973031285</v>
      </c>
      <c r="R36" s="83">
        <v>0.35162493907838455</v>
      </c>
      <c r="S36" s="84">
        <f t="shared" si="5"/>
        <v>0.46014941803723736</v>
      </c>
      <c r="T36" s="85">
        <f>分析係数表!F39</f>
        <v>0.68778419564950233</v>
      </c>
      <c r="U36" s="86">
        <f t="shared" si="6"/>
        <v>0.31648349736332787</v>
      </c>
      <c r="V36" s="87">
        <f>分析係数表!D39</f>
        <v>5.5733071156445865E-2</v>
      </c>
      <c r="W36" s="167">
        <f t="shared" si="7"/>
        <v>0</v>
      </c>
      <c r="X36" s="76">
        <f>分析係数表!E39</f>
        <v>7.0111834828560898E-2</v>
      </c>
      <c r="Y36" s="166">
        <f t="shared" si="8"/>
        <v>0</v>
      </c>
    </row>
    <row r="37" spans="1:25" x14ac:dyDescent="0.2">
      <c r="A37" s="6" t="s">
        <v>25</v>
      </c>
      <c r="B37" s="5" t="s">
        <v>40</v>
      </c>
      <c r="C37" s="90"/>
      <c r="D37" s="107">
        <f>投入係数表!AJ37</f>
        <v>8.8589652728561307E-5</v>
      </c>
      <c r="E37" s="110">
        <f t="shared" si="9"/>
        <v>8.8589652728561299E-3</v>
      </c>
      <c r="F37" s="85">
        <f>分析係数表!C40</f>
        <v>0.68553257686676428</v>
      </c>
      <c r="G37" s="110">
        <f t="shared" si="0"/>
        <v>6.0731092918742402E-3</v>
      </c>
      <c r="H37" s="110">
        <v>7.0736377623430453E-3</v>
      </c>
      <c r="I37" s="110">
        <f t="shared" si="1"/>
        <v>7.0736377623430453E-3</v>
      </c>
      <c r="J37" s="85">
        <f>分析係数表!G40</f>
        <v>0.52354072328019352</v>
      </c>
      <c r="K37" s="111">
        <f t="shared" si="2"/>
        <v>3.7033374303191676E-3</v>
      </c>
      <c r="L37" s="79"/>
      <c r="M37" s="80"/>
      <c r="N37" s="81">
        <f>分析係数表!H40</f>
        <v>2.9983928090933552E-2</v>
      </c>
      <c r="O37" s="82">
        <f t="shared" si="3"/>
        <v>0.91864844436068294</v>
      </c>
      <c r="P37" s="76">
        <f>分析係数表!C40</f>
        <v>0.68553257686676428</v>
      </c>
      <c r="Q37" s="82">
        <f t="shared" si="4"/>
        <v>0.62976343529722334</v>
      </c>
      <c r="R37" s="83">
        <v>0.63102280163856161</v>
      </c>
      <c r="S37" s="84">
        <f t="shared" si="5"/>
        <v>0.63809643940090466</v>
      </c>
      <c r="T37" s="85">
        <f>分析係数表!F40</f>
        <v>0.72017864896718564</v>
      </c>
      <c r="U37" s="86">
        <f t="shared" si="6"/>
        <v>0.45954343163851519</v>
      </c>
      <c r="V37" s="87">
        <f>分析係数表!D40</f>
        <v>0.117486508281124</v>
      </c>
      <c r="W37" s="167">
        <f t="shared" si="7"/>
        <v>0</v>
      </c>
      <c r="X37" s="76">
        <f>分析係数表!E40</f>
        <v>7.2700204701941565E-2</v>
      </c>
      <c r="Y37" s="166">
        <f t="shared" si="8"/>
        <v>0</v>
      </c>
    </row>
    <row r="38" spans="1:25" x14ac:dyDescent="0.2">
      <c r="A38" s="6" t="s">
        <v>26</v>
      </c>
      <c r="B38" s="5" t="s">
        <v>276</v>
      </c>
      <c r="C38" s="75">
        <f>最終需要_まとめ!C39</f>
        <v>100</v>
      </c>
      <c r="D38" s="107">
        <f>投入係数表!AJ38</f>
        <v>2.0774273564847626E-2</v>
      </c>
      <c r="E38" s="110">
        <f t="shared" si="9"/>
        <v>2.0774273564847627</v>
      </c>
      <c r="F38" s="85">
        <f>分析係数表!C41</f>
        <v>0.79754162795683559</v>
      </c>
      <c r="G38" s="110">
        <f t="shared" si="0"/>
        <v>1.656834795852923</v>
      </c>
      <c r="H38" s="110">
        <v>1.6862717713327178</v>
      </c>
      <c r="I38" s="110">
        <f t="shared" si="1"/>
        <v>101.68627177133271</v>
      </c>
      <c r="J38" s="85">
        <f>分析係数表!G41</f>
        <v>0.45300318922749822</v>
      </c>
      <c r="K38" s="111">
        <f t="shared" si="2"/>
        <v>46.064205413067846</v>
      </c>
      <c r="L38" s="79"/>
      <c r="M38" s="80"/>
      <c r="N38" s="81">
        <f>分析係数表!H41</f>
        <v>5.1357385442195667E-2</v>
      </c>
      <c r="O38" s="82">
        <f t="shared" si="3"/>
        <v>1.5734890405227122</v>
      </c>
      <c r="P38" s="76">
        <f>分析係数表!C41</f>
        <v>0.79754162795683559</v>
      </c>
      <c r="Q38" s="82">
        <f t="shared" si="4"/>
        <v>1.2549230109507232</v>
      </c>
      <c r="R38" s="83">
        <v>1.2787062237881519</v>
      </c>
      <c r="S38" s="84">
        <f t="shared" si="5"/>
        <v>102.96497799512086</v>
      </c>
      <c r="T38" s="85">
        <f>分析係数表!F41</f>
        <v>0.55652019844082212</v>
      </c>
      <c r="U38" s="86">
        <f t="shared" si="6"/>
        <v>57.302089986299542</v>
      </c>
      <c r="V38" s="87">
        <f>分析係数表!D41</f>
        <v>0.15915131112686037</v>
      </c>
      <c r="W38" s="167">
        <f t="shared" si="7"/>
        <v>16</v>
      </c>
      <c r="X38" s="76">
        <f>分析係数表!E41</f>
        <v>0.14781183557760452</v>
      </c>
      <c r="Y38" s="166">
        <f t="shared" si="8"/>
        <v>15</v>
      </c>
    </row>
    <row r="39" spans="1:25" x14ac:dyDescent="0.2">
      <c r="A39" s="6" t="s">
        <v>51</v>
      </c>
      <c r="B39" s="5" t="s">
        <v>367</v>
      </c>
      <c r="C39" s="90"/>
      <c r="D39" s="107">
        <f>投入係数表!AJ39</f>
        <v>1.0187810063784549E-3</v>
      </c>
      <c r="E39" s="110">
        <f t="shared" si="9"/>
        <v>0.1018781006378455</v>
      </c>
      <c r="F39" s="85">
        <f>分析係数表!C42</f>
        <v>0.98696461824953441</v>
      </c>
      <c r="G39" s="110">
        <f>E39*F39</f>
        <v>0.10055008070401883</v>
      </c>
      <c r="H39" s="110">
        <v>0.11788676245165979</v>
      </c>
      <c r="I39" s="110">
        <f>C39+H39</f>
        <v>0.11788676245165979</v>
      </c>
      <c r="J39" s="85">
        <f>分析係数表!G42</f>
        <v>0.48689138576779029</v>
      </c>
      <c r="K39" s="111">
        <f>I39*J39</f>
        <v>5.7398049133766942E-2</v>
      </c>
      <c r="L39" s="79"/>
      <c r="M39" s="80"/>
      <c r="N39" s="81">
        <f>分析係数表!H42</f>
        <v>1.3250234533514657E-2</v>
      </c>
      <c r="O39" s="82">
        <f t="shared" si="3"/>
        <v>0.40596106369759016</v>
      </c>
      <c r="P39" s="76">
        <f>分析係数表!C42</f>
        <v>0.98696461824953441</v>
      </c>
      <c r="Q39" s="82">
        <f>O39*P39</f>
        <v>0.40066920625646701</v>
      </c>
      <c r="R39" s="83">
        <v>0.42007864719565891</v>
      </c>
      <c r="S39" s="84">
        <f>I39+R39</f>
        <v>0.53796540964731865</v>
      </c>
      <c r="T39" s="85">
        <f>分析係数表!F42</f>
        <v>0.55852059925093633</v>
      </c>
      <c r="U39" s="86">
        <f t="shared" si="6"/>
        <v>0.30046476297249586</v>
      </c>
      <c r="V39" s="87">
        <f>分析係数表!D42</f>
        <v>0.29447565543071164</v>
      </c>
      <c r="W39" s="167">
        <f t="shared" si="7"/>
        <v>0</v>
      </c>
      <c r="X39" s="76">
        <f>分析係数表!E42</f>
        <v>0.22518726591760299</v>
      </c>
      <c r="Y39" s="166">
        <f t="shared" si="8"/>
        <v>0</v>
      </c>
    </row>
    <row r="40" spans="1:25" x14ac:dyDescent="0.2">
      <c r="A40" s="6" t="s">
        <v>194</v>
      </c>
      <c r="B40" s="5" t="s">
        <v>41</v>
      </c>
      <c r="C40" s="90"/>
      <c r="D40" s="107">
        <f>投入係数表!AJ40</f>
        <v>4.6819631467044646E-2</v>
      </c>
      <c r="E40" s="110">
        <f t="shared" si="9"/>
        <v>4.6819631467044642</v>
      </c>
      <c r="F40" s="85">
        <f>分析係数表!C43</f>
        <v>0.29367142552738124</v>
      </c>
      <c r="G40" s="110">
        <f>E40*F40</f>
        <v>1.3749587915593635</v>
      </c>
      <c r="H40" s="110">
        <v>1.6083815001021635</v>
      </c>
      <c r="I40" s="110">
        <f>C40+H40</f>
        <v>1.6083815001021635</v>
      </c>
      <c r="J40" s="85">
        <f>分析係数表!G43</f>
        <v>0.35405848592511613</v>
      </c>
      <c r="K40" s="111">
        <f>I40*J40</f>
        <v>0.56946111871613903</v>
      </c>
      <c r="L40" s="79"/>
      <c r="M40" s="80"/>
      <c r="N40" s="81">
        <f>分析係数表!H43</f>
        <v>3.6063618579417776E-2</v>
      </c>
      <c r="O40" s="82">
        <f t="shared" si="3"/>
        <v>1.1049181750144621</v>
      </c>
      <c r="P40" s="76">
        <f>分析係数表!C43</f>
        <v>0.29367142552738124</v>
      </c>
      <c r="Q40" s="82">
        <f>O40*P40</f>
        <v>0.32448289554760962</v>
      </c>
      <c r="R40" s="83">
        <v>0.54782102877618577</v>
      </c>
      <c r="S40" s="84">
        <f>I40+R40</f>
        <v>2.1562025288783495</v>
      </c>
      <c r="T40" s="85">
        <f>分析係数表!F43</f>
        <v>0.58526919923476362</v>
      </c>
      <c r="U40" s="86">
        <f t="shared" si="6"/>
        <v>1.2619589274646039</v>
      </c>
      <c r="V40" s="87">
        <f>分析係数表!D43</f>
        <v>0.25485105220005466</v>
      </c>
      <c r="W40" s="167">
        <f t="shared" si="7"/>
        <v>1</v>
      </c>
      <c r="X40" s="76">
        <f>分析係数表!E43</f>
        <v>0.20470073790653184</v>
      </c>
      <c r="Y40" s="166">
        <f t="shared" si="8"/>
        <v>0</v>
      </c>
    </row>
    <row r="41" spans="1:25" x14ac:dyDescent="0.2">
      <c r="A41" s="6" t="s">
        <v>340</v>
      </c>
      <c r="B41" s="5" t="s">
        <v>42</v>
      </c>
      <c r="C41" s="90"/>
      <c r="D41" s="107">
        <f>投入係数表!AJ41</f>
        <v>1.2712615166548548E-2</v>
      </c>
      <c r="E41" s="110">
        <f t="shared" si="9"/>
        <v>1.2712615166548547</v>
      </c>
      <c r="F41" s="85">
        <f>分析係数表!C44</f>
        <v>0.46678607983623333</v>
      </c>
      <c r="G41" s="110">
        <f>E41*F41</f>
        <v>0.59340717980598401</v>
      </c>
      <c r="H41" s="110">
        <v>0.61101347457424149</v>
      </c>
      <c r="I41" s="110">
        <f>C41+H41</f>
        <v>0.61101347457424149</v>
      </c>
      <c r="J41" s="85">
        <f>分析係数表!G44</f>
        <v>0.26617412140575081</v>
      </c>
      <c r="K41" s="111">
        <f>I41*J41</f>
        <v>0.16263597476187377</v>
      </c>
      <c r="L41" s="79"/>
      <c r="M41" s="80"/>
      <c r="N41" s="81">
        <f>分析係数表!H44</f>
        <v>0.11125251805362636</v>
      </c>
      <c r="O41" s="82">
        <f t="shared" si="3"/>
        <v>3.4085578224180759</v>
      </c>
      <c r="P41" s="76">
        <f>分析係数表!C44</f>
        <v>0.46678607983623333</v>
      </c>
      <c r="Q41" s="82">
        <f>O41*P41</f>
        <v>1.5910673438216616</v>
      </c>
      <c r="R41" s="83">
        <v>1.6161033991799176</v>
      </c>
      <c r="S41" s="84">
        <f>I41+R41</f>
        <v>2.2271168737541593</v>
      </c>
      <c r="T41" s="85">
        <f>分析係数表!F44</f>
        <v>0.50772097976570818</v>
      </c>
      <c r="U41" s="86">
        <f t="shared" si="6"/>
        <v>1.1307539611952029</v>
      </c>
      <c r="V41" s="87">
        <f>分析係数表!D44</f>
        <v>0.21532215122470713</v>
      </c>
      <c r="W41" s="167">
        <f t="shared" si="7"/>
        <v>0</v>
      </c>
      <c r="X41" s="76">
        <f>分析係数表!E44</f>
        <v>0.14064164004259852</v>
      </c>
      <c r="Y41" s="166">
        <f t="shared" si="8"/>
        <v>0</v>
      </c>
    </row>
    <row r="42" spans="1:25" x14ac:dyDescent="0.2">
      <c r="A42" s="6" t="s">
        <v>341</v>
      </c>
      <c r="B42" s="5" t="s">
        <v>278</v>
      </c>
      <c r="C42" s="90"/>
      <c r="D42" s="107">
        <f>投入係数表!AJ42</f>
        <v>1.1826718639262934E-2</v>
      </c>
      <c r="E42" s="110">
        <f t="shared" si="9"/>
        <v>1.1826718639262934</v>
      </c>
      <c r="F42" s="85">
        <f>分析係数表!C45</f>
        <v>1</v>
      </c>
      <c r="G42" s="110">
        <f>E42*F42</f>
        <v>1.1826718639262934</v>
      </c>
      <c r="H42" s="110">
        <v>1.2939322783737639</v>
      </c>
      <c r="I42" s="110">
        <f>C42+H42</f>
        <v>1.2939322783737639</v>
      </c>
      <c r="J42" s="85">
        <f>分析係数表!G45</f>
        <v>0</v>
      </c>
      <c r="K42" s="111">
        <f>I42*J42</f>
        <v>0</v>
      </c>
      <c r="L42" s="79"/>
      <c r="M42" s="80"/>
      <c r="N42" s="81">
        <f>分析係数表!H45</f>
        <v>0</v>
      </c>
      <c r="O42" s="82">
        <f t="shared" si="3"/>
        <v>0</v>
      </c>
      <c r="P42" s="76">
        <f>分析係数表!C45</f>
        <v>1</v>
      </c>
      <c r="Q42" s="82">
        <f>O42*P42</f>
        <v>0</v>
      </c>
      <c r="R42" s="83">
        <v>0.13775371910047629</v>
      </c>
      <c r="S42" s="84">
        <f>I42+R42</f>
        <v>1.4316859974742402</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4.961020552799433E-3</v>
      </c>
      <c r="E43" s="110">
        <f t="shared" si="9"/>
        <v>0.49610205527994328</v>
      </c>
      <c r="F43" s="85">
        <f>分析係数表!C46</f>
        <v>1</v>
      </c>
      <c r="G43" s="110">
        <f>E43*F43</f>
        <v>0.49610205527994328</v>
      </c>
      <c r="H43" s="110">
        <v>0.5718465994629508</v>
      </c>
      <c r="I43" s="110">
        <f>C43+H43</f>
        <v>0.5718465994629508</v>
      </c>
      <c r="J43" s="85">
        <f>分析係数表!G46</f>
        <v>9.254143646408839E-3</v>
      </c>
      <c r="K43" s="111">
        <f>I43*J43</f>
        <v>5.2919505751405664E-3</v>
      </c>
      <c r="L43" s="79"/>
      <c r="M43" s="80"/>
      <c r="N43" s="81">
        <f>分析係数表!H46</f>
        <v>3.7808984269891717E-2</v>
      </c>
      <c r="O43" s="82">
        <f t="shared" si="3"/>
        <v>1.1583927388385133</v>
      </c>
      <c r="P43" s="76">
        <f>分析係数表!C46</f>
        <v>1</v>
      </c>
      <c r="Q43" s="82">
        <f>O43*P43</f>
        <v>1.1583927388385133</v>
      </c>
      <c r="R43" s="83">
        <v>1.2340865034061419</v>
      </c>
      <c r="S43" s="84">
        <f>I43+R43</f>
        <v>1.8059331028690928</v>
      </c>
      <c r="T43" s="85">
        <f>分析係数表!F46</f>
        <v>0.31353591160220995</v>
      </c>
      <c r="U43" s="86">
        <f t="shared" si="6"/>
        <v>0.56622488170066865</v>
      </c>
      <c r="V43" s="87">
        <f>分析係数表!D46</f>
        <v>8.2872928176795581E-4</v>
      </c>
      <c r="W43" s="167">
        <f t="shared" si="7"/>
        <v>0</v>
      </c>
      <c r="X43" s="76">
        <f>分析係数表!E46</f>
        <v>2.3480662983425414E-3</v>
      </c>
      <c r="Y43" s="166">
        <f t="shared" si="8"/>
        <v>0</v>
      </c>
    </row>
    <row r="44" spans="1:25" x14ac:dyDescent="0.2">
      <c r="A44" s="192">
        <v>40</v>
      </c>
      <c r="B44" s="14" t="s">
        <v>150</v>
      </c>
      <c r="C44" s="197">
        <f>SUM(C5:C43)</f>
        <v>100</v>
      </c>
      <c r="D44" s="108">
        <f>投入係数表!AJ44</f>
        <v>0.44458717221828492</v>
      </c>
      <c r="E44" s="96">
        <f>SUM(E5:E43)</f>
        <v>44.458717221828493</v>
      </c>
      <c r="F44" s="98">
        <f>分析係数表!C47</f>
        <v>0.4319039427318887</v>
      </c>
      <c r="G44" s="96">
        <f>SUM(G5:G43)</f>
        <v>11.425621966119992</v>
      </c>
      <c r="H44" s="96">
        <f>SUM(H5:H43)</f>
        <v>13.489689307366547</v>
      </c>
      <c r="I44" s="96">
        <f>SUM(I5:I43)</f>
        <v>113.48968930736653</v>
      </c>
      <c r="J44" s="98">
        <f>分析係数表!G47</f>
        <v>0.25029486054038919</v>
      </c>
      <c r="K44" s="112">
        <f>SUM(K5:K43)</f>
        <v>48.864479317875038</v>
      </c>
      <c r="L44" s="94">
        <f>最終需要_まとめ!$L$33</f>
        <v>0.627</v>
      </c>
      <c r="M44" s="91">
        <f>K44*L44</f>
        <v>30.638028532307647</v>
      </c>
      <c r="N44" s="95">
        <f>分析係数表!H47</f>
        <v>1</v>
      </c>
      <c r="O44" s="96">
        <f>SUM(O5:O43)</f>
        <v>30.638028532307647</v>
      </c>
      <c r="P44" s="92">
        <f>分析係数表!C47</f>
        <v>0.4319039427318887</v>
      </c>
      <c r="Q44" s="96">
        <f>SUM(Q5:Q43)</f>
        <v>13.677210139886352</v>
      </c>
      <c r="R44" s="91">
        <f>SUM(R5:R43)</f>
        <v>15.780013476357686</v>
      </c>
      <c r="S44" s="97">
        <f>SUM(S5:S43)</f>
        <v>129.26970278372423</v>
      </c>
      <c r="T44" s="98">
        <f>分析係数表!F47</f>
        <v>0.46751956312169796</v>
      </c>
      <c r="U44" s="99">
        <f>SUM(U5:U43)</f>
        <v>72.745030355228522</v>
      </c>
      <c r="V44" s="100">
        <f>分析係数表!D47</f>
        <v>9.4632730327820297E-2</v>
      </c>
      <c r="W44" s="164">
        <f>SUM(W5:W43)</f>
        <v>18</v>
      </c>
      <c r="X44" s="92">
        <f>分析係数表!E47</f>
        <v>7.3297752597196272E-2</v>
      </c>
      <c r="Y44" s="165">
        <f>SUM(Y5:Y43)</f>
        <v>16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1.8726591760299626E-3</v>
      </c>
      <c r="E5" s="110">
        <f>$C$39*D5</f>
        <v>0.18726591760299627</v>
      </c>
      <c r="F5" s="85">
        <f>分析係数表!C8</f>
        <v>0.68488372093023253</v>
      </c>
      <c r="G5" s="110">
        <f t="shared" ref="G5:G38" si="0">E5*F5</f>
        <v>0.12825537845135443</v>
      </c>
      <c r="H5" s="110">
        <f t="array" ref="H5:H43">MMULT(逆行列係数!C5:AO43,'35'!G5:G43)</f>
        <v>0.1592752221841417</v>
      </c>
      <c r="I5" s="110">
        <f t="shared" ref="I5:I38" si="1">C5+H5</f>
        <v>0.1592752221841417</v>
      </c>
      <c r="J5" s="85">
        <f>分析係数表!G8</f>
        <v>0.11968520032706459</v>
      </c>
      <c r="K5" s="111">
        <f t="shared" ref="K5:K38" si="2">I5*J5</f>
        <v>1.9062886874246721E-2</v>
      </c>
      <c r="L5" s="79" t="s">
        <v>177</v>
      </c>
      <c r="M5" s="80" t="s">
        <v>177</v>
      </c>
      <c r="N5" s="81">
        <f>分析係数表!H8</f>
        <v>1.1759401339568168E-2</v>
      </c>
      <c r="O5" s="82">
        <f t="shared" ref="O5:O43" si="3">$M$44*N5</f>
        <v>0.39161853176392136</v>
      </c>
      <c r="P5" s="76">
        <f>分析係数表!C8</f>
        <v>0.68488372093023253</v>
      </c>
      <c r="Q5" s="82">
        <f t="shared" ref="Q5:Q38" si="4">O5*P5</f>
        <v>0.2682131572197089</v>
      </c>
      <c r="R5" s="83">
        <f t="array" ref="R5:R43">MMULT(逆行列係数!C5:AO43,'35'!Q5:Q43)</f>
        <v>0.38674974630730641</v>
      </c>
      <c r="S5" s="84">
        <f t="shared" ref="S5:S38" si="5">I5+R5</f>
        <v>0.5460249684914481</v>
      </c>
      <c r="T5" s="85">
        <f>分析係数表!F8</f>
        <v>0.45145134914145546</v>
      </c>
      <c r="U5" s="86">
        <f t="shared" ref="U5:U38" si="6">S5*T5</f>
        <v>0.24650370869038496</v>
      </c>
      <c r="V5" s="87">
        <f>分析係数表!D8</f>
        <v>0.31204006541291907</v>
      </c>
      <c r="W5" s="167">
        <f t="shared" ref="W5:W38" si="7">ROUND(S5*V5,0)</f>
        <v>0</v>
      </c>
      <c r="X5" s="76">
        <f>分析係数表!E8</f>
        <v>0.14922322158626328</v>
      </c>
      <c r="Y5" s="166">
        <f t="shared" ref="Y5:Y38" si="8">ROUND(S5*X5,0)</f>
        <v>0</v>
      </c>
    </row>
    <row r="6" spans="1:25" x14ac:dyDescent="0.2">
      <c r="A6" s="6" t="s">
        <v>219</v>
      </c>
      <c r="B6" s="5" t="s">
        <v>265</v>
      </c>
      <c r="C6" s="90"/>
      <c r="D6" s="107">
        <f>投入係数表!AK6</f>
        <v>0</v>
      </c>
      <c r="E6" s="110">
        <f t="shared" ref="E6:E43" si="9">$C$39*D6</f>
        <v>0</v>
      </c>
      <c r="F6" s="85">
        <f>分析係数表!C9</f>
        <v>0.9299655568312285</v>
      </c>
      <c r="G6" s="110">
        <f t="shared" si="0"/>
        <v>0</v>
      </c>
      <c r="H6" s="110">
        <v>2.5405829992938306E-2</v>
      </c>
      <c r="I6" s="110">
        <f t="shared" si="1"/>
        <v>2.5405829992938306E-2</v>
      </c>
      <c r="J6" s="85">
        <f>分析係数表!G9</f>
        <v>0.24742268041237114</v>
      </c>
      <c r="K6" s="111">
        <f t="shared" si="2"/>
        <v>6.285978554953808E-3</v>
      </c>
      <c r="L6" s="79"/>
      <c r="M6" s="80"/>
      <c r="N6" s="81">
        <f>分析係数表!H9</f>
        <v>6.1815034870952028E-4</v>
      </c>
      <c r="O6" s="82">
        <f t="shared" si="3"/>
        <v>2.0586008163224069E-2</v>
      </c>
      <c r="P6" s="76">
        <f>分析係数表!C9</f>
        <v>0.9299655568312285</v>
      </c>
      <c r="Q6" s="82">
        <f t="shared" si="4"/>
        <v>1.9144278544444886E-2</v>
      </c>
      <c r="R6" s="83">
        <v>2.6370374749400495E-2</v>
      </c>
      <c r="S6" s="84">
        <f t="shared" si="5"/>
        <v>5.1776204742338801E-2</v>
      </c>
      <c r="T6" s="85">
        <f>分析係数表!F9</f>
        <v>0.67468499427262318</v>
      </c>
      <c r="U6" s="86">
        <f t="shared" si="6"/>
        <v>3.493262840004302E-2</v>
      </c>
      <c r="V6" s="87">
        <f>分析係数表!D9</f>
        <v>0.16609392898052691</v>
      </c>
      <c r="W6" s="167">
        <f t="shared" si="7"/>
        <v>0</v>
      </c>
      <c r="X6" s="76">
        <f>分析係数表!E9</f>
        <v>9.736540664375716E-2</v>
      </c>
      <c r="Y6" s="166">
        <f t="shared" si="8"/>
        <v>0</v>
      </c>
    </row>
    <row r="7" spans="1:25" x14ac:dyDescent="0.2">
      <c r="A7" s="6" t="s">
        <v>220</v>
      </c>
      <c r="B7" s="5" t="s">
        <v>266</v>
      </c>
      <c r="C7" s="90"/>
      <c r="D7" s="107">
        <f>投入係数表!AK7</f>
        <v>0</v>
      </c>
      <c r="E7" s="110">
        <f t="shared" si="9"/>
        <v>0</v>
      </c>
      <c r="F7" s="85">
        <f>分析係数表!C10</f>
        <v>1.2922465208747513E-2</v>
      </c>
      <c r="G7" s="110">
        <f t="shared" si="0"/>
        <v>0</v>
      </c>
      <c r="H7" s="110">
        <v>4.9884395658087387E-4</v>
      </c>
      <c r="I7" s="110">
        <f t="shared" si="1"/>
        <v>4.9884395658087387E-4</v>
      </c>
      <c r="J7" s="85">
        <f>分析係数表!G10</f>
        <v>0.17647058823529413</v>
      </c>
      <c r="K7" s="111">
        <f t="shared" si="2"/>
        <v>8.8031286455448335E-5</v>
      </c>
      <c r="L7" s="79"/>
      <c r="M7" s="80"/>
      <c r="N7" s="81">
        <f>分析係数表!H10</f>
        <v>1.1926665551571919E-3</v>
      </c>
      <c r="O7" s="82">
        <f t="shared" si="3"/>
        <v>3.9718886338455842E-2</v>
      </c>
      <c r="P7" s="76">
        <f>分析係数表!C10</f>
        <v>1.2922465208747513E-2</v>
      </c>
      <c r="Q7" s="82">
        <f t="shared" si="4"/>
        <v>5.1326592683889247E-4</v>
      </c>
      <c r="R7" s="83">
        <v>8.4706914221734531E-4</v>
      </c>
      <c r="S7" s="84">
        <f t="shared" si="5"/>
        <v>1.3459130987982192E-3</v>
      </c>
      <c r="T7" s="85">
        <f>分析係数表!F10</f>
        <v>0.58823529411764708</v>
      </c>
      <c r="U7" s="86">
        <f t="shared" si="6"/>
        <v>7.9171358752836427E-4</v>
      </c>
      <c r="V7" s="87">
        <f>分析係数表!D10</f>
        <v>5.8823529411764705E-2</v>
      </c>
      <c r="W7" s="167">
        <f t="shared" si="7"/>
        <v>0</v>
      </c>
      <c r="X7" s="76">
        <f>分析係数表!E10</f>
        <v>0</v>
      </c>
      <c r="Y7" s="166">
        <f t="shared" si="8"/>
        <v>0</v>
      </c>
    </row>
    <row r="8" spans="1:25" x14ac:dyDescent="0.2">
      <c r="A8" s="6" t="s">
        <v>221</v>
      </c>
      <c r="B8" s="5" t="s">
        <v>27</v>
      </c>
      <c r="C8" s="90"/>
      <c r="D8" s="107">
        <f>投入係数表!AK8</f>
        <v>0</v>
      </c>
      <c r="E8" s="110">
        <f t="shared" si="9"/>
        <v>0</v>
      </c>
      <c r="F8" s="85">
        <f>分析係数表!C11</f>
        <v>8.1708834508502748E-2</v>
      </c>
      <c r="G8" s="110">
        <f t="shared" si="0"/>
        <v>0</v>
      </c>
      <c r="H8" s="110">
        <v>5.0411242193488161E-3</v>
      </c>
      <c r="I8" s="110">
        <f t="shared" si="1"/>
        <v>5.0411242193488161E-3</v>
      </c>
      <c r="J8" s="85">
        <f>分析係数表!G11</f>
        <v>0.34375</v>
      </c>
      <c r="K8" s="111">
        <f t="shared" si="2"/>
        <v>1.7328864504011555E-3</v>
      </c>
      <c r="L8" s="79"/>
      <c r="M8" s="80"/>
      <c r="N8" s="81">
        <f>分析係数表!H11</f>
        <v>-2.1817071130924245E-5</v>
      </c>
      <c r="O8" s="82">
        <f t="shared" si="3"/>
        <v>-7.2656499399614361E-4</v>
      </c>
      <c r="P8" s="76">
        <f>分析係数表!C11</f>
        <v>8.1708834508502748E-2</v>
      </c>
      <c r="Q8" s="82">
        <f t="shared" si="4"/>
        <v>-5.9366778854102191E-5</v>
      </c>
      <c r="R8" s="83">
        <v>4.7049822275879354E-3</v>
      </c>
      <c r="S8" s="84">
        <f t="shared" si="5"/>
        <v>9.7461064469367524E-3</v>
      </c>
      <c r="T8" s="85">
        <f>分析係数表!F11</f>
        <v>0.56944444444444442</v>
      </c>
      <c r="U8" s="86">
        <f t="shared" si="6"/>
        <v>5.5498661711723173E-3</v>
      </c>
      <c r="V8" s="87">
        <f>分析係数表!D11</f>
        <v>3.8194444444444448E-2</v>
      </c>
      <c r="W8" s="167">
        <f t="shared" si="7"/>
        <v>0</v>
      </c>
      <c r="X8" s="76">
        <f>分析係数表!E11</f>
        <v>3.125E-2</v>
      </c>
      <c r="Y8" s="166">
        <f t="shared" si="8"/>
        <v>0</v>
      </c>
    </row>
    <row r="9" spans="1:25" x14ac:dyDescent="0.2">
      <c r="A9" s="6" t="s">
        <v>222</v>
      </c>
      <c r="B9" s="5" t="s">
        <v>190</v>
      </c>
      <c r="C9" s="90"/>
      <c r="D9" s="107">
        <f>投入係数表!AK9</f>
        <v>1.4044943820224719E-3</v>
      </c>
      <c r="E9" s="110">
        <f t="shared" si="9"/>
        <v>0.1404494382022472</v>
      </c>
      <c r="F9" s="85">
        <f>分析係数表!C12</f>
        <v>0.11314574959059098</v>
      </c>
      <c r="G9" s="110">
        <f t="shared" si="0"/>
        <v>1.5891256964970644E-2</v>
      </c>
      <c r="H9" s="110">
        <v>2.3138178138771559E-2</v>
      </c>
      <c r="I9" s="110">
        <f t="shared" si="1"/>
        <v>2.3138178138771559E-2</v>
      </c>
      <c r="J9" s="85">
        <f>分析係数表!G12</f>
        <v>0.14250333396837492</v>
      </c>
      <c r="K9" s="111">
        <f t="shared" si="2"/>
        <v>3.2972675267291152E-3</v>
      </c>
      <c r="L9" s="79"/>
      <c r="M9" s="80"/>
      <c r="N9" s="81">
        <f>分析係数表!H12</f>
        <v>9.1697149963274591E-2</v>
      </c>
      <c r="O9" s="82">
        <f t="shared" si="3"/>
        <v>3.0537526697657911</v>
      </c>
      <c r="P9" s="76">
        <f>分析係数表!C12</f>
        <v>0.11314574959059098</v>
      </c>
      <c r="Q9" s="82">
        <f t="shared" si="4"/>
        <v>0.34551913488491887</v>
      </c>
      <c r="R9" s="83">
        <v>0.39039412739203144</v>
      </c>
      <c r="S9" s="84">
        <f t="shared" si="5"/>
        <v>0.413532305530803</v>
      </c>
      <c r="T9" s="85">
        <f>分析係数表!F12</f>
        <v>0.2998031371054804</v>
      </c>
      <c r="U9" s="86">
        <f t="shared" si="6"/>
        <v>0.12397828249259674</v>
      </c>
      <c r="V9" s="87">
        <f>分析係数表!D12</f>
        <v>7.6141487267416014E-2</v>
      </c>
      <c r="W9" s="167">
        <f t="shared" si="7"/>
        <v>0</v>
      </c>
      <c r="X9" s="76">
        <f>分析係数表!E12</f>
        <v>6.4266209436718111E-2</v>
      </c>
      <c r="Y9" s="166">
        <f t="shared" si="8"/>
        <v>0</v>
      </c>
    </row>
    <row r="10" spans="1:25" x14ac:dyDescent="0.2">
      <c r="A10" s="6" t="s">
        <v>223</v>
      </c>
      <c r="B10" s="5" t="s">
        <v>28</v>
      </c>
      <c r="C10" s="90"/>
      <c r="D10" s="107">
        <f>投入係数表!AK10</f>
        <v>2.7153558052434457E-2</v>
      </c>
      <c r="E10" s="110">
        <f t="shared" si="9"/>
        <v>2.7153558052434459</v>
      </c>
      <c r="F10" s="85">
        <f>分析係数表!C13</f>
        <v>0</v>
      </c>
      <c r="G10" s="110">
        <f t="shared" si="0"/>
        <v>0</v>
      </c>
      <c r="H10" s="110">
        <v>0</v>
      </c>
      <c r="I10" s="110">
        <f t="shared" si="1"/>
        <v>0</v>
      </c>
      <c r="J10" s="85">
        <f>分析係数表!G13</f>
        <v>0.2447171097477846</v>
      </c>
      <c r="K10" s="111">
        <f t="shared" si="2"/>
        <v>0</v>
      </c>
      <c r="L10" s="79"/>
      <c r="M10" s="80"/>
      <c r="N10" s="81">
        <f>分析係数表!H13</f>
        <v>1.4064738522402497E-2</v>
      </c>
      <c r="O10" s="82">
        <f t="shared" si="3"/>
        <v>0.46839223279618059</v>
      </c>
      <c r="P10" s="76">
        <f>分析係数表!C13</f>
        <v>0</v>
      </c>
      <c r="Q10" s="82">
        <f t="shared" si="4"/>
        <v>0</v>
      </c>
      <c r="R10" s="83">
        <v>0</v>
      </c>
      <c r="S10" s="84">
        <f t="shared" si="5"/>
        <v>0</v>
      </c>
      <c r="T10" s="85">
        <f>分析係数表!F13</f>
        <v>0.3830947511929107</v>
      </c>
      <c r="U10" s="86">
        <f t="shared" si="6"/>
        <v>0</v>
      </c>
      <c r="V10" s="87">
        <f>分析係数表!D13</f>
        <v>0.39604635310156783</v>
      </c>
      <c r="W10" s="167">
        <f t="shared" si="7"/>
        <v>0</v>
      </c>
      <c r="X10" s="76">
        <f>分析係数表!E13</f>
        <v>0.32038173142467619</v>
      </c>
      <c r="Y10" s="166">
        <f t="shared" si="8"/>
        <v>0</v>
      </c>
    </row>
    <row r="11" spans="1:25" x14ac:dyDescent="0.2">
      <c r="A11" s="6" t="s">
        <v>224</v>
      </c>
      <c r="B11" s="5" t="s">
        <v>267</v>
      </c>
      <c r="C11" s="90"/>
      <c r="D11" s="107">
        <f>投入係数表!AK11</f>
        <v>1.9194756554307114E-2</v>
      </c>
      <c r="E11" s="110">
        <f t="shared" si="9"/>
        <v>1.9194756554307115</v>
      </c>
      <c r="F11" s="85">
        <f>分析係数表!C14</f>
        <v>0.3356233343204027</v>
      </c>
      <c r="G11" s="110">
        <f t="shared" si="0"/>
        <v>0.64422081962249578</v>
      </c>
      <c r="H11" s="110">
        <v>1.8998307069715972</v>
      </c>
      <c r="I11" s="110">
        <f t="shared" si="1"/>
        <v>1.8998307069715972</v>
      </c>
      <c r="J11" s="85">
        <f>分析係数表!G14</f>
        <v>0.16310052482842147</v>
      </c>
      <c r="K11" s="111">
        <f t="shared" si="2"/>
        <v>0.30986338539221847</v>
      </c>
      <c r="L11" s="79"/>
      <c r="M11" s="80"/>
      <c r="N11" s="81">
        <f>分析係数表!H14</f>
        <v>1.1635771269826263E-3</v>
      </c>
      <c r="O11" s="82">
        <f t="shared" si="3"/>
        <v>3.8750133013127658E-2</v>
      </c>
      <c r="P11" s="76">
        <f>分析係数表!C14</f>
        <v>0.3356233343204027</v>
      </c>
      <c r="Q11" s="82">
        <f t="shared" si="4"/>
        <v>1.3005448847225017E-2</v>
      </c>
      <c r="R11" s="83">
        <v>0.15220007783123046</v>
      </c>
      <c r="S11" s="84">
        <f t="shared" si="5"/>
        <v>2.0520307848028274</v>
      </c>
      <c r="T11" s="85">
        <f>分析係数表!F14</f>
        <v>0.30244919930022879</v>
      </c>
      <c r="U11" s="86">
        <f t="shared" si="6"/>
        <v>0.62063506780303523</v>
      </c>
      <c r="V11" s="87">
        <f>分析係数表!D14</f>
        <v>4.1515273852778901E-2</v>
      </c>
      <c r="W11" s="167">
        <f t="shared" si="7"/>
        <v>0</v>
      </c>
      <c r="X11" s="76">
        <f>分析係数表!E14</f>
        <v>3.7780917776880633E-2</v>
      </c>
      <c r="Y11" s="166">
        <f t="shared" si="8"/>
        <v>0</v>
      </c>
    </row>
    <row r="12" spans="1:25" x14ac:dyDescent="0.2">
      <c r="A12" s="6" t="s">
        <v>225</v>
      </c>
      <c r="B12" s="5" t="s">
        <v>29</v>
      </c>
      <c r="C12" s="90"/>
      <c r="D12" s="107">
        <f>投入係数表!AK12</f>
        <v>2.3408239700374533E-3</v>
      </c>
      <c r="E12" s="110">
        <f t="shared" si="9"/>
        <v>0.23408239700374533</v>
      </c>
      <c r="F12" s="85">
        <f>分析係数表!C15</f>
        <v>0</v>
      </c>
      <c r="G12" s="110">
        <f t="shared" si="0"/>
        <v>0</v>
      </c>
      <c r="H12" s="110">
        <v>0</v>
      </c>
      <c r="I12" s="110">
        <f t="shared" si="1"/>
        <v>0</v>
      </c>
      <c r="J12" s="85">
        <f>分析係数表!G15</f>
        <v>9.5606539729529705E-2</v>
      </c>
      <c r="K12" s="111">
        <f t="shared" si="2"/>
        <v>0</v>
      </c>
      <c r="L12" s="79"/>
      <c r="M12" s="80"/>
      <c r="N12" s="81">
        <f>分析係数表!H15</f>
        <v>8.4650235987986065E-3</v>
      </c>
      <c r="O12" s="82">
        <f t="shared" si="3"/>
        <v>0.2819072176705037</v>
      </c>
      <c r="P12" s="76">
        <f>分析係数表!C15</f>
        <v>0</v>
      </c>
      <c r="Q12" s="82">
        <f t="shared" si="4"/>
        <v>0</v>
      </c>
      <c r="R12" s="83">
        <v>0</v>
      </c>
      <c r="S12" s="84">
        <f t="shared" si="5"/>
        <v>0</v>
      </c>
      <c r="T12" s="85">
        <f>分析係数表!F15</f>
        <v>0.30377447352486037</v>
      </c>
      <c r="U12" s="86">
        <f t="shared" si="6"/>
        <v>0</v>
      </c>
      <c r="V12" s="87">
        <f>分析係数表!D15</f>
        <v>5.3286685056852585E-2</v>
      </c>
      <c r="W12" s="167">
        <f t="shared" si="7"/>
        <v>0</v>
      </c>
      <c r="X12" s="76">
        <f>分析係数表!E15</f>
        <v>4.9317096144789074E-2</v>
      </c>
      <c r="Y12" s="166">
        <f t="shared" si="8"/>
        <v>0</v>
      </c>
    </row>
    <row r="13" spans="1:25" x14ac:dyDescent="0.2">
      <c r="A13" s="6" t="s">
        <v>226</v>
      </c>
      <c r="B13" s="5" t="s">
        <v>30</v>
      </c>
      <c r="C13" s="90"/>
      <c r="D13" s="107">
        <f>投入係数表!AK13</f>
        <v>3.7453183520599251E-3</v>
      </c>
      <c r="E13" s="110">
        <f t="shared" si="9"/>
        <v>0.37453183520599254</v>
      </c>
      <c r="F13" s="85">
        <f>分析係数表!C16</f>
        <v>4.9444829979181093E-2</v>
      </c>
      <c r="G13" s="110">
        <f t="shared" si="0"/>
        <v>1.8518662913550973E-2</v>
      </c>
      <c r="H13" s="110">
        <v>2.4995515383758285E-2</v>
      </c>
      <c r="I13" s="110">
        <f t="shared" si="1"/>
        <v>2.4995515383758285E-2</v>
      </c>
      <c r="J13" s="85">
        <f>分析係数表!G16</f>
        <v>3.3546325878594248E-2</v>
      </c>
      <c r="K13" s="111">
        <f t="shared" si="2"/>
        <v>8.3850770456697123E-4</v>
      </c>
      <c r="L13" s="79"/>
      <c r="M13" s="80"/>
      <c r="N13" s="81">
        <f>分析係数表!H16</f>
        <v>1.6697331772200688E-2</v>
      </c>
      <c r="O13" s="82">
        <f t="shared" si="3"/>
        <v>0.55606440873838192</v>
      </c>
      <c r="P13" s="76">
        <f>分析係数表!C16</f>
        <v>4.9444829979181093E-2</v>
      </c>
      <c r="Q13" s="82">
        <f t="shared" si="4"/>
        <v>2.7494510147543155E-2</v>
      </c>
      <c r="R13" s="83">
        <v>3.2752538097118734E-2</v>
      </c>
      <c r="S13" s="84">
        <f t="shared" si="5"/>
        <v>5.7748053480877019E-2</v>
      </c>
      <c r="T13" s="85">
        <f>分析係数表!F16</f>
        <v>0.28753993610223644</v>
      </c>
      <c r="U13" s="86">
        <f t="shared" si="6"/>
        <v>1.6604871607919909E-2</v>
      </c>
      <c r="V13" s="87">
        <f>分析係数表!D16</f>
        <v>3.9936102236421724E-2</v>
      </c>
      <c r="W13" s="167">
        <f t="shared" si="7"/>
        <v>0</v>
      </c>
      <c r="X13" s="76">
        <f>分析係数表!E16</f>
        <v>3.1948881789137379E-2</v>
      </c>
      <c r="Y13" s="166">
        <f t="shared" si="8"/>
        <v>0</v>
      </c>
    </row>
    <row r="14" spans="1:25" x14ac:dyDescent="0.2">
      <c r="A14" s="6" t="s">
        <v>2</v>
      </c>
      <c r="B14" s="5" t="s">
        <v>364</v>
      </c>
      <c r="C14" s="90"/>
      <c r="D14" s="107">
        <f>投入係数表!AK14</f>
        <v>8.4269662921348312E-3</v>
      </c>
      <c r="E14" s="110">
        <f t="shared" si="9"/>
        <v>0.84269662921348309</v>
      </c>
      <c r="F14" s="85">
        <f>分析係数表!C17</f>
        <v>0.25757290686735657</v>
      </c>
      <c r="G14" s="110">
        <f t="shared" si="0"/>
        <v>0.21705582039383978</v>
      </c>
      <c r="H14" s="110">
        <v>0.36758781461505213</v>
      </c>
      <c r="I14" s="110">
        <f t="shared" si="1"/>
        <v>0.36758781461505213</v>
      </c>
      <c r="J14" s="85">
        <f>分析係数表!G17</f>
        <v>0.2176385387050051</v>
      </c>
      <c r="K14" s="111">
        <f t="shared" si="2"/>
        <v>8.0001274818586265E-2</v>
      </c>
      <c r="L14" s="79"/>
      <c r="M14" s="80"/>
      <c r="N14" s="81">
        <f>分析係数表!H17</f>
        <v>2.8507639611074346E-3</v>
      </c>
      <c r="O14" s="82">
        <f t="shared" si="3"/>
        <v>9.4937825882162763E-2</v>
      </c>
      <c r="P14" s="76">
        <f>分析係数表!C17</f>
        <v>0.25757290686735657</v>
      </c>
      <c r="Q14" s="82">
        <f t="shared" si="4"/>
        <v>2.4453411784135622E-2</v>
      </c>
      <c r="R14" s="83">
        <v>6.2859624138244405E-2</v>
      </c>
      <c r="S14" s="84">
        <f t="shared" si="5"/>
        <v>0.43044743875329655</v>
      </c>
      <c r="T14" s="85">
        <f>分析係数表!F17</f>
        <v>0.33994957352073385</v>
      </c>
      <c r="U14" s="86">
        <f t="shared" si="6"/>
        <v>0.14633042322727538</v>
      </c>
      <c r="V14" s="87">
        <f>分析係数表!D17</f>
        <v>5.4825384904243338E-2</v>
      </c>
      <c r="W14" s="167">
        <f t="shared" si="7"/>
        <v>0</v>
      </c>
      <c r="X14" s="76">
        <f>分析係数表!E17</f>
        <v>5.2625932085188565E-2</v>
      </c>
      <c r="Y14" s="166">
        <f t="shared" si="8"/>
        <v>0</v>
      </c>
    </row>
    <row r="15" spans="1:25" x14ac:dyDescent="0.2">
      <c r="A15" s="6" t="s">
        <v>3</v>
      </c>
      <c r="B15" s="5" t="s">
        <v>31</v>
      </c>
      <c r="C15" s="90"/>
      <c r="D15" s="107">
        <f>投入係数表!AK15</f>
        <v>4.6816479400749064E-4</v>
      </c>
      <c r="E15" s="110">
        <f t="shared" si="9"/>
        <v>4.6816479400749067E-2</v>
      </c>
      <c r="F15" s="85">
        <f>分析係数表!C18</f>
        <v>0.16953824948311513</v>
      </c>
      <c r="G15" s="110">
        <f t="shared" si="0"/>
        <v>7.9371839645653152E-3</v>
      </c>
      <c r="H15" s="110">
        <v>1.9695605754080883E-2</v>
      </c>
      <c r="I15" s="110">
        <f t="shared" si="1"/>
        <v>1.9695605754080883E-2</v>
      </c>
      <c r="J15" s="85">
        <f>分析係数表!G18</f>
        <v>0.21537419573315272</v>
      </c>
      <c r="K15" s="111">
        <f t="shared" si="2"/>
        <v>4.2419252487624253E-3</v>
      </c>
      <c r="L15" s="79"/>
      <c r="M15" s="80"/>
      <c r="N15" s="81">
        <f>分析係数表!H18</f>
        <v>4.4361377966212629E-4</v>
      </c>
      <c r="O15" s="82">
        <f t="shared" si="3"/>
        <v>1.4773488211254919E-2</v>
      </c>
      <c r="P15" s="76">
        <f>分析係数表!C18</f>
        <v>0.16953824948311513</v>
      </c>
      <c r="Q15" s="82">
        <f t="shared" si="4"/>
        <v>2.5046713300955967E-3</v>
      </c>
      <c r="R15" s="83">
        <v>7.5096625356514627E-3</v>
      </c>
      <c r="S15" s="84">
        <f t="shared" si="5"/>
        <v>2.7205268289732347E-2</v>
      </c>
      <c r="T15" s="85">
        <f>分析係数表!F18</f>
        <v>0.45885540128682695</v>
      </c>
      <c r="U15" s="86">
        <f t="shared" si="6"/>
        <v>1.2483284298200925E-2</v>
      </c>
      <c r="V15" s="87">
        <f>分析係数表!D18</f>
        <v>0.10802573653911277</v>
      </c>
      <c r="W15" s="167">
        <f t="shared" si="7"/>
        <v>0</v>
      </c>
      <c r="X15" s="76">
        <f>分析係数表!E18</f>
        <v>0.10599390450389434</v>
      </c>
      <c r="Y15" s="166">
        <f t="shared" si="8"/>
        <v>0</v>
      </c>
    </row>
    <row r="16" spans="1:25" x14ac:dyDescent="0.2">
      <c r="A16" s="6" t="s">
        <v>4</v>
      </c>
      <c r="B16" s="5" t="s">
        <v>32</v>
      </c>
      <c r="C16" s="90"/>
      <c r="D16" s="107">
        <f>投入係数表!AK16</f>
        <v>0</v>
      </c>
      <c r="E16" s="110">
        <f t="shared" si="9"/>
        <v>0</v>
      </c>
      <c r="F16" s="85">
        <f>分析係数表!C19</f>
        <v>7.0188221007893126E-2</v>
      </c>
      <c r="G16" s="110">
        <f t="shared" si="0"/>
        <v>0</v>
      </c>
      <c r="H16" s="110">
        <v>5.4654179359499826E-3</v>
      </c>
      <c r="I16" s="110">
        <f t="shared" si="1"/>
        <v>5.4654179359499826E-3</v>
      </c>
      <c r="J16" s="85">
        <f>分析係数表!G19</f>
        <v>5.7542768273716953E-2</v>
      </c>
      <c r="K16" s="111">
        <f t="shared" si="2"/>
        <v>3.1449527780738623E-4</v>
      </c>
      <c r="L16" s="79"/>
      <c r="M16" s="80"/>
      <c r="N16" s="81">
        <f>分析係数表!H19</f>
        <v>-1.1635771269826264E-4</v>
      </c>
      <c r="O16" s="82">
        <f t="shared" si="3"/>
        <v>-3.8750133013127656E-3</v>
      </c>
      <c r="P16" s="76">
        <f>分析係数表!C19</f>
        <v>7.0188221007893126E-2</v>
      </c>
      <c r="Q16" s="82">
        <f t="shared" si="4"/>
        <v>-2.7198029000106598E-4</v>
      </c>
      <c r="R16" s="83">
        <v>2.4239003205816173E-3</v>
      </c>
      <c r="S16" s="84">
        <f t="shared" si="5"/>
        <v>7.8893182565316008E-3</v>
      </c>
      <c r="T16" s="85">
        <f>分析係数表!F19</f>
        <v>0.24027993779160187</v>
      </c>
      <c r="U16" s="86">
        <f t="shared" si="6"/>
        <v>1.895644899897562E-3</v>
      </c>
      <c r="V16" s="87">
        <f>分析係数表!D19</f>
        <v>1.4774494556765163E-2</v>
      </c>
      <c r="W16" s="167">
        <f t="shared" si="7"/>
        <v>0</v>
      </c>
      <c r="X16" s="76">
        <f>分析係数表!E19</f>
        <v>1.6329704510108865E-2</v>
      </c>
      <c r="Y16" s="166">
        <f t="shared" si="8"/>
        <v>0</v>
      </c>
    </row>
    <row r="17" spans="1:25" x14ac:dyDescent="0.2">
      <c r="A17" s="6" t="s">
        <v>5</v>
      </c>
      <c r="B17" s="5" t="s">
        <v>33</v>
      </c>
      <c r="C17" s="90"/>
      <c r="D17" s="107">
        <f>投入係数表!AK17</f>
        <v>4.6816479400749064E-4</v>
      </c>
      <c r="E17" s="110">
        <f t="shared" si="9"/>
        <v>4.6816479400749067E-2</v>
      </c>
      <c r="F17" s="85">
        <f>分析係数表!C20</f>
        <v>0.17015847434864362</v>
      </c>
      <c r="G17" s="110">
        <f t="shared" si="0"/>
        <v>7.9662207092061621E-3</v>
      </c>
      <c r="H17" s="110">
        <v>2.9243887248942321E-2</v>
      </c>
      <c r="I17" s="110">
        <f t="shared" si="1"/>
        <v>2.9243887248942321E-2</v>
      </c>
      <c r="J17" s="85">
        <f>分析係数表!G20</f>
        <v>0.1001139508383526</v>
      </c>
      <c r="K17" s="111">
        <f t="shared" si="2"/>
        <v>2.9277210903629379E-3</v>
      </c>
      <c r="L17" s="79"/>
      <c r="M17" s="80"/>
      <c r="N17" s="81">
        <f>分析係数表!H20</f>
        <v>5.5269913531674753E-4</v>
      </c>
      <c r="O17" s="82">
        <f t="shared" si="3"/>
        <v>1.8406313181235638E-2</v>
      </c>
      <c r="P17" s="76">
        <f>分析係数表!C20</f>
        <v>0.17015847434864362</v>
      </c>
      <c r="Q17" s="82">
        <f t="shared" si="4"/>
        <v>3.1319901693023853E-3</v>
      </c>
      <c r="R17" s="83">
        <v>1.1218249416896418E-2</v>
      </c>
      <c r="S17" s="84">
        <f t="shared" si="5"/>
        <v>4.0462136665838741E-2</v>
      </c>
      <c r="T17" s="85">
        <f>分析係数表!F20</f>
        <v>0.22285528243529221</v>
      </c>
      <c r="U17" s="86">
        <f t="shared" si="6"/>
        <v>9.0172008946008859E-3</v>
      </c>
      <c r="V17" s="87">
        <f>分析係数表!D20</f>
        <v>3.9231645775679634E-2</v>
      </c>
      <c r="W17" s="167">
        <f t="shared" si="7"/>
        <v>0</v>
      </c>
      <c r="X17" s="76">
        <f>分析係数表!E20</f>
        <v>4.2487384014325245E-2</v>
      </c>
      <c r="Y17" s="166">
        <f t="shared" si="8"/>
        <v>0</v>
      </c>
    </row>
    <row r="18" spans="1:25" x14ac:dyDescent="0.2">
      <c r="A18" s="6" t="s">
        <v>6</v>
      </c>
      <c r="B18" s="5" t="s">
        <v>34</v>
      </c>
      <c r="C18" s="90"/>
      <c r="D18" s="107">
        <f>投入係数表!AK18</f>
        <v>2.3408239700374533E-3</v>
      </c>
      <c r="E18" s="110">
        <f t="shared" si="9"/>
        <v>0.23408239700374533</v>
      </c>
      <c r="F18" s="85">
        <f>分析係数表!C21</f>
        <v>0.30753935376967689</v>
      </c>
      <c r="G18" s="110">
        <f t="shared" si="0"/>
        <v>7.1989549103388797E-2</v>
      </c>
      <c r="H18" s="110">
        <v>0.11657616827169973</v>
      </c>
      <c r="I18" s="110">
        <f t="shared" si="1"/>
        <v>0.11657616827169973</v>
      </c>
      <c r="J18" s="85">
        <f>分析係数表!G21</f>
        <v>0.28506721215663355</v>
      </c>
      <c r="K18" s="111">
        <f t="shared" si="2"/>
        <v>3.3232043293116041E-2</v>
      </c>
      <c r="L18" s="79"/>
      <c r="M18" s="80"/>
      <c r="N18" s="81">
        <f>分析係数表!H21</f>
        <v>9.2358934454245961E-4</v>
      </c>
      <c r="O18" s="82">
        <f t="shared" si="3"/>
        <v>3.0757918079170075E-2</v>
      </c>
      <c r="P18" s="76">
        <f>分析係数表!C21</f>
        <v>0.30753935376967689</v>
      </c>
      <c r="Q18" s="82">
        <f t="shared" si="4"/>
        <v>9.459270249368627E-3</v>
      </c>
      <c r="R18" s="83">
        <v>2.6558073868630867E-2</v>
      </c>
      <c r="S18" s="84">
        <f t="shared" si="5"/>
        <v>0.1431342421403306</v>
      </c>
      <c r="T18" s="85">
        <f>分析係数表!F21</f>
        <v>0.42562828755113968</v>
      </c>
      <c r="U18" s="86">
        <f t="shared" si="6"/>
        <v>6.0921982372119092E-2</v>
      </c>
      <c r="V18" s="87">
        <f>分析係数表!D21</f>
        <v>5.6472822910578611E-2</v>
      </c>
      <c r="W18" s="167">
        <f t="shared" si="7"/>
        <v>0</v>
      </c>
      <c r="X18" s="76">
        <f>分析係数表!E21</f>
        <v>4.989772063120982E-2</v>
      </c>
      <c r="Y18" s="166">
        <f t="shared" si="8"/>
        <v>0</v>
      </c>
    </row>
    <row r="19" spans="1:25" x14ac:dyDescent="0.2">
      <c r="A19" s="6" t="s">
        <v>7</v>
      </c>
      <c r="B19" s="5" t="s">
        <v>268</v>
      </c>
      <c r="C19" s="90"/>
      <c r="D19" s="107">
        <f>投入係数表!AK19</f>
        <v>0</v>
      </c>
      <c r="E19" s="110">
        <f t="shared" si="9"/>
        <v>0</v>
      </c>
      <c r="F19" s="85">
        <f>分析係数表!C22</f>
        <v>4.2074718897352148E-2</v>
      </c>
      <c r="G19" s="110">
        <f t="shared" si="0"/>
        <v>0</v>
      </c>
      <c r="H19" s="110">
        <v>2.1687467016601133E-3</v>
      </c>
      <c r="I19" s="110">
        <f t="shared" si="1"/>
        <v>2.1687467016601133E-3</v>
      </c>
      <c r="J19" s="85">
        <f>分析係数表!G22</f>
        <v>0.19450101832993891</v>
      </c>
      <c r="K19" s="111">
        <f t="shared" si="2"/>
        <v>4.2182344197258824E-4</v>
      </c>
      <c r="L19" s="79"/>
      <c r="M19" s="80"/>
      <c r="N19" s="81">
        <f>分析係数表!H22</f>
        <v>4.363414226184849E-5</v>
      </c>
      <c r="O19" s="82">
        <f t="shared" si="3"/>
        <v>1.4531299879922872E-3</v>
      </c>
      <c r="P19" s="76">
        <f>分析係数表!C22</f>
        <v>4.2074718897352148E-2</v>
      </c>
      <c r="Q19" s="82">
        <f t="shared" si="4"/>
        <v>6.1140035766088185E-5</v>
      </c>
      <c r="R19" s="83">
        <v>8.3047736342000929E-4</v>
      </c>
      <c r="S19" s="84">
        <f t="shared" si="5"/>
        <v>2.9992240650801227E-3</v>
      </c>
      <c r="T19" s="85">
        <f>分析係数表!F22</f>
        <v>0.41276306856754924</v>
      </c>
      <c r="U19" s="86">
        <f t="shared" si="6"/>
        <v>1.2379689284241105E-3</v>
      </c>
      <c r="V19" s="87">
        <f>分析係数表!D22</f>
        <v>1.3577732518669382E-2</v>
      </c>
      <c r="W19" s="167">
        <f t="shared" si="7"/>
        <v>0</v>
      </c>
      <c r="X19" s="76">
        <f>分析係数表!E22</f>
        <v>9.5044127630685669E-3</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0.21523178807947019</v>
      </c>
      <c r="K20" s="111">
        <f t="shared" si="2"/>
        <v>0</v>
      </c>
      <c r="L20" s="79"/>
      <c r="M20" s="80"/>
      <c r="N20" s="81">
        <f>分析係数表!H23</f>
        <v>2.908942817456566E-5</v>
      </c>
      <c r="O20" s="82">
        <f t="shared" si="3"/>
        <v>9.687533253281914E-4</v>
      </c>
      <c r="P20" s="76">
        <f>分析係数表!C23</f>
        <v>0</v>
      </c>
      <c r="Q20" s="82">
        <f t="shared" si="4"/>
        <v>0</v>
      </c>
      <c r="R20" s="83">
        <v>0</v>
      </c>
      <c r="S20" s="84">
        <f t="shared" si="5"/>
        <v>0</v>
      </c>
      <c r="T20" s="85">
        <f>分析係数表!F23</f>
        <v>0.43984547461368656</v>
      </c>
      <c r="U20" s="86">
        <f t="shared" si="6"/>
        <v>0</v>
      </c>
      <c r="V20" s="87">
        <f>分析係数表!D23</f>
        <v>0.11589403973509933</v>
      </c>
      <c r="W20" s="167">
        <f t="shared" si="7"/>
        <v>0</v>
      </c>
      <c r="X20" s="76">
        <f>分析係数表!E23</f>
        <v>0.11479028697571744</v>
      </c>
      <c r="Y20" s="166">
        <f t="shared" si="8"/>
        <v>0</v>
      </c>
    </row>
    <row r="21" spans="1:25" x14ac:dyDescent="0.2">
      <c r="A21" s="6" t="s">
        <v>9</v>
      </c>
      <c r="B21" s="5" t="s">
        <v>270</v>
      </c>
      <c r="C21" s="90"/>
      <c r="D21" s="107">
        <f>投入係数表!AK21</f>
        <v>0</v>
      </c>
      <c r="E21" s="110">
        <f t="shared" si="9"/>
        <v>0</v>
      </c>
      <c r="F21" s="85">
        <f>分析係数表!C24</f>
        <v>7.1732954545454586E-2</v>
      </c>
      <c r="G21" s="110">
        <f t="shared" si="0"/>
        <v>0</v>
      </c>
      <c r="H21" s="110">
        <v>2.4022930117115994E-3</v>
      </c>
      <c r="I21" s="110">
        <f t="shared" si="1"/>
        <v>2.4022930117115994E-3</v>
      </c>
      <c r="J21" s="85">
        <f>分析係数表!G24</f>
        <v>0.20895522388059701</v>
      </c>
      <c r="K21" s="111">
        <f t="shared" si="2"/>
        <v>5.0197167408899093E-4</v>
      </c>
      <c r="L21" s="79"/>
      <c r="M21" s="80"/>
      <c r="N21" s="81">
        <f>分析係数表!H24</f>
        <v>3.4907313809478792E-4</v>
      </c>
      <c r="O21" s="82">
        <f t="shared" si="3"/>
        <v>1.1625039903938298E-2</v>
      </c>
      <c r="P21" s="76">
        <f>分析係数表!C24</f>
        <v>7.1732954545454586E-2</v>
      </c>
      <c r="Q21" s="82">
        <f t="shared" si="4"/>
        <v>8.3389845901830168E-4</v>
      </c>
      <c r="R21" s="83">
        <v>3.4881172993349143E-3</v>
      </c>
      <c r="S21" s="84">
        <f t="shared" si="5"/>
        <v>5.8904103110465136E-3</v>
      </c>
      <c r="T21" s="85">
        <f>分析係数表!F24</f>
        <v>0.39402985074626867</v>
      </c>
      <c r="U21" s="86">
        <f t="shared" si="6"/>
        <v>2.3209974956959396E-3</v>
      </c>
      <c r="V21" s="87">
        <f>分析係数表!D24</f>
        <v>2.9850746268656716E-2</v>
      </c>
      <c r="W21" s="167">
        <f t="shared" si="7"/>
        <v>0</v>
      </c>
      <c r="X21" s="76">
        <f>分析係数表!E24</f>
        <v>2.3880597014925373E-2</v>
      </c>
      <c r="Y21" s="166">
        <f t="shared" si="8"/>
        <v>0</v>
      </c>
    </row>
    <row r="22" spans="1:25" x14ac:dyDescent="0.2">
      <c r="A22" s="6" t="s">
        <v>10</v>
      </c>
      <c r="B22" s="5" t="s">
        <v>271</v>
      </c>
      <c r="C22" s="90"/>
      <c r="D22" s="107">
        <f>投入係数表!AK22</f>
        <v>0</v>
      </c>
      <c r="E22" s="110">
        <f t="shared" si="9"/>
        <v>0</v>
      </c>
      <c r="F22" s="85">
        <f>分析係数表!C25</f>
        <v>8.282778259254675E-2</v>
      </c>
      <c r="G22" s="110">
        <f t="shared" si="0"/>
        <v>0</v>
      </c>
      <c r="H22" s="110">
        <v>1.6837448124322214E-2</v>
      </c>
      <c r="I22" s="110">
        <f t="shared" si="1"/>
        <v>1.6837448124322214E-2</v>
      </c>
      <c r="J22" s="85">
        <f>分析係数表!G25</f>
        <v>0.19696794352505498</v>
      </c>
      <c r="K22" s="111">
        <f t="shared" si="2"/>
        <v>3.3164375312575408E-3</v>
      </c>
      <c r="L22" s="79"/>
      <c r="M22" s="80"/>
      <c r="N22" s="81">
        <f>分析係数表!H25</f>
        <v>5.163373500985404E-4</v>
      </c>
      <c r="O22" s="82">
        <f t="shared" si="3"/>
        <v>1.7195371524575395E-2</v>
      </c>
      <c r="P22" s="76">
        <f>分析係数表!C25</f>
        <v>8.282778259254675E-2</v>
      </c>
      <c r="Q22" s="82">
        <f t="shared" si="4"/>
        <v>1.4242544942355999E-3</v>
      </c>
      <c r="R22" s="83">
        <v>8.7695884872320776E-3</v>
      </c>
      <c r="S22" s="84">
        <f t="shared" si="5"/>
        <v>2.5607036611554293E-2</v>
      </c>
      <c r="T22" s="85">
        <f>分析係数表!F25</f>
        <v>0.35065385950700151</v>
      </c>
      <c r="U22" s="86">
        <f t="shared" si="6"/>
        <v>8.9792062183786034E-3</v>
      </c>
      <c r="V22" s="87">
        <f>分析係数表!D25</f>
        <v>4.351348223585233E-2</v>
      </c>
      <c r="W22" s="167">
        <f t="shared" si="7"/>
        <v>0</v>
      </c>
      <c r="X22" s="76">
        <f>分析係数表!E25</f>
        <v>4.1546117347529221E-2</v>
      </c>
      <c r="Y22" s="166">
        <f t="shared" si="8"/>
        <v>0</v>
      </c>
    </row>
    <row r="23" spans="1:25" x14ac:dyDescent="0.2">
      <c r="A23" s="6" t="s">
        <v>11</v>
      </c>
      <c r="B23" s="5" t="s">
        <v>35</v>
      </c>
      <c r="C23" s="90"/>
      <c r="D23" s="107">
        <f>投入係数表!AK23</f>
        <v>0</v>
      </c>
      <c r="E23" s="110">
        <f t="shared" si="9"/>
        <v>0</v>
      </c>
      <c r="F23" s="85">
        <f>分析係数表!C26</f>
        <v>0.67408011178388449</v>
      </c>
      <c r="G23" s="110">
        <f t="shared" si="0"/>
        <v>0</v>
      </c>
      <c r="H23" s="110">
        <v>3.6595026905986199E-2</v>
      </c>
      <c r="I23" s="110">
        <f t="shared" si="1"/>
        <v>3.6595026905986199E-2</v>
      </c>
      <c r="J23" s="85">
        <f>分析係数表!G26</f>
        <v>0.19641156410335187</v>
      </c>
      <c r="K23" s="111">
        <f t="shared" si="2"/>
        <v>7.1876864730089944E-3</v>
      </c>
      <c r="L23" s="79"/>
      <c r="M23" s="80"/>
      <c r="N23" s="81">
        <f>分析係数表!H26</f>
        <v>1.0886718494331198E-2</v>
      </c>
      <c r="O23" s="82">
        <f t="shared" si="3"/>
        <v>0.36255593200407565</v>
      </c>
      <c r="P23" s="76">
        <f>分析係数表!C26</f>
        <v>0.67408011178388449</v>
      </c>
      <c r="Q23" s="82">
        <f t="shared" si="4"/>
        <v>0.24439174317321774</v>
      </c>
      <c r="R23" s="83">
        <v>0.27852884327184263</v>
      </c>
      <c r="S23" s="84">
        <f t="shared" si="5"/>
        <v>0.31512387017782884</v>
      </c>
      <c r="T23" s="85">
        <f>分析係数表!F26</f>
        <v>0.33487971980706011</v>
      </c>
      <c r="U23" s="86">
        <f t="shared" si="6"/>
        <v>0.1055285933496677</v>
      </c>
      <c r="V23" s="87">
        <f>分析係数表!D26</f>
        <v>4.2244001351808044E-2</v>
      </c>
      <c r="W23" s="167">
        <f t="shared" si="7"/>
        <v>0</v>
      </c>
      <c r="X23" s="76">
        <f>分析係数表!E26</f>
        <v>4.5807858920396939E-2</v>
      </c>
      <c r="Y23" s="166">
        <f t="shared" si="8"/>
        <v>0</v>
      </c>
    </row>
    <row r="24" spans="1:25" x14ac:dyDescent="0.2">
      <c r="A24" s="6" t="s">
        <v>12</v>
      </c>
      <c r="B24" s="5" t="s">
        <v>365</v>
      </c>
      <c r="C24" s="90"/>
      <c r="D24" s="107">
        <f>投入係数表!AK24</f>
        <v>0</v>
      </c>
      <c r="E24" s="110">
        <f t="shared" si="9"/>
        <v>0</v>
      </c>
      <c r="F24" s="85">
        <f>分析係数表!C27</f>
        <v>6.0248713550600352E-2</v>
      </c>
      <c r="G24" s="110">
        <f t="shared" si="0"/>
        <v>0</v>
      </c>
      <c r="H24" s="110">
        <v>3.9977985438809441E-4</v>
      </c>
      <c r="I24" s="110">
        <f t="shared" si="1"/>
        <v>3.9977985438809441E-4</v>
      </c>
      <c r="J24" s="85">
        <f>分析係数表!G27</f>
        <v>0.16803278688524589</v>
      </c>
      <c r="K24" s="111">
        <f t="shared" si="2"/>
        <v>6.7176123073409301E-5</v>
      </c>
      <c r="L24" s="79"/>
      <c r="M24" s="80"/>
      <c r="N24" s="81">
        <f>分析係数表!H27</f>
        <v>1.0879446137287556E-2</v>
      </c>
      <c r="O24" s="82">
        <f t="shared" si="3"/>
        <v>0.36231374367274355</v>
      </c>
      <c r="P24" s="76">
        <f>分析係数表!C27</f>
        <v>6.0248713550600352E-2</v>
      </c>
      <c r="Q24" s="82">
        <f t="shared" si="4"/>
        <v>2.1828936957984768E-2</v>
      </c>
      <c r="R24" s="83">
        <v>2.2093834101502202E-2</v>
      </c>
      <c r="S24" s="84">
        <f t="shared" si="5"/>
        <v>2.2493613955890297E-2</v>
      </c>
      <c r="T24" s="85">
        <f>分析係数表!F27</f>
        <v>0.31967213114754101</v>
      </c>
      <c r="U24" s="86">
        <f t="shared" si="6"/>
        <v>7.1905815104895219E-3</v>
      </c>
      <c r="V24" s="87">
        <f>分析係数表!D27</f>
        <v>1.6393442622950821E-2</v>
      </c>
      <c r="W24" s="167">
        <f t="shared" si="7"/>
        <v>0</v>
      </c>
      <c r="X24" s="76">
        <f>分析係数表!E27</f>
        <v>1.7759562841530054E-2</v>
      </c>
      <c r="Y24" s="166">
        <f t="shared" si="8"/>
        <v>0</v>
      </c>
    </row>
    <row r="25" spans="1:25" x14ac:dyDescent="0.2">
      <c r="A25" s="6" t="s">
        <v>13</v>
      </c>
      <c r="B25" s="5" t="s">
        <v>191</v>
      </c>
      <c r="C25" s="90"/>
      <c r="D25" s="107">
        <f>投入係数表!AK25</f>
        <v>0</v>
      </c>
      <c r="E25" s="110">
        <f t="shared" si="9"/>
        <v>0</v>
      </c>
      <c r="F25" s="85">
        <f>分析係数表!C28</f>
        <v>0.15853112404836545</v>
      </c>
      <c r="G25" s="110">
        <f t="shared" si="0"/>
        <v>0</v>
      </c>
      <c r="H25" s="110">
        <v>2.5808481045062514E-2</v>
      </c>
      <c r="I25" s="110">
        <f t="shared" si="1"/>
        <v>2.5808481045062514E-2</v>
      </c>
      <c r="J25" s="85">
        <f>分析係数表!G28</f>
        <v>0.12484608017512655</v>
      </c>
      <c r="K25" s="111">
        <f t="shared" si="2"/>
        <v>3.2220876937501084E-3</v>
      </c>
      <c r="L25" s="79"/>
      <c r="M25" s="80"/>
      <c r="N25" s="81">
        <f>分析係数表!H28</f>
        <v>2.0813485858901727E-2</v>
      </c>
      <c r="O25" s="82">
        <f t="shared" si="3"/>
        <v>0.6931430042723209</v>
      </c>
      <c r="P25" s="76">
        <f>分析係数表!C28</f>
        <v>0.15853112404836545</v>
      </c>
      <c r="Q25" s="82">
        <f t="shared" si="4"/>
        <v>0.10988473959355201</v>
      </c>
      <c r="R25" s="83">
        <v>0.12481878900708138</v>
      </c>
      <c r="S25" s="84">
        <f t="shared" si="5"/>
        <v>0.15062727005214388</v>
      </c>
      <c r="T25" s="85">
        <f>分析係数表!F28</f>
        <v>0.21350389930223013</v>
      </c>
      <c r="U25" s="86">
        <f t="shared" si="6"/>
        <v>3.2159509497382749E-2</v>
      </c>
      <c r="V25" s="87">
        <f>分析係数表!D28</f>
        <v>5.3153646189629221E-2</v>
      </c>
      <c r="W25" s="167">
        <f t="shared" si="7"/>
        <v>0</v>
      </c>
      <c r="X25" s="76">
        <f>分析係数表!E28</f>
        <v>4.6791626761526886E-2</v>
      </c>
      <c r="Y25" s="166">
        <f t="shared" si="8"/>
        <v>0</v>
      </c>
    </row>
    <row r="26" spans="1:25" x14ac:dyDescent="0.2">
      <c r="A26" s="6" t="s">
        <v>14</v>
      </c>
      <c r="B26" s="5" t="s">
        <v>50</v>
      </c>
      <c r="C26" s="90"/>
      <c r="D26" s="107">
        <f>投入係数表!AK26</f>
        <v>5.0093632958801496E-2</v>
      </c>
      <c r="E26" s="110">
        <f t="shared" si="9"/>
        <v>5.0093632958801493</v>
      </c>
      <c r="F26" s="85">
        <f>分析係数表!C29</f>
        <v>0.64680851063829792</v>
      </c>
      <c r="G26" s="110">
        <f t="shared" si="0"/>
        <v>3.2400988126543946</v>
      </c>
      <c r="H26" s="110">
        <v>3.5440961016851547</v>
      </c>
      <c r="I26" s="110">
        <f t="shared" si="1"/>
        <v>3.5440961016851547</v>
      </c>
      <c r="J26" s="85">
        <f>分析係数表!G29</f>
        <v>0.2586455783593799</v>
      </c>
      <c r="K26" s="111">
        <f t="shared" si="2"/>
        <v>0.91666478598158052</v>
      </c>
      <c r="L26" s="79"/>
      <c r="M26" s="80"/>
      <c r="N26" s="81">
        <f>分析係数表!H29</f>
        <v>9.8394990800468336E-3</v>
      </c>
      <c r="O26" s="82">
        <f t="shared" si="3"/>
        <v>0.3276808122922607</v>
      </c>
      <c r="P26" s="76">
        <f>分析係数表!C29</f>
        <v>0.64680851063829792</v>
      </c>
      <c r="Q26" s="82">
        <f t="shared" si="4"/>
        <v>0.21194673816350482</v>
      </c>
      <c r="R26" s="83">
        <v>0.32140350135720996</v>
      </c>
      <c r="S26" s="84">
        <f t="shared" si="5"/>
        <v>3.8654996030423647</v>
      </c>
      <c r="T26" s="85">
        <f>分析係数表!F29</f>
        <v>0.37783217222117615</v>
      </c>
      <c r="U26" s="86">
        <f t="shared" si="6"/>
        <v>1.4605101117375907</v>
      </c>
      <c r="V26" s="87">
        <f>分析係数表!D29</f>
        <v>7.0859222996296989E-2</v>
      </c>
      <c r="W26" s="167">
        <f t="shared" si="7"/>
        <v>0</v>
      </c>
      <c r="X26" s="76">
        <f>分析係数表!E29</f>
        <v>5.4980229711918661E-2</v>
      </c>
      <c r="Y26" s="166">
        <f t="shared" si="8"/>
        <v>0</v>
      </c>
    </row>
    <row r="27" spans="1:25" x14ac:dyDescent="0.2">
      <c r="A27" s="6" t="s">
        <v>15</v>
      </c>
      <c r="B27" s="5" t="s">
        <v>36</v>
      </c>
      <c r="C27" s="90"/>
      <c r="D27" s="107">
        <f>投入係数表!AK27</f>
        <v>1.4044943820224719E-3</v>
      </c>
      <c r="E27" s="110">
        <f t="shared" si="9"/>
        <v>0.1404494382022472</v>
      </c>
      <c r="F27" s="85">
        <f>分析係数表!C30</f>
        <v>1</v>
      </c>
      <c r="G27" s="110">
        <f t="shared" si="0"/>
        <v>0.1404494382022472</v>
      </c>
      <c r="H27" s="110">
        <v>0.19433430426693798</v>
      </c>
      <c r="I27" s="110">
        <f t="shared" si="1"/>
        <v>0.19433430426693798</v>
      </c>
      <c r="J27" s="85">
        <f>分析係数表!G30</f>
        <v>0.34450721322190581</v>
      </c>
      <c r="K27" s="111">
        <f t="shared" si="2"/>
        <v>6.6949569596420719E-2</v>
      </c>
      <c r="L27" s="79"/>
      <c r="M27" s="80"/>
      <c r="N27" s="81">
        <f>分析係数表!H30</f>
        <v>0</v>
      </c>
      <c r="O27" s="82">
        <f t="shared" si="3"/>
        <v>0</v>
      </c>
      <c r="P27" s="76">
        <f>分析係数表!C30</f>
        <v>1</v>
      </c>
      <c r="Q27" s="82">
        <f t="shared" si="4"/>
        <v>0</v>
      </c>
      <c r="R27" s="83">
        <v>8.3746410689855597E-2</v>
      </c>
      <c r="S27" s="84">
        <f t="shared" si="5"/>
        <v>0.2780807149567936</v>
      </c>
      <c r="T27" s="85">
        <f>分析係数表!F30</f>
        <v>0.4405434427377562</v>
      </c>
      <c r="U27" s="86">
        <f t="shared" si="6"/>
        <v>0.1225066355260425</v>
      </c>
      <c r="V27" s="87">
        <f>分析係数表!D30</f>
        <v>0.11695223866660441</v>
      </c>
      <c r="W27" s="167">
        <f t="shared" si="7"/>
        <v>0</v>
      </c>
      <c r="X27" s="76">
        <f>分析係数表!E30</f>
        <v>6.7136654372286289E-2</v>
      </c>
      <c r="Y27" s="166">
        <f t="shared" si="8"/>
        <v>0</v>
      </c>
    </row>
    <row r="28" spans="1:25" x14ac:dyDescent="0.2">
      <c r="A28" s="6" t="s">
        <v>16</v>
      </c>
      <c r="B28" s="5" t="s">
        <v>192</v>
      </c>
      <c r="C28" s="90"/>
      <c r="D28" s="107">
        <f>投入係数表!AK28</f>
        <v>4.2134831460674156E-3</v>
      </c>
      <c r="E28" s="110">
        <f t="shared" si="9"/>
        <v>0.42134831460674155</v>
      </c>
      <c r="F28" s="85">
        <f>分析係数表!C31</f>
        <v>0.1179326099371788</v>
      </c>
      <c r="G28" s="110">
        <f t="shared" si="0"/>
        <v>4.9690706434204548E-2</v>
      </c>
      <c r="H28" s="110">
        <v>8.1613227770364935E-2</v>
      </c>
      <c r="I28" s="110">
        <f t="shared" si="1"/>
        <v>8.1613227770364935E-2</v>
      </c>
      <c r="J28" s="85">
        <f>分析係数表!G31</f>
        <v>7.0682730923694773E-2</v>
      </c>
      <c r="K28" s="111">
        <f t="shared" si="2"/>
        <v>5.768645818306919E-3</v>
      </c>
      <c r="L28" s="79"/>
      <c r="M28" s="80"/>
      <c r="N28" s="81">
        <f>分析係数表!H31</f>
        <v>2.2689753976161214E-2</v>
      </c>
      <c r="O28" s="82">
        <f t="shared" si="3"/>
        <v>0.75562759375598931</v>
      </c>
      <c r="P28" s="76">
        <f>分析係数表!C31</f>
        <v>0.1179326099371788</v>
      </c>
      <c r="Q28" s="82">
        <f t="shared" si="4"/>
        <v>8.9113134272194097E-2</v>
      </c>
      <c r="R28" s="83">
        <v>0.11605942889776322</v>
      </c>
      <c r="S28" s="84">
        <f t="shared" si="5"/>
        <v>0.19767265666812817</v>
      </c>
      <c r="T28" s="85">
        <f>分析係数表!F31</f>
        <v>0.34457831325301203</v>
      </c>
      <c r="U28" s="86">
        <f t="shared" si="6"/>
        <v>6.8113710610945358E-2</v>
      </c>
      <c r="V28" s="87">
        <f>分析係数表!D31</f>
        <v>1.8473895582329317E-2</v>
      </c>
      <c r="W28" s="167">
        <f t="shared" si="7"/>
        <v>0</v>
      </c>
      <c r="X28" s="76">
        <f>分析係数表!E31</f>
        <v>1.6064257028112448E-2</v>
      </c>
      <c r="Y28" s="166">
        <f t="shared" si="8"/>
        <v>0</v>
      </c>
    </row>
    <row r="29" spans="1:25" x14ac:dyDescent="0.2">
      <c r="A29" s="6" t="s">
        <v>17</v>
      </c>
      <c r="B29" s="5" t="s">
        <v>272</v>
      </c>
      <c r="C29" s="90"/>
      <c r="D29" s="107">
        <f>投入係数表!AK29</f>
        <v>2.3408239700374533E-3</v>
      </c>
      <c r="E29" s="110">
        <f t="shared" si="9"/>
        <v>0.23408239700374533</v>
      </c>
      <c r="F29" s="85">
        <f>分析係数表!C32</f>
        <v>0.90289699570815452</v>
      </c>
      <c r="G29" s="110">
        <f t="shared" si="0"/>
        <v>0.21135229300284517</v>
      </c>
      <c r="H29" s="110">
        <v>0.25157579982645745</v>
      </c>
      <c r="I29" s="110">
        <f t="shared" si="1"/>
        <v>0.25157579982645745</v>
      </c>
      <c r="J29" s="85">
        <f>分析係数表!G32</f>
        <v>0.14049586776859505</v>
      </c>
      <c r="K29" s="111">
        <f t="shared" si="2"/>
        <v>3.5345360306196505E-2</v>
      </c>
      <c r="L29" s="79"/>
      <c r="M29" s="80"/>
      <c r="N29" s="81">
        <f>分析係数表!H32</f>
        <v>6.5160319111027074E-3</v>
      </c>
      <c r="O29" s="82">
        <f t="shared" si="3"/>
        <v>0.21700074487351487</v>
      </c>
      <c r="P29" s="76">
        <f>分析係数表!C32</f>
        <v>0.90289699570815452</v>
      </c>
      <c r="Q29" s="82">
        <f t="shared" si="4"/>
        <v>0.19592932061272827</v>
      </c>
      <c r="R29" s="83">
        <v>0.25515454510687308</v>
      </c>
      <c r="S29" s="84">
        <f t="shared" si="5"/>
        <v>0.50673034493333047</v>
      </c>
      <c r="T29" s="85">
        <f>分析係数表!F32</f>
        <v>0.48288075560802834</v>
      </c>
      <c r="U29" s="86">
        <f t="shared" si="6"/>
        <v>0.24469033185092345</v>
      </c>
      <c r="V29" s="87">
        <f>分析係数表!D32</f>
        <v>1.475796930342385E-2</v>
      </c>
      <c r="W29" s="167">
        <f t="shared" si="7"/>
        <v>0</v>
      </c>
      <c r="X29" s="76">
        <f>分析係数表!E32</f>
        <v>1.8890200708382526E-2</v>
      </c>
      <c r="Y29" s="166">
        <f t="shared" si="8"/>
        <v>0</v>
      </c>
    </row>
    <row r="30" spans="1:25" x14ac:dyDescent="0.2">
      <c r="A30" s="6" t="s">
        <v>18</v>
      </c>
      <c r="B30" s="5" t="s">
        <v>273</v>
      </c>
      <c r="C30" s="90"/>
      <c r="D30" s="107">
        <f>投入係数表!AK30</f>
        <v>0</v>
      </c>
      <c r="E30" s="110">
        <f t="shared" si="9"/>
        <v>0</v>
      </c>
      <c r="F30" s="85">
        <f>分析係数表!C33</f>
        <v>0.9642857142857143</v>
      </c>
      <c r="G30" s="110">
        <f t="shared" si="0"/>
        <v>0</v>
      </c>
      <c r="H30" s="110">
        <v>3.2532569180796597E-2</v>
      </c>
      <c r="I30" s="110">
        <f t="shared" si="1"/>
        <v>3.2532569180796597E-2</v>
      </c>
      <c r="J30" s="85">
        <f>分析係数表!G33</f>
        <v>0.50770178681454092</v>
      </c>
      <c r="K30" s="111">
        <f t="shared" si="2"/>
        <v>1.6516843502758099E-2</v>
      </c>
      <c r="L30" s="79"/>
      <c r="M30" s="80"/>
      <c r="N30" s="81">
        <f>分析係数表!H33</f>
        <v>9.5995112976066674E-4</v>
      </c>
      <c r="O30" s="82">
        <f t="shared" si="3"/>
        <v>3.1968859735830316E-2</v>
      </c>
      <c r="P30" s="76">
        <f>分析係数表!C33</f>
        <v>0.9642857142857143</v>
      </c>
      <c r="Q30" s="82">
        <f t="shared" si="4"/>
        <v>3.0827114745264946E-2</v>
      </c>
      <c r="R30" s="83">
        <v>0.10511002963625654</v>
      </c>
      <c r="S30" s="84">
        <f t="shared" si="5"/>
        <v>0.13764259881705315</v>
      </c>
      <c r="T30" s="85">
        <f>分析係数表!F33</f>
        <v>0.64571780653111521</v>
      </c>
      <c r="U30" s="86">
        <f t="shared" si="6"/>
        <v>8.8878276993389835E-2</v>
      </c>
      <c r="V30" s="87">
        <f>分析係数表!D33</f>
        <v>6.5311152187307459E-2</v>
      </c>
      <c r="W30" s="167">
        <f t="shared" si="7"/>
        <v>0</v>
      </c>
      <c r="X30" s="76">
        <f>分析係数表!E33</f>
        <v>5.730129390018484E-2</v>
      </c>
      <c r="Y30" s="166">
        <f t="shared" si="8"/>
        <v>0</v>
      </c>
    </row>
    <row r="31" spans="1:25" x14ac:dyDescent="0.2">
      <c r="A31" s="6" t="s">
        <v>19</v>
      </c>
      <c r="B31" s="5" t="s">
        <v>274</v>
      </c>
      <c r="C31" s="90"/>
      <c r="D31" s="107">
        <f>投入係数表!AK31</f>
        <v>4.0730337078651688E-2</v>
      </c>
      <c r="E31" s="110">
        <f t="shared" si="9"/>
        <v>4.0730337078651688</v>
      </c>
      <c r="F31" s="85">
        <f>分析係数表!C34</f>
        <v>0.30203352059055666</v>
      </c>
      <c r="G31" s="110">
        <f t="shared" si="0"/>
        <v>1.2301927102705259</v>
      </c>
      <c r="H31" s="110">
        <v>1.4721183580050348</v>
      </c>
      <c r="I31" s="110">
        <f t="shared" si="1"/>
        <v>1.4721183580050348</v>
      </c>
      <c r="J31" s="85">
        <f>分析係数表!G34</f>
        <v>0.42483507228746548</v>
      </c>
      <c r="K31" s="111">
        <f t="shared" si="2"/>
        <v>0.62540750903877396</v>
      </c>
      <c r="L31" s="79"/>
      <c r="M31" s="80"/>
      <c r="N31" s="81">
        <f>分析係数表!H34</f>
        <v>0.16119179387231194</v>
      </c>
      <c r="O31" s="82">
        <f t="shared" si="3"/>
        <v>5.3681043639748403</v>
      </c>
      <c r="P31" s="76">
        <f>分析係数表!C34</f>
        <v>0.30203352059055666</v>
      </c>
      <c r="Q31" s="82">
        <f t="shared" si="4"/>
        <v>1.621347459948852</v>
      </c>
      <c r="R31" s="83">
        <v>1.7867145397725892</v>
      </c>
      <c r="S31" s="84">
        <f t="shared" si="5"/>
        <v>3.2588328977776237</v>
      </c>
      <c r="T31" s="85">
        <f>分析係数表!F34</f>
        <v>0.69971459317830909</v>
      </c>
      <c r="U31" s="86">
        <f t="shared" si="6"/>
        <v>2.28025293530456</v>
      </c>
      <c r="V31" s="87">
        <f>分析係数表!D34</f>
        <v>0.22921442942029663</v>
      </c>
      <c r="W31" s="167">
        <f t="shared" si="7"/>
        <v>1</v>
      </c>
      <c r="X31" s="76">
        <f>分析係数表!E34</f>
        <v>0.15341786365975763</v>
      </c>
      <c r="Y31" s="166">
        <f t="shared" si="8"/>
        <v>0</v>
      </c>
    </row>
    <row r="32" spans="1:25" x14ac:dyDescent="0.2">
      <c r="A32" s="6" t="s">
        <v>20</v>
      </c>
      <c r="B32" s="5" t="s">
        <v>37</v>
      </c>
      <c r="C32" s="90"/>
      <c r="D32" s="107">
        <f>投入係数表!AK32</f>
        <v>2.7153558052434457E-2</v>
      </c>
      <c r="E32" s="110">
        <f t="shared" si="9"/>
        <v>2.7153558052434459</v>
      </c>
      <c r="F32" s="85">
        <f>分析係数表!C35</f>
        <v>0.24187752657583472</v>
      </c>
      <c r="G32" s="110">
        <f t="shared" si="0"/>
        <v>0.65678354594561872</v>
      </c>
      <c r="H32" s="110">
        <v>0.73272205973648452</v>
      </c>
      <c r="I32" s="110">
        <f t="shared" si="1"/>
        <v>0.73272205973648452</v>
      </c>
      <c r="J32" s="85">
        <f>分析係数表!G35</f>
        <v>0.31447635625181319</v>
      </c>
      <c r="K32" s="111">
        <f t="shared" si="2"/>
        <v>0.23042376349125304</v>
      </c>
      <c r="L32" s="79"/>
      <c r="M32" s="80"/>
      <c r="N32" s="81">
        <f>分析係数表!H35</f>
        <v>6.1051437381369679E-2</v>
      </c>
      <c r="O32" s="82">
        <f t="shared" si="3"/>
        <v>2.0331710415325417</v>
      </c>
      <c r="P32" s="76">
        <f>分析係数表!C35</f>
        <v>0.24187752657583472</v>
      </c>
      <c r="Q32" s="82">
        <f t="shared" si="4"/>
        <v>0.49177838263150492</v>
      </c>
      <c r="R32" s="83">
        <v>0.6125256402553716</v>
      </c>
      <c r="S32" s="84">
        <f t="shared" si="5"/>
        <v>1.3452476999918561</v>
      </c>
      <c r="T32" s="85">
        <f>分析係数表!F35</f>
        <v>0.64519872352770524</v>
      </c>
      <c r="U32" s="86">
        <f t="shared" si="6"/>
        <v>0.86795209886332692</v>
      </c>
      <c r="V32" s="87">
        <f>分析係数表!D35</f>
        <v>9.0803597331012481E-2</v>
      </c>
      <c r="W32" s="167">
        <f t="shared" si="7"/>
        <v>0</v>
      </c>
      <c r="X32" s="76">
        <f>分析係数表!E35</f>
        <v>8.3260806498404408E-2</v>
      </c>
      <c r="Y32" s="166">
        <f t="shared" si="8"/>
        <v>0</v>
      </c>
    </row>
    <row r="33" spans="1:25" x14ac:dyDescent="0.2">
      <c r="A33" s="6" t="s">
        <v>21</v>
      </c>
      <c r="B33" s="5" t="s">
        <v>38</v>
      </c>
      <c r="C33" s="90"/>
      <c r="D33" s="107">
        <f>投入係数表!AK33</f>
        <v>1.5449438202247191E-2</v>
      </c>
      <c r="E33" s="110">
        <f t="shared" si="9"/>
        <v>1.544943820224719</v>
      </c>
      <c r="F33" s="85">
        <f>分析係数表!C36</f>
        <v>0.77936171821825606</v>
      </c>
      <c r="G33" s="110">
        <f t="shared" si="0"/>
        <v>1.2040700702810134</v>
      </c>
      <c r="H33" s="110">
        <v>1.336209543048138</v>
      </c>
      <c r="I33" s="110">
        <f t="shared" si="1"/>
        <v>1.336209543048138</v>
      </c>
      <c r="J33" s="85">
        <f>分析係数表!G36</f>
        <v>1.8652197083474639E-2</v>
      </c>
      <c r="K33" s="111">
        <f t="shared" si="2"/>
        <v>2.4923243741753458E-2</v>
      </c>
      <c r="L33" s="79"/>
      <c r="M33" s="80"/>
      <c r="N33" s="81">
        <f>分析係数表!H36</f>
        <v>0.16962772804293599</v>
      </c>
      <c r="O33" s="82">
        <f t="shared" si="3"/>
        <v>5.6490428283200158</v>
      </c>
      <c r="P33" s="76">
        <f>分析係数表!C36</f>
        <v>0.77936171821825606</v>
      </c>
      <c r="Q33" s="82">
        <f t="shared" si="4"/>
        <v>4.4026477249680047</v>
      </c>
      <c r="R33" s="83">
        <v>4.5963627867681653</v>
      </c>
      <c r="S33" s="84">
        <f t="shared" si="5"/>
        <v>5.9325723298163036</v>
      </c>
      <c r="T33" s="85">
        <f>分析係数表!F36</f>
        <v>0.88299985465820452</v>
      </c>
      <c r="U33" s="86">
        <f t="shared" si="6"/>
        <v>5.2384605049770814</v>
      </c>
      <c r="V33" s="87">
        <f>分析係数表!D36</f>
        <v>1.046460927280655E-2</v>
      </c>
      <c r="W33" s="167">
        <f t="shared" si="7"/>
        <v>0</v>
      </c>
      <c r="X33" s="76">
        <f>分析係数表!E36</f>
        <v>2.9068359091129307E-3</v>
      </c>
      <c r="Y33" s="166">
        <f t="shared" si="8"/>
        <v>0</v>
      </c>
    </row>
    <row r="34" spans="1:25" x14ac:dyDescent="0.2">
      <c r="A34" s="6" t="s">
        <v>22</v>
      </c>
      <c r="B34" s="5" t="s">
        <v>377</v>
      </c>
      <c r="C34" s="90"/>
      <c r="D34" s="107">
        <f>投入係数表!AK34</f>
        <v>2.7153558052434457E-2</v>
      </c>
      <c r="E34" s="110">
        <f t="shared" si="9"/>
        <v>2.7153558052434459</v>
      </c>
      <c r="F34" s="85">
        <f>分析係数表!C37</f>
        <v>0.39264934616049307</v>
      </c>
      <c r="G34" s="110">
        <f t="shared" si="0"/>
        <v>1.0661826815219382</v>
      </c>
      <c r="H34" s="110">
        <v>1.4144489240951099</v>
      </c>
      <c r="I34" s="110">
        <f t="shared" si="1"/>
        <v>1.4144489240951099</v>
      </c>
      <c r="J34" s="85">
        <f>分析係数表!G37</f>
        <v>0.48015873015873017</v>
      </c>
      <c r="K34" s="111">
        <f t="shared" si="2"/>
        <v>0.67915999926789006</v>
      </c>
      <c r="L34" s="79"/>
      <c r="M34" s="80"/>
      <c r="N34" s="81">
        <f>分析係数表!H37</f>
        <v>4.8128458914818879E-2</v>
      </c>
      <c r="O34" s="82">
        <f t="shared" si="3"/>
        <v>1.6028023767554926</v>
      </c>
      <c r="P34" s="76">
        <f>分析係数表!C37</f>
        <v>0.39264934616049307</v>
      </c>
      <c r="Q34" s="82">
        <f t="shared" si="4"/>
        <v>0.62933930525752846</v>
      </c>
      <c r="R34" s="83">
        <v>0.78720391614098595</v>
      </c>
      <c r="S34" s="84">
        <f t="shared" si="5"/>
        <v>2.201652840236096</v>
      </c>
      <c r="T34" s="85">
        <f>分析係数表!F37</f>
        <v>0.71504884004884006</v>
      </c>
      <c r="U34" s="86">
        <f t="shared" si="6"/>
        <v>1.5742893096010546</v>
      </c>
      <c r="V34" s="87">
        <f>分析係数表!D37</f>
        <v>0.11240842490842491</v>
      </c>
      <c r="W34" s="167">
        <f t="shared" si="7"/>
        <v>0</v>
      </c>
      <c r="X34" s="76">
        <f>分析係数表!E37</f>
        <v>0.10057997557997558</v>
      </c>
      <c r="Y34" s="166">
        <f t="shared" si="8"/>
        <v>0</v>
      </c>
    </row>
    <row r="35" spans="1:25" x14ac:dyDescent="0.2">
      <c r="A35" s="6" t="s">
        <v>23</v>
      </c>
      <c r="B35" s="5" t="s">
        <v>193</v>
      </c>
      <c r="C35" s="90"/>
      <c r="D35" s="107">
        <f>投入係数表!AK35</f>
        <v>7.1629213483146062E-2</v>
      </c>
      <c r="E35" s="110">
        <f t="shared" si="9"/>
        <v>7.1629213483146064</v>
      </c>
      <c r="F35" s="85">
        <f>分析係数表!C38</f>
        <v>0.1050867904295959</v>
      </c>
      <c r="G35" s="110">
        <f t="shared" si="0"/>
        <v>0.75272841459401552</v>
      </c>
      <c r="H35" s="110">
        <v>0.78884346391313764</v>
      </c>
      <c r="I35" s="110">
        <f t="shared" si="1"/>
        <v>0.78884346391313764</v>
      </c>
      <c r="J35" s="85">
        <f>分析係数表!G38</f>
        <v>0.35480984340044741</v>
      </c>
      <c r="K35" s="111">
        <f t="shared" si="2"/>
        <v>0.27988942589848687</v>
      </c>
      <c r="L35" s="79"/>
      <c r="M35" s="80"/>
      <c r="N35" s="81">
        <f>分析係数表!H38</f>
        <v>4.2637829346869612E-2</v>
      </c>
      <c r="O35" s="82">
        <f t="shared" si="3"/>
        <v>1.4199501865997965</v>
      </c>
      <c r="P35" s="76">
        <f>分析係数表!C38</f>
        <v>0.1050867904295959</v>
      </c>
      <c r="Q35" s="82">
        <f t="shared" si="4"/>
        <v>0.14921800767967841</v>
      </c>
      <c r="R35" s="83">
        <v>0.18708703970135349</v>
      </c>
      <c r="S35" s="84">
        <f t="shared" si="5"/>
        <v>0.97593050361449118</v>
      </c>
      <c r="T35" s="85">
        <f>分析係数表!F38</f>
        <v>0.56778523489932886</v>
      </c>
      <c r="U35" s="86">
        <f t="shared" si="6"/>
        <v>0.55411893024017422</v>
      </c>
      <c r="V35" s="87">
        <f>分析係数表!D38</f>
        <v>4.0715883668903802E-2</v>
      </c>
      <c r="W35" s="167">
        <f t="shared" si="7"/>
        <v>0</v>
      </c>
      <c r="X35" s="76">
        <f>分析係数表!E38</f>
        <v>3.3557046979865772E-2</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0.20257412565100544</v>
      </c>
      <c r="I36" s="110">
        <f t="shared" si="1"/>
        <v>0.20257412565100544</v>
      </c>
      <c r="J36" s="85">
        <f>分析係数表!G39</f>
        <v>0.33710212609069684</v>
      </c>
      <c r="K36" s="111">
        <f t="shared" si="2"/>
        <v>6.8288168447917894E-2</v>
      </c>
      <c r="L36" s="79"/>
      <c r="M36" s="80"/>
      <c r="N36" s="81">
        <f>分析係数表!H39</f>
        <v>3.8325321619990253E-3</v>
      </c>
      <c r="O36" s="82">
        <f t="shared" si="3"/>
        <v>0.12763325061198921</v>
      </c>
      <c r="P36" s="76">
        <f>分析係数表!C39</f>
        <v>1</v>
      </c>
      <c r="Q36" s="82">
        <f t="shared" si="4"/>
        <v>0.12763325061198921</v>
      </c>
      <c r="R36" s="83">
        <v>0.38220545018897167</v>
      </c>
      <c r="S36" s="84">
        <f t="shared" si="5"/>
        <v>0.58477957583997708</v>
      </c>
      <c r="T36" s="85">
        <f>分析係数表!F39</f>
        <v>0.68778419564950233</v>
      </c>
      <c r="U36" s="86">
        <f t="shared" si="6"/>
        <v>0.4022021502013558</v>
      </c>
      <c r="V36" s="87">
        <f>分析係数表!D39</f>
        <v>5.5733071156445865E-2</v>
      </c>
      <c r="W36" s="167">
        <f t="shared" si="7"/>
        <v>0</v>
      </c>
      <c r="X36" s="76">
        <f>分析係数表!E39</f>
        <v>7.0111834828560898E-2</v>
      </c>
      <c r="Y36" s="166">
        <f t="shared" si="8"/>
        <v>0</v>
      </c>
    </row>
    <row r="37" spans="1:25" x14ac:dyDescent="0.2">
      <c r="A37" s="6" t="s">
        <v>25</v>
      </c>
      <c r="B37" s="5" t="s">
        <v>40</v>
      </c>
      <c r="C37" s="90"/>
      <c r="D37" s="107">
        <f>投入係数表!AK37</f>
        <v>0</v>
      </c>
      <c r="E37" s="110">
        <f t="shared" si="9"/>
        <v>0</v>
      </c>
      <c r="F37" s="85">
        <f>分析係数表!C40</f>
        <v>0.68553257686676428</v>
      </c>
      <c r="G37" s="110">
        <f t="shared" si="0"/>
        <v>0</v>
      </c>
      <c r="H37" s="110">
        <v>2.9980085080854924E-3</v>
      </c>
      <c r="I37" s="110">
        <f t="shared" si="1"/>
        <v>2.9980085080854924E-3</v>
      </c>
      <c r="J37" s="85">
        <f>分析係数表!G40</f>
        <v>0.52354072328019352</v>
      </c>
      <c r="K37" s="111">
        <f t="shared" si="2"/>
        <v>1.5695795427232526E-3</v>
      </c>
      <c r="L37" s="79"/>
      <c r="M37" s="80"/>
      <c r="N37" s="81">
        <f>分析係数表!H40</f>
        <v>2.9983928090933552E-2</v>
      </c>
      <c r="O37" s="82">
        <f t="shared" si="3"/>
        <v>0.99854249008203333</v>
      </c>
      <c r="P37" s="76">
        <f>分析係数表!C40</f>
        <v>0.68553257686676428</v>
      </c>
      <c r="Q37" s="82">
        <f t="shared" si="4"/>
        <v>0.68453340633689175</v>
      </c>
      <c r="R37" s="83">
        <v>0.68590229865922159</v>
      </c>
      <c r="S37" s="84">
        <f t="shared" si="5"/>
        <v>0.6889003071673071</v>
      </c>
      <c r="T37" s="85">
        <f>分析係数表!F40</f>
        <v>0.72017864896718564</v>
      </c>
      <c r="U37" s="86">
        <f t="shared" si="6"/>
        <v>0.49613129248883042</v>
      </c>
      <c r="V37" s="87">
        <f>分析係数表!D40</f>
        <v>0.117486508281124</v>
      </c>
      <c r="W37" s="167">
        <f t="shared" si="7"/>
        <v>0</v>
      </c>
      <c r="X37" s="76">
        <f>分析係数表!E40</f>
        <v>7.2700204701941565E-2</v>
      </c>
      <c r="Y37" s="166">
        <f t="shared" si="8"/>
        <v>0</v>
      </c>
    </row>
    <row r="38" spans="1:25" x14ac:dyDescent="0.2">
      <c r="A38" s="6" t="s">
        <v>26</v>
      </c>
      <c r="B38" s="5" t="s">
        <v>276</v>
      </c>
      <c r="C38" s="90"/>
      <c r="D38" s="107">
        <f>投入係数表!AK38</f>
        <v>0</v>
      </c>
      <c r="E38" s="110">
        <f t="shared" si="9"/>
        <v>0</v>
      </c>
      <c r="F38" s="85">
        <f>分析係数表!C41</f>
        <v>0.79754162795683559</v>
      </c>
      <c r="G38" s="110">
        <f t="shared" si="0"/>
        <v>0</v>
      </c>
      <c r="H38" s="110">
        <v>2.5680722638365609E-3</v>
      </c>
      <c r="I38" s="110">
        <f t="shared" si="1"/>
        <v>2.5680722638365609E-3</v>
      </c>
      <c r="J38" s="85">
        <f>分析係数表!G41</f>
        <v>0.45300318922749822</v>
      </c>
      <c r="K38" s="111">
        <f t="shared" si="2"/>
        <v>1.1633449256846433E-3</v>
      </c>
      <c r="L38" s="79"/>
      <c r="M38" s="80"/>
      <c r="N38" s="81">
        <f>分析係数表!H41</f>
        <v>5.1357385442195667E-2</v>
      </c>
      <c r="O38" s="82">
        <f t="shared" si="3"/>
        <v>1.7103339958669219</v>
      </c>
      <c r="P38" s="76">
        <f>分析係数表!C41</f>
        <v>0.79754162795683559</v>
      </c>
      <c r="Q38" s="82">
        <f t="shared" si="4"/>
        <v>1.3640625594136246</v>
      </c>
      <c r="R38" s="83">
        <v>1.3899141773144903</v>
      </c>
      <c r="S38" s="84">
        <f t="shared" si="5"/>
        <v>1.3924822495783269</v>
      </c>
      <c r="T38" s="85">
        <f>分析係数表!F41</f>
        <v>0.55652019844082212</v>
      </c>
      <c r="U38" s="86">
        <f t="shared" si="6"/>
        <v>0.77494449786065289</v>
      </c>
      <c r="V38" s="87">
        <f>分析係数表!D41</f>
        <v>0.15915131112686037</v>
      </c>
      <c r="W38" s="167">
        <f t="shared" si="7"/>
        <v>0</v>
      </c>
      <c r="X38" s="76">
        <f>分析係数表!E41</f>
        <v>0.14781183557760452</v>
      </c>
      <c r="Y38" s="166">
        <f t="shared" si="8"/>
        <v>0</v>
      </c>
    </row>
    <row r="39" spans="1:25" x14ac:dyDescent="0.2">
      <c r="A39" s="6" t="s">
        <v>51</v>
      </c>
      <c r="B39" s="5" t="s">
        <v>367</v>
      </c>
      <c r="C39" s="75">
        <f>最終需要_まとめ!C40</f>
        <v>100</v>
      </c>
      <c r="D39" s="107">
        <f>投入係数表!AK39</f>
        <v>0</v>
      </c>
      <c r="E39" s="110">
        <f t="shared" si="9"/>
        <v>0</v>
      </c>
      <c r="F39" s="85">
        <f>分析係数表!C42</f>
        <v>0.98696461824953441</v>
      </c>
      <c r="G39" s="110">
        <f>E39*F39</f>
        <v>0</v>
      </c>
      <c r="H39" s="110">
        <v>2.0952066608150306E-2</v>
      </c>
      <c r="I39" s="110">
        <f>C39+H39</f>
        <v>100.02095206660815</v>
      </c>
      <c r="J39" s="85">
        <f>分析係数表!G42</f>
        <v>0.48689138576779029</v>
      </c>
      <c r="K39" s="111">
        <f>I39*J39</f>
        <v>48.699339957524565</v>
      </c>
      <c r="L39" s="79"/>
      <c r="M39" s="80"/>
      <c r="N39" s="81">
        <f>分析係数表!H42</f>
        <v>1.3250234533514657E-2</v>
      </c>
      <c r="O39" s="82">
        <f t="shared" si="3"/>
        <v>0.44126713968699116</v>
      </c>
      <c r="P39" s="76">
        <f>分析係数表!C42</f>
        <v>0.98696461824953441</v>
      </c>
      <c r="Q39" s="82">
        <f>O39*P39</f>
        <v>0.43551505406723523</v>
      </c>
      <c r="R39" s="83">
        <v>0.45661251698190741</v>
      </c>
      <c r="S39" s="84">
        <f>I39+R39</f>
        <v>100.47756458359005</v>
      </c>
      <c r="T39" s="85">
        <f>分析係数表!F42</f>
        <v>0.55852059925093633</v>
      </c>
      <c r="U39" s="86">
        <f>S39*T39</f>
        <v>56.118789582501371</v>
      </c>
      <c r="V39" s="87">
        <f>分析係数表!D42</f>
        <v>0.29447565543071164</v>
      </c>
      <c r="W39" s="167">
        <f>ROUND(S39*V39,0)</f>
        <v>30</v>
      </c>
      <c r="X39" s="76">
        <f>分析係数表!E42</f>
        <v>0.22518726591760299</v>
      </c>
      <c r="Y39" s="166">
        <f>ROUND(S39*X39,0)</f>
        <v>23</v>
      </c>
    </row>
    <row r="40" spans="1:25" x14ac:dyDescent="0.2">
      <c r="A40" s="6" t="s">
        <v>194</v>
      </c>
      <c r="B40" s="5" t="s">
        <v>41</v>
      </c>
      <c r="C40" s="90"/>
      <c r="D40" s="107">
        <f>投入係数表!AK40</f>
        <v>7.9119850187265917E-2</v>
      </c>
      <c r="E40" s="110">
        <f t="shared" si="9"/>
        <v>7.9119850187265914</v>
      </c>
      <c r="F40" s="85">
        <f>分析係数表!C43</f>
        <v>0.29367142552738124</v>
      </c>
      <c r="G40" s="110">
        <f>E40*F40</f>
        <v>2.3235239192007224</v>
      </c>
      <c r="H40" s="110">
        <v>2.6542575202089616</v>
      </c>
      <c r="I40" s="110">
        <f>C40+H40</f>
        <v>2.6542575202089616</v>
      </c>
      <c r="J40" s="85">
        <f>分析係数表!G43</f>
        <v>0.35405848592511613</v>
      </c>
      <c r="K40" s="111">
        <f>I40*J40</f>
        <v>0.93976239886053825</v>
      </c>
      <c r="L40" s="79"/>
      <c r="M40" s="80"/>
      <c r="N40" s="81">
        <f>分析係数表!H43</f>
        <v>3.6063618579417776E-2</v>
      </c>
      <c r="O40" s="82">
        <f t="shared" si="3"/>
        <v>1.2010119350756254</v>
      </c>
      <c r="P40" s="76">
        <f>分析係数表!C43</f>
        <v>0.29367142552738124</v>
      </c>
      <c r="Q40" s="82">
        <f>O40*P40</f>
        <v>0.35270288704905756</v>
      </c>
      <c r="R40" s="83">
        <v>0.59546454092584278</v>
      </c>
      <c r="S40" s="84">
        <f>I40+R40</f>
        <v>3.2497220611348041</v>
      </c>
      <c r="T40" s="85">
        <f>分析係数表!F43</f>
        <v>0.58526919923476362</v>
      </c>
      <c r="U40" s="86">
        <f>S40*T40</f>
        <v>1.9019622284559123</v>
      </c>
      <c r="V40" s="87">
        <f>分析係数表!D43</f>
        <v>0.25485105220005466</v>
      </c>
      <c r="W40" s="167">
        <f>ROUND(S40*V40,0)</f>
        <v>1</v>
      </c>
      <c r="X40" s="76">
        <f>分析係数表!E43</f>
        <v>0.20470073790653184</v>
      </c>
      <c r="Y40" s="166">
        <f>ROUND(S40*X40,0)</f>
        <v>1</v>
      </c>
    </row>
    <row r="41" spans="1:25" x14ac:dyDescent="0.2">
      <c r="A41" s="6" t="s">
        <v>340</v>
      </c>
      <c r="B41" s="5" t="s">
        <v>42</v>
      </c>
      <c r="C41" s="90"/>
      <c r="D41" s="107">
        <f>投入係数表!AK41</f>
        <v>2.8089887640449437E-3</v>
      </c>
      <c r="E41" s="110">
        <f t="shared" si="9"/>
        <v>0.2808988764044944</v>
      </c>
      <c r="F41" s="85">
        <f>分析係数表!C44</f>
        <v>0.46678607983623333</v>
      </c>
      <c r="G41" s="110">
        <f>E41*F41</f>
        <v>0.13111968534725657</v>
      </c>
      <c r="H41" s="110">
        <v>0.13722511777698423</v>
      </c>
      <c r="I41" s="110">
        <f>C41+H41</f>
        <v>0.13722511777698423</v>
      </c>
      <c r="J41" s="85">
        <f>分析係数表!G44</f>
        <v>0.26617412140575081</v>
      </c>
      <c r="K41" s="111">
        <f>I41*J41</f>
        <v>3.6525775159089453E-2</v>
      </c>
      <c r="L41" s="79"/>
      <c r="M41" s="80"/>
      <c r="N41" s="81">
        <f>分析係数表!H44</f>
        <v>0.11125251805362636</v>
      </c>
      <c r="O41" s="82">
        <f t="shared" si="3"/>
        <v>3.7049970927176679</v>
      </c>
      <c r="P41" s="76">
        <f>分析係数表!C44</f>
        <v>0.46678607983623333</v>
      </c>
      <c r="Q41" s="82">
        <f>O41*P41</f>
        <v>1.7294410687143216</v>
      </c>
      <c r="R41" s="83">
        <v>1.7566544877460848</v>
      </c>
      <c r="S41" s="84">
        <f>I41+R41</f>
        <v>1.8938796055230691</v>
      </c>
      <c r="T41" s="85">
        <f>分析係数表!F44</f>
        <v>0.50772097976570818</v>
      </c>
      <c r="U41" s="86">
        <f>S41*T41</f>
        <v>0.96156240887446554</v>
      </c>
      <c r="V41" s="87">
        <f>分析係数表!D44</f>
        <v>0.21532215122470713</v>
      </c>
      <c r="W41" s="167">
        <f>ROUND(S41*V41,0)</f>
        <v>0</v>
      </c>
      <c r="X41" s="76">
        <f>分析係数表!E44</f>
        <v>0.14064164004259852</v>
      </c>
      <c r="Y41" s="166">
        <f>ROUND(S41*X41,0)</f>
        <v>0</v>
      </c>
    </row>
    <row r="42" spans="1:25" x14ac:dyDescent="0.2">
      <c r="A42" s="6" t="s">
        <v>341</v>
      </c>
      <c r="B42" s="5" t="s">
        <v>278</v>
      </c>
      <c r="C42" s="90"/>
      <c r="D42" s="107">
        <f>投入係数表!AK42</f>
        <v>3.1835205992509365E-2</v>
      </c>
      <c r="E42" s="110">
        <f t="shared" si="9"/>
        <v>3.1835205992509366</v>
      </c>
      <c r="F42" s="85">
        <f>分析係数表!C45</f>
        <v>1</v>
      </c>
      <c r="G42" s="110">
        <f>E42*F42</f>
        <v>3.1835205992509366</v>
      </c>
      <c r="H42" s="110">
        <v>3.3177477865448575</v>
      </c>
      <c r="I42" s="110">
        <f>C42+H42</f>
        <v>3.3177477865448575</v>
      </c>
      <c r="J42" s="85">
        <f>分析係数表!G45</f>
        <v>0</v>
      </c>
      <c r="K42" s="111">
        <f>I42*J42</f>
        <v>0</v>
      </c>
      <c r="L42" s="79"/>
      <c r="M42" s="80"/>
      <c r="N42" s="81">
        <f>分析係数表!H45</f>
        <v>0</v>
      </c>
      <c r="O42" s="82">
        <f t="shared" si="3"/>
        <v>0</v>
      </c>
      <c r="P42" s="76">
        <f>分析係数表!C45</f>
        <v>1</v>
      </c>
      <c r="Q42" s="82">
        <f>O42*P42</f>
        <v>0</v>
      </c>
      <c r="R42" s="83">
        <v>0.14973403866631274</v>
      </c>
      <c r="S42" s="84">
        <f>I42+R42</f>
        <v>3.4674818252111703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9.8314606741573031E-3</v>
      </c>
      <c r="E43" s="110">
        <f t="shared" si="9"/>
        <v>0.9831460674157303</v>
      </c>
      <c r="F43" s="85">
        <f>分析係数表!C46</f>
        <v>1</v>
      </c>
      <c r="G43" s="110">
        <f>E43*F43</f>
        <v>0.9831460674157303</v>
      </c>
      <c r="H43" s="110">
        <v>1.0674211569965644</v>
      </c>
      <c r="I43" s="110">
        <f>C43+H43</f>
        <v>1.0674211569965644</v>
      </c>
      <c r="J43" s="85">
        <f>分析係数表!G46</f>
        <v>9.254143646408839E-3</v>
      </c>
      <c r="K43" s="111">
        <f>I43*J43</f>
        <v>9.8780687180621274E-3</v>
      </c>
      <c r="L43" s="79"/>
      <c r="M43" s="80"/>
      <c r="N43" s="81">
        <f>分析係数表!H46</f>
        <v>3.7808984269891717E-2</v>
      </c>
      <c r="O43" s="82">
        <f t="shared" si="3"/>
        <v>1.2591371345953168</v>
      </c>
      <c r="P43" s="76">
        <f>分析係数表!C46</f>
        <v>1</v>
      </c>
      <c r="Q43" s="82">
        <f>O43*P43</f>
        <v>1.2591371345953168</v>
      </c>
      <c r="R43" s="83">
        <v>1.3414139191683794</v>
      </c>
      <c r="S43" s="84">
        <f>I43+R43</f>
        <v>2.4088350761649435</v>
      </c>
      <c r="T43" s="85">
        <f>分析係数表!F46</f>
        <v>0.31353591160220995</v>
      </c>
      <c r="U43" s="86">
        <f>S43*T43</f>
        <v>0.75525630150475442</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108">
        <f>投入係数表!AK44</f>
        <v>0.4311797752808989</v>
      </c>
      <c r="E44" s="96">
        <f>SUM(E5:E43)</f>
        <v>43.117977528089881</v>
      </c>
      <c r="F44" s="98">
        <f>分析係数表!C47</f>
        <v>0.4319039427318887</v>
      </c>
      <c r="G44" s="96">
        <f>SUM(G5:G43)</f>
        <v>16.28469383624482</v>
      </c>
      <c r="H44" s="96">
        <f>SUM(H5:H43)</f>
        <v>20.01520429640205</v>
      </c>
      <c r="I44" s="96">
        <f>SUM(I5:I43)</f>
        <v>120.01520429640203</v>
      </c>
      <c r="J44" s="98">
        <f>分析係数表!G47</f>
        <v>0.25029486054038919</v>
      </c>
      <c r="K44" s="112">
        <f>SUM(K5:K43)</f>
        <v>53.11418002627736</v>
      </c>
      <c r="L44" s="94">
        <f>最終需要_まとめ!$L$33</f>
        <v>0.627</v>
      </c>
      <c r="M44" s="91">
        <f>K44*L44</f>
        <v>33.302590876475904</v>
      </c>
      <c r="N44" s="95">
        <f>分析係数表!H47</f>
        <v>1</v>
      </c>
      <c r="O44" s="96">
        <f>SUM(O5:O43)</f>
        <v>33.302590876475897</v>
      </c>
      <c r="P44" s="92">
        <f>分析係数表!C47</f>
        <v>0.4319039427318887</v>
      </c>
      <c r="Q44" s="96">
        <f>SUM(Q5:Q43)</f>
        <v>14.866705053816199</v>
      </c>
      <c r="R44" s="91">
        <f>SUM(R5:R43)</f>
        <v>17.152387343534944</v>
      </c>
      <c r="S44" s="97">
        <f>SUM(S5:S43)</f>
        <v>137.16759163993697</v>
      </c>
      <c r="T44" s="98">
        <f>分析係数表!F47</f>
        <v>0.46751956312169796</v>
      </c>
      <c r="U44" s="99">
        <f>SUM(U5:U43)</f>
        <v>75.347682839037262</v>
      </c>
      <c r="V44" s="100">
        <f>分析係数表!D47</f>
        <v>9.4632730327820297E-2</v>
      </c>
      <c r="W44" s="164">
        <f>SUM(W5:W43)</f>
        <v>32</v>
      </c>
      <c r="X44" s="92">
        <f>分析係数表!E47</f>
        <v>7.3297752597196272E-2</v>
      </c>
      <c r="Y44" s="165">
        <f>SUM(Y5:Y43)</f>
        <v>24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4" sqref="L14"/>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139.29053195277149</v>
      </c>
      <c r="D6" s="193">
        <f>'1'!U5+'2'!U5+'3'!U5+'4'!U5+'5'!U5+'6'!U5+'7'!U5+'8'!U5+'9'!U5+'10'!U5+'11'!U5+'12'!U5+'13'!U5+'14'!U5+'15'!U5+'16'!U5+'17'!U5+'18'!U5+'19'!U5+'20'!U5+'21'!U5+'22'!U5+'23'!U5+'24'!U5+'25'!U5+'26'!U5+'27'!U5+'28'!U5+'29'!U5+'30'!U5+'31'!U5+'32'!U5+'33'!U5+'34'!U5+'35'!U5+'36'!U5+'37'!U5+'38'!U5+'39'!U5</f>
        <v>62.882898572709635</v>
      </c>
      <c r="E6" s="120">
        <f>'1'!W5+'2'!W5+'3'!W5+'4'!W5+'5'!W5+'6'!W5+'7'!W5+'8'!W5+'9'!W5+'10'!W5+'11'!W5+'12'!W5+'13'!W5+'14'!W5+'15'!W5+'16'!W5+'17'!W5+'18'!W5+'19'!W5+'20'!W5+'21'!W5+'22'!W5+'23'!W5+'24'!W5+'25'!W5+'26'!W5+'27'!W5+'28'!W5+'29'!W5+'30'!W5+'31'!W5+'32'!W5+'33'!W5+'34'!W5+'35'!W5+'36'!W5+'37'!W5+'38'!W5+'39'!W5</f>
        <v>41</v>
      </c>
      <c r="F6" s="172">
        <f>'1'!Y5+'2'!Y5+'3'!Y5+'4'!Y5+'5'!Y5+'6'!Y5+'7'!Y5+'8'!Y5+'9'!Y5+'10'!Y5+'11'!Y5+'12'!Y5+'13'!Y5+'14'!Y5+'15'!Y5+'16'!Y5+'17'!Y5+'18'!Y5+'19'!Y5+'20'!Y5+'21'!Y5+'22'!Y5+'23'!Y5+'24'!Y5+'25'!Y5+'26'!Y5+'27'!Y5+'28'!Y5+'29'!Y5+'30'!Y5+'31'!Y5+'32'!Y5+'33'!Y5+'34'!Y5+'35'!Y5+'36'!Y5+'37'!Y5+'38'!Y5+'39'!Y5</f>
        <v>19</v>
      </c>
      <c r="G6" s="116">
        <v>1</v>
      </c>
      <c r="I6" s="144" t="s">
        <v>256</v>
      </c>
      <c r="J6" s="145">
        <f>C45</f>
        <v>4910.6465535521247</v>
      </c>
      <c r="K6" s="145">
        <f>D45</f>
        <v>2304.4774068829483</v>
      </c>
      <c r="L6" s="146">
        <f>E45</f>
        <v>427</v>
      </c>
      <c r="M6" s="147">
        <f>F45</f>
        <v>312</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117.0906056044625</v>
      </c>
      <c r="D7" s="193">
        <f>'1'!U6+'2'!U6+'3'!U6+'4'!U6+'5'!U6+'6'!U6+'7'!U6+'8'!U6+'9'!U6+'10'!U6+'11'!U6+'12'!U6+'13'!U6+'14'!U6+'15'!U6+'16'!U6+'17'!U6+'18'!U6+'19'!U6+'20'!U6+'21'!U6+'22'!U6+'23'!U6+'24'!U6+'25'!U6+'26'!U6+'27'!U6+'28'!U6+'29'!U6+'30'!U6+'31'!U6+'32'!U6+'33'!U6+'34'!U6+'35'!U6+'36'!U6+'37'!U6+'38'!U6+'39'!U6</f>
        <v>78.999274571624781</v>
      </c>
      <c r="E7" s="120">
        <f>'1'!W6+'2'!W6+'3'!W6+'4'!W6+'5'!W6+'6'!W6+'7'!W6+'8'!W6+'9'!W6+'10'!W6+'11'!W6+'12'!W6+'13'!W6+'14'!W6+'15'!W6+'16'!W6+'17'!W6+'18'!W6+'19'!W6+'20'!W6+'21'!W6+'22'!W6+'23'!W6+'24'!W6+'25'!W6+'26'!W6+'27'!W6+'28'!W6+'29'!W6+'30'!W6+'31'!W6+'32'!W6+'33'!W6+'34'!W6+'35'!W6+'36'!W6+'37'!W6+'38'!W6+'39'!W6</f>
        <v>19</v>
      </c>
      <c r="F7" s="172">
        <f>'1'!Y6+'2'!Y6+'3'!Y6+'4'!Y6+'5'!Y6+'6'!Y6+'7'!Y6+'8'!Y6+'9'!Y6+'10'!Y6+'11'!Y6+'12'!Y6+'13'!Y6+'14'!Y6+'15'!Y6+'16'!Y6+'17'!Y6+'18'!Y6+'19'!Y6+'20'!Y6+'21'!Y6+'22'!Y6+'23'!Y6+'24'!Y6+'25'!Y6+'26'!Y6+'27'!Y6+'28'!Y6+'29'!Y6+'30'!Y6+'31'!Y6+'32'!Y6+'33'!Y6+'34'!Y6+'35'!Y6+'36'!Y6+'37'!Y6+'38'!Y6+'39'!Y6</f>
        <v>11</v>
      </c>
      <c r="G7" s="117">
        <v>2</v>
      </c>
      <c r="I7" s="144" t="s">
        <v>257</v>
      </c>
      <c r="J7" s="145">
        <f>最終需要_まとめ!C45</f>
        <v>3900</v>
      </c>
      <c r="K7" s="383">
        <f>Q63</f>
        <v>257374</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100.17041048277089</v>
      </c>
      <c r="D8" s="193">
        <f>'1'!U7+'2'!U7+'3'!U7+'4'!U7+'5'!U7+'6'!U7+'7'!U7+'8'!U7+'9'!U7+'10'!U7+'11'!U7+'12'!U7+'13'!U7+'14'!U7+'15'!U7+'16'!U7+'17'!U7+'18'!U7+'19'!U7+'20'!U7+'21'!U7+'22'!U7+'23'!U7+'24'!U7+'25'!U7+'26'!U7+'27'!U7+'28'!U7+'29'!U7+'30'!U7+'31'!U7+'32'!U7+'33'!U7+'34'!U7+'35'!U7+'36'!U7+'37'!U7+'38'!U7+'39'!U7</f>
        <v>58.923770872218199</v>
      </c>
      <c r="E8" s="120">
        <f>'1'!W7+'2'!W7+'3'!W7+'4'!W7+'5'!W7+'6'!W7+'7'!W7+'8'!W7+'9'!W7+'10'!W7+'11'!W7+'12'!W7+'13'!W7+'14'!W7+'15'!W7+'16'!W7+'17'!W7+'18'!W7+'19'!W7+'20'!W7+'21'!W7+'22'!W7+'23'!W7+'24'!W7+'25'!W7+'26'!W7+'27'!W7+'28'!W7+'29'!W7+'30'!W7+'31'!W7+'32'!W7+'33'!W7+'34'!W7+'35'!W7+'36'!W7+'37'!W7+'38'!W7+'39'!W7</f>
        <v>6</v>
      </c>
      <c r="F8" s="172">
        <f>'1'!Y7+'2'!Y7+'3'!Y7+'4'!Y7+'5'!Y7+'6'!Y7+'7'!Y7+'8'!Y7+'9'!Y7+'10'!Y7+'11'!Y7+'12'!Y7+'13'!Y7+'14'!Y7+'15'!Y7+'16'!Y7+'17'!Y7+'18'!Y7+'19'!Y7+'20'!Y7+'21'!Y7+'22'!Y7+'23'!Y7+'24'!Y7+'25'!Y7+'26'!Y7+'27'!Y7+'28'!Y7+'29'!Y7+'30'!Y7+'31'!Y7+'32'!Y7+'33'!Y7+'34'!Y7+'35'!Y7+'36'!Y7+'37'!Y7+'38'!Y7+'39'!Y7</f>
        <v>0</v>
      </c>
      <c r="G8" s="117">
        <v>3</v>
      </c>
      <c r="I8" s="144" t="s">
        <v>259</v>
      </c>
      <c r="J8" s="441">
        <f>J6/J7</f>
        <v>1.2591401419364423</v>
      </c>
      <c r="K8" s="150">
        <f>K6/K7*100</f>
        <v>0.89538081037049133</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110.45926856078314</v>
      </c>
      <c r="D9" s="193">
        <f>'1'!U8+'2'!U8+'3'!U8+'4'!U8+'5'!U8+'6'!U8+'7'!U8+'8'!U8+'9'!U8+'10'!U8+'11'!U8+'12'!U8+'13'!U8+'14'!U8+'15'!U8+'16'!U8+'17'!U8+'18'!U8+'19'!U8+'20'!U8+'21'!U8+'22'!U8+'23'!U8+'24'!U8+'25'!U8+'26'!U8+'27'!U8+'28'!U8+'29'!U8+'30'!U8+'31'!U8+'32'!U8+'33'!U8+'34'!U8+'35'!U8+'36'!U8+'37'!U8+'38'!U8+'39'!U8</f>
        <v>62.900416819334872</v>
      </c>
      <c r="E9" s="120">
        <f>'1'!W8+'2'!W8+'3'!W8+'4'!W8+'5'!W8+'6'!W8+'7'!W8+'8'!W8+'9'!W8+'10'!W8+'11'!W8+'12'!W8+'13'!W8+'14'!W8+'15'!W8+'16'!W8+'17'!W8+'18'!W8+'19'!W8+'20'!W8+'21'!W8+'22'!W8+'23'!W8+'24'!W8+'25'!W8+'26'!W8+'27'!W8+'28'!W8+'29'!W8+'30'!W8+'31'!W8+'32'!W8+'33'!W8+'34'!W8+'35'!W8+'36'!W8+'37'!W8+'38'!W8+'39'!W8</f>
        <v>4</v>
      </c>
      <c r="F9" s="172">
        <f>'1'!Y8+'2'!Y8+'3'!Y8+'4'!Y8+'5'!Y8+'6'!Y8+'7'!Y8+'8'!Y8+'9'!Y8+'10'!Y8+'11'!Y8+'12'!Y8+'13'!Y8+'14'!Y8+'15'!Y8+'16'!Y8+'17'!Y8+'18'!Y8+'19'!Y8+'20'!Y8+'21'!Y8+'22'!Y8+'23'!Y8+'24'!Y8+'25'!Y8+'26'!Y8+'27'!Y8+'28'!Y8+'29'!Y8+'30'!Y8+'31'!Y8+'32'!Y8+'33'!Y8+'34'!Y8+'35'!Y8+'36'!Y8+'37'!Y8+'38'!Y8+'39'!Y8</f>
        <v>3</v>
      </c>
      <c r="G9" s="117">
        <v>4</v>
      </c>
      <c r="I9" s="152" t="s">
        <v>125</v>
      </c>
      <c r="J9" s="456" t="s">
        <v>608</v>
      </c>
      <c r="K9" s="457"/>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116.14930750484402</v>
      </c>
      <c r="D10" s="194">
        <f>'1'!U9+'2'!U9+'3'!U9+'4'!U9+'5'!U9+'6'!U9+'7'!U9+'8'!U9+'9'!U9+'10'!U9+'11'!U9+'12'!U9+'13'!U9+'14'!U9+'15'!U9+'16'!U9+'17'!U9+'18'!U9+'19'!U9+'20'!U9+'21'!U9+'22'!U9+'23'!U9+'24'!U9+'25'!U9+'26'!U9+'27'!U9+'28'!U9+'29'!U9+'30'!U9+'31'!U9+'32'!U9+'33'!U9+'34'!U9+'35'!U9+'36'!U9+'37'!U9+'38'!U9+'39'!U9</f>
        <v>34.821926762581342</v>
      </c>
      <c r="E10" s="119">
        <f>'1'!W9+'2'!W9+'3'!W9+'4'!W9+'5'!W9+'6'!W9+'7'!W9+'8'!W9+'9'!W9+'10'!W9+'11'!W9+'12'!W9+'13'!W9+'14'!W9+'15'!W9+'16'!W9+'17'!W9+'18'!W9+'19'!W9+'20'!W9+'21'!W9+'22'!W9+'23'!W9+'24'!W9+'25'!W9+'26'!W9+'27'!W9+'28'!W9+'29'!W9+'30'!W9+'31'!W9+'32'!W9+'33'!W9+'34'!W9+'35'!W9+'36'!W9+'37'!W9+'38'!W9+'39'!W9</f>
        <v>8</v>
      </c>
      <c r="F10" s="171">
        <f>'1'!Y9+'2'!Y9+'3'!Y9+'4'!Y9+'5'!Y9+'6'!Y9+'7'!Y9+'8'!Y9+'9'!Y9+'10'!Y9+'11'!Y9+'12'!Y9+'13'!Y9+'14'!Y9+'15'!Y9+'16'!Y9+'17'!Y9+'18'!Y9+'19'!Y9+'20'!Y9+'21'!Y9+'22'!Y9+'23'!Y9+'24'!Y9+'25'!Y9+'26'!Y9+'27'!Y9+'28'!Y9+'29'!Y9+'30'!Y9+'31'!Y9+'32'!Y9+'33'!Y9+'34'!Y9+'35'!Y9+'36'!Y9+'37'!Y9+'38'!Y9+'39'!Y9</f>
        <v>7</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38.309475119291072</v>
      </c>
      <c r="E11" s="120">
        <f>'1'!W10+'2'!W10+'3'!W10+'4'!W10+'5'!W10+'6'!W10+'7'!W10+'8'!W10+'9'!W10+'10'!W10+'11'!W10+'12'!W10+'13'!W10+'14'!W10+'15'!W10+'16'!W10+'17'!W10+'18'!W10+'19'!W10+'20'!W10+'21'!W10+'22'!W10+'23'!W10+'24'!W10+'25'!W10+'26'!W10+'27'!W10+'28'!W10+'29'!W10+'30'!W10+'31'!W10+'32'!W10+'33'!W10+'34'!W10+'35'!W10+'36'!W10+'37'!W10+'38'!W10+'39'!W10</f>
        <v>40</v>
      </c>
      <c r="F11" s="172">
        <f>'1'!Y10+'2'!Y10+'3'!Y10+'4'!Y10+'5'!Y10+'6'!Y10+'7'!Y10+'8'!Y10+'9'!Y10+'10'!Y10+'11'!Y10+'12'!Y10+'13'!Y10+'14'!Y10+'15'!Y10+'16'!Y10+'17'!Y10+'18'!Y10+'19'!Y10+'20'!Y10+'21'!Y10+'22'!Y10+'23'!Y10+'24'!Y10+'25'!Y10+'26'!Y10+'27'!Y10+'28'!Y10+'29'!Y10+'30'!Y10+'31'!Y10+'32'!Y10+'33'!Y10+'34'!Y10+'35'!Y10+'36'!Y10+'37'!Y10+'38'!Y10+'39'!Y10</f>
        <v>32</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177.12687352821385</v>
      </c>
      <c r="D12" s="193">
        <f>'1'!U11+'2'!U11+'3'!U11+'4'!U11+'5'!U11+'6'!U11+'7'!U11+'8'!U11+'9'!U11+'10'!U11+'11'!U11+'12'!U11+'13'!U11+'14'!U11+'15'!U11+'16'!U11+'17'!U11+'18'!U11+'19'!U11+'20'!U11+'21'!U11+'22'!U11+'23'!U11+'24'!U11+'25'!U11+'26'!U11+'27'!U11+'28'!U11+'29'!U11+'30'!U11+'31'!U11+'32'!U11+'33'!U11+'34'!U11+'35'!U11+'36'!U11+'37'!U11+'38'!U11+'39'!U11</f>
        <v>53.571881073161158</v>
      </c>
      <c r="E12" s="120">
        <f>'1'!W11+'2'!W11+'3'!W11+'4'!W11+'5'!W11+'6'!W11+'7'!W11+'8'!W11+'9'!W11+'10'!W11+'11'!W11+'12'!W11+'13'!W11+'14'!W11+'15'!W11+'16'!W11+'17'!W11+'18'!W11+'19'!W11+'20'!W11+'21'!W11+'22'!W11+'23'!W11+'24'!W11+'25'!W11+'26'!W11+'27'!W11+'28'!W11+'29'!W11+'30'!W11+'31'!W11+'32'!W11+'33'!W11+'34'!W11+'35'!W11+'36'!W11+'37'!W11+'38'!W11+'39'!W11</f>
        <v>6</v>
      </c>
      <c r="F12" s="172">
        <f>'1'!Y11+'2'!Y11+'3'!Y11+'4'!Y11+'5'!Y11+'6'!Y11+'7'!Y11+'8'!Y11+'9'!Y11+'10'!Y11+'11'!Y11+'12'!Y11+'13'!Y11+'14'!Y11+'15'!Y11+'16'!Y11+'17'!Y11+'18'!Y11+'19'!Y11+'20'!Y11+'21'!Y11+'22'!Y11+'23'!Y11+'24'!Y11+'25'!Y11+'26'!Y11+'27'!Y11+'28'!Y11+'29'!Y11+'30'!Y11+'31'!Y11+'32'!Y11+'33'!Y11+'34'!Y11+'35'!Y11+'36'!Y11+'37'!Y11+'38'!Y11+'39'!Y11</f>
        <v>5</v>
      </c>
      <c r="G12" s="117">
        <v>7</v>
      </c>
      <c r="I12" s="26" t="s">
        <v>319</v>
      </c>
      <c r="J12" s="180">
        <f>最終需要_まとめ!C45</f>
        <v>3900</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30.377447352486037</v>
      </c>
      <c r="E13" s="120">
        <f>'1'!W12+'2'!W12+'3'!W12+'4'!W12+'5'!W12+'6'!W12+'7'!W12+'8'!W12+'9'!W12+'10'!W12+'11'!W12+'12'!W12+'13'!W12+'14'!W12+'15'!W12+'16'!W12+'17'!W12+'18'!W12+'19'!W12+'20'!W12+'21'!W12+'22'!W12+'23'!W12+'24'!W12+'25'!W12+'26'!W12+'27'!W12+'28'!W12+'29'!W12+'30'!W12+'31'!W12+'32'!W12+'33'!W12+'34'!W12+'35'!W12+'36'!W12+'37'!W12+'38'!W12+'39'!W12</f>
        <v>5</v>
      </c>
      <c r="F13" s="172">
        <f>'1'!Y12+'2'!Y12+'3'!Y12+'4'!Y12+'5'!Y12+'6'!Y12+'7'!Y12+'8'!Y12+'9'!Y12+'10'!Y12+'11'!Y12+'12'!Y12+'13'!Y12+'14'!Y12+'15'!Y12+'16'!Y12+'17'!Y12+'18'!Y12+'19'!Y12+'20'!Y12+'21'!Y12+'22'!Y12+'23'!Y12+'24'!Y12+'25'!Y12+'26'!Y12+'27'!Y12+'28'!Y12+'29'!Y12+'30'!Y12+'31'!Y12+'32'!Y12+'33'!Y12+'34'!Y12+'35'!Y12+'36'!Y12+'37'!Y12+'38'!Y12+'39'!Y12</f>
        <v>5</v>
      </c>
      <c r="G13" s="117">
        <v>8</v>
      </c>
      <c r="I13" s="177" t="s">
        <v>320</v>
      </c>
      <c r="J13" s="183">
        <f>'1'!H44+'2'!H44+'3'!H44+'4'!H44+'5'!H44+'6'!H44+'7'!H44+'8'!H44+'9'!H44+'10'!H44+'11'!H44+'12'!H44+'13'!H44+'14'!H44+'15'!H44+'16'!H44+'17'!H44+'18'!H44+'19'!H44+'20'!H44+'21'!H44+'22'!H44+'23'!H44+'24'!H44+'25'!H44+'26'!H44+'27'!H44+'28'!H44+'29'!H44+'30'!H44+'31'!H44+'32'!H44+'33'!H44+'34'!H44+'35'!H44+'36'!H44+'37'!H44+'38'!H44+'39'!H44</f>
        <v>664.70486801994775</v>
      </c>
      <c r="L13" t="s">
        <v>177</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103.5169295256385</v>
      </c>
      <c r="D14" s="193">
        <f>'1'!U13+'2'!U13+'3'!U13+'4'!U13+'5'!U13+'6'!U13+'7'!U13+'8'!U13+'9'!U13+'10'!U13+'11'!U13+'12'!U13+'13'!U13+'14'!U13+'15'!U13+'16'!U13+'17'!U13+'18'!U13+'19'!U13+'20'!U13+'21'!U13+'22'!U13+'23'!U13+'24'!U13+'25'!U13+'26'!U13+'27'!U13+'28'!U13+'29'!U13+'30'!U13+'31'!U13+'32'!U13+'33'!U13+'34'!U13+'35'!U13+'36'!U13+'37'!U13+'38'!U13+'39'!U13</f>
        <v>29.765251301301792</v>
      </c>
      <c r="E14" s="120">
        <f>'1'!W13+'2'!W13+'3'!W13+'4'!W13+'5'!W13+'6'!W13+'7'!W13+'8'!W13+'9'!W13+'10'!W13+'11'!W13+'12'!W13+'13'!W13+'14'!W13+'15'!W13+'16'!W13+'17'!W13+'18'!W13+'19'!W13+'20'!W13+'21'!W13+'22'!W13+'23'!W13+'24'!W13+'25'!W13+'26'!W13+'27'!W13+'28'!W13+'29'!W13+'30'!W13+'31'!W13+'32'!W13+'33'!W13+'34'!W13+'35'!W13+'36'!W13+'37'!W13+'38'!W13+'39'!W13</f>
        <v>4</v>
      </c>
      <c r="F14" s="172">
        <f>'1'!Y13+'2'!Y13+'3'!Y13+'4'!Y13+'5'!Y13+'6'!Y13+'7'!Y13+'8'!Y13+'9'!Y13+'10'!Y13+'11'!Y13+'12'!Y13+'13'!Y13+'14'!Y13+'15'!Y13+'16'!Y13+'17'!Y13+'18'!Y13+'19'!Y13+'20'!Y13+'21'!Y13+'22'!Y13+'23'!Y13+'24'!Y13+'25'!Y13+'26'!Y13+'27'!Y13+'28'!Y13+'29'!Y13+'30'!Y13+'31'!Y13+'32'!Y13+'33'!Y13+'34'!Y13+'35'!Y13+'36'!Y13+'37'!Y13+'38'!Y13+'39'!Y13</f>
        <v>3</v>
      </c>
      <c r="G14" s="117">
        <v>9</v>
      </c>
      <c r="I14" s="178" t="s">
        <v>321</v>
      </c>
      <c r="J14" s="184">
        <f>'1'!R44+'2'!R44+'3'!R44+'4'!R44+'5'!R44+'6'!R44+'7'!R44+'8'!R44+'9'!R44+'10'!R44+'11'!R44+'12'!R44+'13'!R44+'14'!R44+'15'!R44+'16'!R44+'17'!R44+'18'!R44+'19'!R44+'20'!R44+'21'!R44+'22'!R44+'23'!R44+'24'!R44+'25'!R44+'26'!R44+'27'!R44+'28'!R44+'29'!R44+'30'!R44+'31'!R44+'32'!R44+'33'!R44+'34'!R44+'35'!R44+'36'!R44+'37'!R44+'38'!R44+'39'!R44</f>
        <v>345.69301896227643</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126.46124305319942</v>
      </c>
      <c r="D15" s="193">
        <f>'1'!U14+'2'!U14+'3'!U14+'4'!U14+'5'!U14+'6'!U14+'7'!U14+'8'!U14+'9'!U14+'10'!U14+'11'!U14+'12'!U14+'13'!U14+'14'!U14+'15'!U14+'16'!U14+'17'!U14+'18'!U14+'19'!U14+'20'!U14+'21'!U14+'22'!U14+'23'!U14+'24'!U14+'25'!U14+'26'!U14+'27'!U14+'28'!U14+'29'!U14+'30'!U14+'31'!U14+'32'!U14+'33'!U14+'34'!U14+'35'!U14+'36'!U14+'37'!U14+'38'!U14+'39'!U14</f>
        <v>42.990445642837031</v>
      </c>
      <c r="E15" s="120">
        <f>'1'!W14+'2'!W14+'3'!W14+'4'!W14+'5'!W14+'6'!W14+'7'!W14+'8'!W14+'9'!W14+'10'!W14+'11'!W14+'12'!W14+'13'!W14+'14'!W14+'15'!W14+'16'!W14+'17'!W14+'18'!W14+'19'!W14+'20'!W14+'21'!W14+'22'!W14+'23'!W14+'24'!W14+'25'!W14+'26'!W14+'27'!W14+'28'!W14+'29'!W14+'30'!W14+'31'!W14+'32'!W14+'33'!W14+'34'!W14+'35'!W14+'36'!W14+'37'!W14+'38'!W14+'39'!W14</f>
        <v>6</v>
      </c>
      <c r="F15" s="172">
        <f>'1'!Y14+'2'!Y14+'3'!Y14+'4'!Y14+'5'!Y14+'6'!Y14+'7'!Y14+'8'!Y14+'9'!Y14+'10'!Y14+'11'!Y14+'12'!Y14+'13'!Y14+'14'!Y14+'15'!Y14+'16'!Y14+'17'!Y14+'18'!Y14+'19'!Y14+'20'!Y14+'21'!Y14+'22'!Y14+'23'!Y14+'24'!Y14+'25'!Y14+'26'!Y14+'27'!Y14+'28'!Y14+'29'!Y14+'30'!Y14+'31'!Y14+'32'!Y14+'33'!Y14+'34'!Y14+'35'!Y14+'36'!Y14+'37'!Y14+'38'!Y14+'39'!Y14</f>
        <v>6</v>
      </c>
      <c r="G15" s="117">
        <v>10</v>
      </c>
      <c r="I15" s="179" t="s">
        <v>322</v>
      </c>
      <c r="J15" s="182">
        <f>J12+J13+J14</f>
        <v>4910.397886982224</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105.68342682284126</v>
      </c>
      <c r="D16" s="193">
        <f>'1'!U15+'2'!U15+'3'!U15+'4'!U15+'5'!U15+'6'!U15+'7'!U15+'8'!U15+'9'!U15+'10'!U15+'11'!U15+'12'!U15+'13'!U15+'14'!U15+'15'!U15+'16'!U15+'17'!U15+'18'!U15+'19'!U15+'20'!U15+'21'!U15+'22'!U15+'23'!U15+'24'!U15+'25'!U15+'26'!U15+'27'!U15+'28'!U15+'29'!U15+'30'!U15+'31'!U15+'32'!U15+'33'!U15+'34'!U15+'35'!U15+'36'!U15+'37'!U15+'38'!U15+'39'!U15</f>
        <v>48.493411224161811</v>
      </c>
      <c r="E16" s="120">
        <f>'1'!W15+'2'!W15+'3'!W15+'4'!W15+'5'!W15+'6'!W15+'7'!W15+'8'!W15+'9'!W15+'10'!W15+'11'!W15+'12'!W15+'13'!W15+'14'!W15+'15'!W15+'16'!W15+'17'!W15+'18'!W15+'19'!W15+'20'!W15+'21'!W15+'22'!W15+'23'!W15+'24'!W15+'25'!W15+'26'!W15+'27'!W15+'28'!W15+'29'!W15+'30'!W15+'31'!W15+'32'!W15+'33'!W15+'34'!W15+'35'!W15+'36'!W15+'37'!W15+'38'!W15+'39'!W15</f>
        <v>11</v>
      </c>
      <c r="F16" s="172">
        <f>'1'!Y15+'2'!Y15+'3'!Y15+'4'!Y15+'5'!Y15+'6'!Y15+'7'!Y15+'8'!Y15+'9'!Y15+'10'!Y15+'11'!Y15+'12'!Y15+'13'!Y15+'14'!Y15+'15'!Y15+'16'!Y15+'17'!Y15+'18'!Y15+'19'!Y15+'20'!Y15+'21'!Y15+'22'!Y15+'23'!Y15+'24'!Y15+'25'!Y15+'26'!Y15+'27'!Y15+'28'!Y15+'29'!Y15+'30'!Y15+'31'!Y15+'32'!Y15+'33'!Y15+'34'!Y15+'35'!Y15+'36'!Y15+'37'!Y15+'38'!Y15+'39'!Y15</f>
        <v>11</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109.19927387411447</v>
      </c>
      <c r="D17" s="193">
        <f>'1'!U16+'2'!U16+'3'!U16+'4'!U16+'5'!U16+'6'!U16+'7'!U16+'8'!U16+'9'!U16+'10'!U16+'11'!U16+'12'!U16+'13'!U16+'14'!U16+'15'!U16+'16'!U16+'17'!U16+'18'!U16+'19'!U16+'20'!U16+'21'!U16+'22'!U16+'23'!U16+'24'!U16+'25'!U16+'26'!U16+'27'!U16+'28'!U16+'29'!U16+'30'!U16+'31'!U16+'32'!U16+'33'!U16+'34'!U16+'35'!U16+'36'!U16+'37'!U16+'38'!U16+'39'!U16</f>
        <v>26.23839473336032</v>
      </c>
      <c r="E17" s="120">
        <f>'1'!W16+'2'!W16+'3'!W16+'4'!W16+'5'!W16+'6'!W16+'7'!W16+'8'!W16+'9'!W16+'10'!W16+'11'!W16+'12'!W16+'13'!W16+'14'!W16+'15'!W16+'16'!W16+'17'!W16+'18'!W16+'19'!W16+'20'!W16+'21'!W16+'22'!W16+'23'!W16+'24'!W16+'25'!W16+'26'!W16+'27'!W16+'28'!W16+'29'!W16+'30'!W16+'31'!W16+'32'!W16+'33'!W16+'34'!W16+'35'!W16+'36'!W16+'37'!W16+'38'!W16+'39'!W16</f>
        <v>2</v>
      </c>
      <c r="F17" s="172">
        <f>'1'!Y16+'2'!Y16+'3'!Y16+'4'!Y16+'5'!Y16+'6'!Y16+'7'!Y16+'8'!Y16+'9'!Y16+'10'!Y16+'11'!Y16+'12'!Y16+'13'!Y16+'14'!Y16+'15'!Y16+'16'!Y16+'17'!Y16+'18'!Y16+'19'!Y16+'20'!Y16+'21'!Y16+'22'!Y16+'23'!Y16+'24'!Y16+'25'!Y16+'26'!Y16+'27'!Y16+'28'!Y16+'29'!Y16+'30'!Y16+'31'!Y16+'32'!Y16+'33'!Y16+'34'!Y16+'35'!Y16+'36'!Y16+'37'!Y16+'38'!Y16+'39'!Y16</f>
        <v>2</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116.41272246050839</v>
      </c>
      <c r="D18" s="193">
        <f>'1'!U17+'2'!U17+'3'!U17+'4'!U17+'5'!U17+'6'!U17+'7'!U17+'8'!U17+'9'!U17+'10'!U17+'11'!U17+'12'!U17+'13'!U17+'14'!U17+'15'!U17+'16'!U17+'17'!U17+'18'!U17+'19'!U17+'20'!U17+'21'!U17+'22'!U17+'23'!U17+'24'!U17+'25'!U17+'26'!U17+'27'!U17+'28'!U17+'29'!U17+'30'!U17+'31'!U17+'32'!U17+'33'!U17+'34'!U17+'35'!U17+'36'!U17+'37'!U17+'38'!U17+'39'!U17</f>
        <v>25.943190142997885</v>
      </c>
      <c r="E18" s="120">
        <f>'1'!W17+'2'!W17+'3'!W17+'4'!W17+'5'!W17+'6'!W17+'7'!W17+'8'!W17+'9'!W17+'10'!W17+'11'!W17+'12'!W17+'13'!W17+'14'!W17+'15'!W17+'16'!W17+'17'!W17+'18'!W17+'19'!W17+'20'!W17+'21'!W17+'22'!W17+'23'!W17+'24'!W17+'25'!W17+'26'!W17+'27'!W17+'28'!W17+'29'!W17+'30'!W17+'31'!W17+'32'!W17+'33'!W17+'34'!W17+'35'!W17+'36'!W17+'37'!W17+'38'!W17+'39'!W17</f>
        <v>4</v>
      </c>
      <c r="F18" s="172">
        <f>'1'!Y17+'2'!Y17+'3'!Y17+'4'!Y17+'5'!Y17+'6'!Y17+'7'!Y17+'8'!Y17+'9'!Y17+'10'!Y17+'11'!Y17+'12'!Y17+'13'!Y17+'14'!Y17+'15'!Y17+'16'!Y17+'17'!Y17+'18'!Y17+'19'!Y17+'20'!Y17+'21'!Y17+'22'!Y17+'23'!Y17+'24'!Y17+'25'!Y17+'26'!Y17+'27'!Y17+'28'!Y17+'29'!Y17+'30'!Y17+'31'!Y17+'32'!Y17+'33'!Y17+'34'!Y17+'35'!Y17+'36'!Y17+'37'!Y17+'38'!Y17+'39'!Y17</f>
        <v>5</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117.6062867872094</v>
      </c>
      <c r="D19" s="193">
        <f>'1'!U18+'2'!U18+'3'!U18+'4'!U18+'5'!U18+'6'!U18+'7'!U18+'8'!U18+'9'!U18+'10'!U18+'11'!U18+'12'!U18+'13'!U18+'14'!U18+'15'!U18+'16'!U18+'17'!U18+'18'!U18+'19'!U18+'20'!U18+'21'!U18+'22'!U18+'23'!U18+'24'!U18+'25'!U18+'26'!U18+'27'!U18+'28'!U18+'29'!U18+'30'!U18+'31'!U18+'32'!U18+'33'!U18+'34'!U18+'35'!U18+'36'!U18+'37'!U18+'38'!U18+'39'!U18</f>
        <v>50.056562450488173</v>
      </c>
      <c r="E19" s="120">
        <f>'1'!W18+'2'!W18+'3'!W18+'4'!W18+'5'!W18+'6'!W18+'7'!W18+'8'!W18+'9'!W18+'10'!W18+'11'!W18+'12'!W18+'13'!W18+'14'!W18+'15'!W18+'16'!W18+'17'!W18+'18'!W18+'19'!W18+'20'!W18+'21'!W18+'22'!W18+'23'!W18+'24'!W18+'25'!W18+'26'!W18+'27'!W18+'28'!W18+'29'!W18+'30'!W18+'31'!W18+'32'!W18+'33'!W18+'34'!W18+'35'!W18+'36'!W18+'37'!W18+'38'!W18+'39'!W18</f>
        <v>6</v>
      </c>
      <c r="F19" s="172">
        <f>'1'!Y18+'2'!Y18+'3'!Y18+'4'!Y18+'5'!Y18+'6'!Y18+'7'!Y18+'8'!Y18+'9'!Y18+'10'!Y18+'11'!Y18+'12'!Y18+'13'!Y18+'14'!Y18+'15'!Y18+'16'!Y18+'17'!Y18+'18'!Y18+'19'!Y18+'20'!Y18+'21'!Y18+'22'!Y18+'23'!Y18+'24'!Y18+'25'!Y18+'26'!Y18+'27'!Y18+'28'!Y18+'29'!Y18+'30'!Y18+'31'!Y18+'32'!Y18+'33'!Y18+'34'!Y18+'35'!Y18+'36'!Y18+'37'!Y18+'38'!Y18+'39'!Y18</f>
        <v>5</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101.32382006979866</v>
      </c>
      <c r="D20" s="193">
        <f>'1'!U19+'2'!U19+'3'!U19+'4'!U19+'5'!U19+'6'!U19+'7'!U19+'8'!U19+'9'!U19+'10'!U19+'11'!U19+'12'!U19+'13'!U19+'14'!U19+'15'!U19+'16'!U19+'17'!U19+'18'!U19+'19'!U19+'20'!U19+'21'!U19+'22'!U19+'23'!U19+'24'!U19+'25'!U19+'26'!U19+'27'!U19+'28'!U19+'29'!U19+'30'!U19+'31'!U19+'32'!U19+'33'!U19+'34'!U19+'35'!U19+'36'!U19+'37'!U19+'38'!U19+'39'!U19</f>
        <v>41.822730890996333</v>
      </c>
      <c r="E20" s="120">
        <f>'1'!W19+'2'!W19+'3'!W19+'4'!W19+'5'!W19+'6'!W19+'7'!W19+'8'!W19+'9'!W19+'10'!W19+'11'!W19+'12'!W19+'13'!W19+'14'!W19+'15'!W19+'16'!W19+'17'!W19+'18'!W19+'19'!W19+'20'!W19+'21'!W19+'22'!W19+'23'!W19+'24'!W19+'25'!W19+'26'!W19+'27'!W19+'28'!W19+'29'!W19+'30'!W19+'31'!W19+'32'!W19+'33'!W19+'34'!W19+'35'!W19+'36'!W19+'37'!W19+'38'!W19+'39'!W19</f>
        <v>1</v>
      </c>
      <c r="F20" s="172">
        <f>'1'!Y19+'2'!Y19+'3'!Y19+'4'!Y19+'5'!Y19+'6'!Y19+'7'!Y19+'8'!Y19+'9'!Y19+'10'!Y19+'11'!Y19+'12'!Y19+'13'!Y19+'14'!Y19+'15'!Y19+'16'!Y19+'17'!Y19+'18'!Y19+'19'!Y19+'20'!Y19+'21'!Y19+'22'!Y19+'23'!Y19+'24'!Y19+'25'!Y19+'26'!Y19+'27'!Y19+'28'!Y19+'29'!Y19+'30'!Y19+'31'!Y19+'32'!Y19+'33'!Y19+'34'!Y19+'35'!Y19+'36'!Y19+'37'!Y19+'38'!Y19+'39'!Y19</f>
        <v>1</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43.984547461368656</v>
      </c>
      <c r="E21" s="120">
        <f>'1'!W20+'2'!W20+'3'!W20+'4'!W20+'5'!W20+'6'!W20+'7'!W20+'8'!W20+'9'!W20+'10'!W20+'11'!W20+'12'!W20+'13'!W20+'14'!W20+'15'!W20+'16'!W20+'17'!W20+'18'!W20+'19'!W20+'20'!W20+'21'!W20+'22'!W20+'23'!W20+'24'!W20+'25'!W20+'26'!W20+'27'!W20+'28'!W20+'29'!W20+'30'!W20+'31'!W20+'32'!W20+'33'!W20+'34'!W20+'35'!W20+'36'!W20+'37'!W20+'38'!W20+'39'!W20</f>
        <v>12</v>
      </c>
      <c r="F21" s="172">
        <f>'1'!Y20+'2'!Y20+'3'!Y20+'4'!Y20+'5'!Y20+'6'!Y20+'7'!Y20+'8'!Y20+'9'!Y20+'10'!Y20+'11'!Y20+'12'!Y20+'13'!Y20+'14'!Y20+'15'!Y20+'16'!Y20+'17'!Y20+'18'!Y20+'19'!Y20+'20'!Y20+'21'!Y20+'22'!Y20+'23'!Y20+'24'!Y20+'25'!Y20+'26'!Y20+'27'!Y20+'28'!Y20+'29'!Y20+'30'!Y20+'31'!Y20+'32'!Y20+'33'!Y20+'34'!Y20+'35'!Y20+'36'!Y20+'37'!Y20+'38'!Y20+'39'!Y20</f>
        <v>11</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101.12423137866116</v>
      </c>
      <c r="D22" s="193">
        <f>'1'!U21+'2'!U21+'3'!U21+'4'!U21+'5'!U21+'6'!U21+'7'!U21+'8'!U21+'9'!U21+'10'!U21+'11'!U21+'12'!U21+'13'!U21+'14'!U21+'15'!U21+'16'!U21+'17'!U21+'18'!U21+'19'!U21+'20'!U21+'21'!U21+'22'!U21+'23'!U21+'24'!U21+'25'!U21+'26'!U21+'27'!U21+'28'!U21+'29'!U21+'30'!U21+'31'!U21+'32'!U21+'33'!U21+'34'!U21+'35'!U21+'36'!U21+'37'!U21+'38'!U21+'39'!U21</f>
        <v>39.845965796964997</v>
      </c>
      <c r="E22" s="120">
        <f>'1'!W21+'2'!W21+'3'!W21+'4'!W21+'5'!W21+'6'!W21+'7'!W21+'8'!W21+'9'!W21+'10'!W21+'11'!W21+'12'!W21+'13'!W21+'14'!W21+'15'!W21+'16'!W21+'17'!W21+'18'!W21+'19'!W21+'20'!W21+'21'!W21+'22'!W21+'23'!W21+'24'!W21+'25'!W21+'26'!W21+'27'!W21+'28'!W21+'29'!W21+'30'!W21+'31'!W21+'32'!W21+'33'!W21+'34'!W21+'35'!W21+'36'!W21+'37'!W21+'38'!W21+'39'!W21</f>
        <v>3</v>
      </c>
      <c r="F22" s="172">
        <f>'1'!Y21+'2'!Y21+'3'!Y21+'4'!Y21+'5'!Y21+'6'!Y21+'7'!Y21+'8'!Y21+'9'!Y21+'10'!Y21+'11'!Y21+'12'!Y21+'13'!Y21+'14'!Y21+'15'!Y21+'16'!Y21+'17'!Y21+'18'!Y21+'19'!Y21+'20'!Y21+'21'!Y21+'22'!Y21+'23'!Y21+'24'!Y21+'25'!Y21+'26'!Y21+'27'!Y21+'28'!Y21+'29'!Y21+'30'!Y21+'31'!Y21+'32'!Y21+'33'!Y21+'34'!Y21+'35'!Y21+'36'!Y21+'37'!Y21+'38'!Y21+'39'!Y21</f>
        <v>2</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109.27146620576683</v>
      </c>
      <c r="D23" s="193">
        <f>'1'!U22+'2'!U22+'3'!U22+'4'!U22+'5'!U22+'6'!U22+'7'!U22+'8'!U22+'9'!U22+'10'!U22+'11'!U22+'12'!U22+'13'!U22+'14'!U22+'15'!U22+'16'!U22+'17'!U22+'18'!U22+'19'!U22+'20'!U22+'21'!U22+'22'!U22+'23'!U22+'24'!U22+'25'!U22+'26'!U22+'27'!U22+'28'!U22+'29'!U22+'30'!U22+'31'!U22+'32'!U22+'33'!U22+'34'!U22+'35'!U22+'36'!U22+'37'!U22+'38'!U22+'39'!U22</f>
        <v>38.316461359041021</v>
      </c>
      <c r="E23" s="120">
        <f>'1'!W22+'2'!W22+'3'!W22+'4'!W22+'5'!W22+'6'!W22+'7'!W22+'8'!W22+'9'!W22+'10'!W22+'11'!W22+'12'!W22+'13'!W22+'14'!W22+'15'!W22+'16'!W22+'17'!W22+'18'!W22+'19'!W22+'20'!W22+'21'!W22+'22'!W22+'23'!W22+'24'!W22+'25'!W22+'26'!W22+'27'!W22+'28'!W22+'29'!W22+'30'!W22+'31'!W22+'32'!W22+'33'!W22+'34'!W22+'35'!W22+'36'!W22+'37'!W22+'38'!W22+'39'!W22</f>
        <v>4</v>
      </c>
      <c r="F23" s="172">
        <f>'1'!Y22+'2'!Y22+'3'!Y22+'4'!Y22+'5'!Y22+'6'!Y22+'7'!Y22+'8'!Y22+'9'!Y22+'10'!Y22+'11'!Y22+'12'!Y22+'13'!Y22+'14'!Y22+'15'!Y22+'16'!Y22+'17'!Y22+'18'!Y22+'19'!Y22+'20'!Y22+'21'!Y22+'22'!Y22+'23'!Y22+'24'!Y22+'25'!Y22+'26'!Y22+'27'!Y22+'28'!Y22+'29'!Y22+'30'!Y22+'31'!Y22+'32'!Y22+'33'!Y22+'34'!Y22+'35'!Y22+'36'!Y22+'37'!Y22+'38'!Y22+'39'!Y22</f>
        <v>4</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128.26600645597867</v>
      </c>
      <c r="D24" s="193">
        <f>'1'!U23+'2'!U23+'3'!U23+'4'!U23+'5'!U23+'6'!U23+'7'!U23+'8'!U23+'9'!U23+'10'!U23+'11'!U23+'12'!U23+'13'!U23+'14'!U23+'15'!U23+'16'!U23+'17'!U23+'18'!U23+'19'!U23+'20'!U23+'21'!U23+'22'!U23+'23'!U23+'24'!U23+'25'!U23+'26'!U23+'27'!U23+'28'!U23+'29'!U23+'30'!U23+'31'!U23+'32'!U23+'33'!U23+'34'!U23+'35'!U23+'36'!U23+'37'!U23+'38'!U23+'39'!U23</f>
        <v>42.953684302748684</v>
      </c>
      <c r="E24" s="120">
        <f>'1'!W23+'2'!W23+'3'!W23+'4'!W23+'5'!W23+'6'!W23+'7'!W23+'8'!W23+'9'!W23+'10'!W23+'11'!W23+'12'!W23+'13'!W23+'14'!W23+'15'!W23+'16'!W23+'17'!W23+'18'!W23+'19'!W23+'20'!W23+'21'!W23+'22'!W23+'23'!W23+'24'!W23+'25'!W23+'26'!W23+'27'!W23+'28'!W23+'29'!W23+'30'!W23+'31'!W23+'32'!W23+'33'!W23+'34'!W23+'35'!W23+'36'!W23+'37'!W23+'38'!W23+'39'!W23</f>
        <v>5</v>
      </c>
      <c r="F24" s="172">
        <f>'1'!Y23+'2'!Y23+'3'!Y23+'4'!Y23+'5'!Y23+'6'!Y23+'7'!Y23+'8'!Y23+'9'!Y23+'10'!Y23+'11'!Y23+'12'!Y23+'13'!Y23+'14'!Y23+'15'!Y23+'16'!Y23+'17'!Y23+'18'!Y23+'19'!Y23+'20'!Y23+'21'!Y23+'22'!Y23+'23'!Y23+'24'!Y23+'25'!Y23+'26'!Y23+'27'!Y23+'28'!Y23+'29'!Y23+'30'!Y23+'31'!Y23+'32'!Y23+'33'!Y23+'34'!Y23+'35'!Y23+'36'!Y23+'37'!Y23+'38'!Y23+'39'!Y23</f>
        <v>5</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100.71141610327803</v>
      </c>
      <c r="D25" s="193">
        <f>'1'!U24+'2'!U24+'3'!U24+'4'!U24+'5'!U24+'6'!U24+'7'!U24+'8'!U24+'9'!U24+'10'!U24+'11'!U24+'12'!U24+'13'!U24+'14'!U24+'15'!U24+'16'!U24+'17'!U24+'18'!U24+'19'!U24+'20'!U24+'21'!U24+'22'!U24+'23'!U24+'24'!U24+'25'!U24+'26'!U24+'27'!U24+'28'!U24+'29'!U24+'30'!U24+'31'!U24+'32'!U24+'33'!U24+'34'!U24+'35'!U24+'36'!U24+'37'!U24+'38'!U24+'39'!U24</f>
        <v>32.194633016621673</v>
      </c>
      <c r="E25" s="120">
        <f>'1'!W24+'2'!W24+'3'!W24+'4'!W24+'5'!W24+'6'!W24+'7'!W24+'8'!W24+'9'!W24+'10'!W24+'11'!W24+'12'!W24+'13'!W24+'14'!W24+'15'!W24+'16'!W24+'17'!W24+'18'!W24+'19'!W24+'20'!W24+'21'!W24+'22'!W24+'23'!W24+'24'!W24+'25'!W24+'26'!W24+'27'!W24+'28'!W24+'29'!W24+'30'!W24+'31'!W24+'32'!W24+'33'!W24+'34'!W24+'35'!W24+'36'!W24+'37'!W24+'38'!W24+'39'!W24</f>
        <v>2</v>
      </c>
      <c r="F25" s="172">
        <f>'1'!Y24+'2'!Y24+'3'!Y24+'4'!Y24+'5'!Y24+'6'!Y24+'7'!Y24+'8'!Y24+'9'!Y24+'10'!Y24+'11'!Y24+'12'!Y24+'13'!Y24+'14'!Y24+'15'!Y24+'16'!Y24+'17'!Y24+'18'!Y24+'19'!Y24+'20'!Y24+'21'!Y24+'22'!Y24+'23'!Y24+'24'!Y24+'25'!Y24+'26'!Y24+'27'!Y24+'28'!Y24+'29'!Y24+'30'!Y24+'31'!Y24+'32'!Y24+'33'!Y24+'34'!Y24+'35'!Y24+'36'!Y24+'37'!Y24+'38'!Y24+'39'!Y24</f>
        <v>2</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113.28152282033352</v>
      </c>
      <c r="D26" s="193">
        <f>'1'!U25+'2'!U25+'3'!U25+'4'!U25+'5'!U25+'6'!U25+'7'!U25+'8'!U25+'9'!U25+'10'!U25+'11'!U25+'12'!U25+'13'!U25+'14'!U25+'15'!U25+'16'!U25+'17'!U25+'18'!U25+'19'!U25+'20'!U25+'21'!U25+'22'!U25+'23'!U25+'24'!U25+'25'!U25+'26'!U25+'27'!U25+'28'!U25+'29'!U25+'30'!U25+'31'!U25+'32'!U25+'33'!U25+'34'!U25+'35'!U25+'36'!U25+'37'!U25+'38'!U25+'39'!U25</f>
        <v>24.186046841035786</v>
      </c>
      <c r="E26" s="120">
        <f>'1'!W25+'2'!W25+'3'!W25+'4'!W25+'5'!W25+'6'!W25+'7'!W25+'8'!W25+'9'!W25+'10'!W25+'11'!W25+'12'!W25+'13'!W25+'14'!W25+'15'!W25+'16'!W25+'17'!W25+'18'!W25+'19'!W25+'20'!W25+'21'!W25+'22'!W25+'23'!W25+'24'!W25+'25'!W25+'26'!W25+'27'!W25+'28'!W25+'29'!W25+'30'!W25+'31'!W25+'32'!W25+'33'!W25+'34'!W25+'35'!W25+'36'!W25+'37'!W25+'38'!W25+'39'!W25</f>
        <v>6</v>
      </c>
      <c r="F26" s="172">
        <f>'1'!Y25+'2'!Y25+'3'!Y25+'4'!Y25+'5'!Y25+'6'!Y25+'7'!Y25+'8'!Y25+'9'!Y25+'10'!Y25+'11'!Y25+'12'!Y25+'13'!Y25+'14'!Y25+'15'!Y25+'16'!Y25+'17'!Y25+'18'!Y25+'19'!Y25+'20'!Y25+'21'!Y25+'22'!Y25+'23'!Y25+'24'!Y25+'25'!Y25+'26'!Y25+'27'!Y25+'28'!Y25+'29'!Y25+'30'!Y25+'31'!Y25+'32'!Y25+'33'!Y25+'34'!Y25+'35'!Y25+'36'!Y25+'37'!Y25+'38'!Y25+'39'!Y25</f>
        <v>5</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140.70441714169712</v>
      </c>
      <c r="D27" s="195">
        <f>'1'!U26+'2'!U26+'3'!U26+'4'!U26+'5'!U26+'6'!U26+'7'!U26+'8'!U26+'9'!U26+'10'!U26+'11'!U26+'12'!U26+'13'!U26+'14'!U26+'15'!U26+'16'!U26+'17'!U26+'18'!U26+'19'!U26+'20'!U26+'21'!U26+'22'!U26+'23'!U26+'24'!U26+'25'!U26+'26'!U26+'27'!U26+'28'!U26+'29'!U26+'30'!U26+'31'!U26+'32'!U26+'33'!U26+'34'!U26+'35'!U26+'36'!U26+'37'!U26+'38'!U26+'39'!U26</f>
        <v>53.162655569761931</v>
      </c>
      <c r="E27" s="121">
        <f>'1'!W26+'2'!W26+'3'!W26+'4'!W26+'5'!W26+'6'!W26+'7'!W26+'8'!W26+'9'!W26+'10'!W26+'11'!W26+'12'!W26+'13'!W26+'14'!W26+'15'!W26+'16'!W26+'17'!W26+'18'!W26+'19'!W26+'20'!W26+'21'!W26+'22'!W26+'23'!W26+'24'!W26+'25'!W26+'26'!W26+'27'!W26+'28'!W26+'29'!W26+'30'!W26+'31'!W26+'32'!W26+'33'!W26+'34'!W26+'35'!W26+'36'!W26+'37'!W26+'38'!W26+'39'!W26</f>
        <v>7</v>
      </c>
      <c r="F27" s="173">
        <f>'1'!Y26+'2'!Y26+'3'!Y26+'4'!Y26+'5'!Y26+'6'!Y26+'7'!Y26+'8'!Y26+'9'!Y26+'10'!Y26+'11'!Y26+'12'!Y26+'13'!Y26+'14'!Y26+'15'!Y26+'16'!Y26+'17'!Y26+'18'!Y26+'19'!Y26+'20'!Y26+'21'!Y26+'22'!Y26+'23'!Y26+'24'!Y26+'25'!Y26+'26'!Y26+'27'!Y26+'28'!Y26+'29'!Y26+'30'!Y26+'31'!Y26+'32'!Y26+'33'!Y26+'34'!Y26+'35'!Y26+'36'!Y26+'37'!Y26+'38'!Y26+'39'!Y26</f>
        <v>6</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118.14475415852084</v>
      </c>
      <c r="D28" s="193">
        <f>'1'!U27+'2'!U27+'3'!U27+'4'!U27+'5'!U27+'6'!U27+'7'!U27+'8'!U27+'9'!U27+'10'!U27+'11'!U27+'12'!U27+'13'!U27+'14'!U27+'15'!U27+'16'!U27+'17'!U27+'18'!U27+'19'!U27+'20'!U27+'21'!U27+'22'!U27+'23'!U27+'24'!U27+'25'!U27+'26'!U27+'27'!U27+'28'!U27+'29'!U27+'30'!U27+'31'!U27+'32'!U27+'33'!U27+'34'!U27+'35'!U27+'36'!U27+'37'!U27+'38'!U27+'39'!U27</f>
        <v>52.047896738400617</v>
      </c>
      <c r="E28" s="120">
        <f>'1'!W27+'2'!W27+'3'!W27+'4'!W27+'5'!W27+'6'!W27+'7'!W27+'8'!W27+'9'!W27+'10'!W27+'11'!W27+'12'!W27+'13'!W27+'14'!W27+'15'!W27+'16'!W27+'17'!W27+'18'!W27+'19'!W27+'20'!W27+'21'!W27+'22'!W27+'23'!W27+'24'!W27+'25'!W27+'26'!W27+'27'!W27+'28'!W27+'29'!W27+'30'!W27+'31'!W27+'32'!W27+'33'!W27+'34'!W27+'35'!W27+'36'!W27+'37'!W27+'38'!W27+'39'!W27</f>
        <v>12</v>
      </c>
      <c r="F28" s="172">
        <f>'1'!Y27+'2'!Y27+'3'!Y27+'4'!Y27+'5'!Y27+'6'!Y27+'7'!Y27+'8'!Y27+'9'!Y27+'10'!Y27+'11'!Y27+'12'!Y27+'13'!Y27+'14'!Y27+'15'!Y27+'16'!Y27+'17'!Y27+'18'!Y27+'19'!Y27+'20'!Y27+'21'!Y27+'22'!Y27+'23'!Y27+'24'!Y27+'25'!Y27+'26'!Y27+'27'!Y27+'28'!Y27+'29'!Y27+'30'!Y27+'31'!Y27+'32'!Y27+'33'!Y27+'34'!Y27+'35'!Y27+'36'!Y27+'37'!Y27+'38'!Y27+'39'!Y27</f>
        <v>7</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114.20663400096912</v>
      </c>
      <c r="D29" s="193">
        <f>'1'!U28+'2'!U28+'3'!U28+'4'!U28+'5'!U28+'6'!U28+'7'!U28+'8'!U28+'9'!U28+'10'!U28+'11'!U28+'12'!U28+'13'!U28+'14'!U28+'15'!U28+'16'!U28+'17'!U28+'18'!U28+'19'!U28+'20'!U28+'21'!U28+'22'!U28+'23'!U28+'24'!U28+'25'!U28+'26'!U28+'27'!U28+'28'!U28+'29'!U28+'30'!U28+'31'!U28+'32'!U28+'33'!U28+'34'!U28+'35'!U28+'36'!U28+'37'!U28+'38'!U28+'39'!U28</f>
        <v>39.353129306358049</v>
      </c>
      <c r="E29" s="120">
        <f>'1'!W28+'2'!W28+'3'!W28+'4'!W28+'5'!W28+'6'!W28+'7'!W28+'8'!W28+'9'!W28+'10'!W28+'11'!W28+'12'!W28+'13'!W28+'14'!W28+'15'!W28+'16'!W28+'17'!W28+'18'!W28+'19'!W28+'20'!W28+'21'!W28+'22'!W28+'23'!W28+'24'!W28+'25'!W28+'26'!W28+'27'!W28+'28'!W28+'29'!W28+'30'!W28+'31'!W28+'32'!W28+'33'!W28+'34'!W28+'35'!W28+'36'!W28+'37'!W28+'38'!W28+'39'!W28</f>
        <v>2</v>
      </c>
      <c r="F29" s="172">
        <f>'1'!Y28+'2'!Y28+'3'!Y28+'4'!Y28+'5'!Y28+'6'!Y28+'7'!Y28+'8'!Y28+'9'!Y28+'10'!Y28+'11'!Y28+'12'!Y28+'13'!Y28+'14'!Y28+'15'!Y28+'16'!Y28+'17'!Y28+'18'!Y28+'19'!Y28+'20'!Y28+'21'!Y28+'22'!Y28+'23'!Y28+'24'!Y28+'25'!Y28+'26'!Y28+'27'!Y28+'28'!Y28+'29'!Y28+'30'!Y28+'31'!Y28+'32'!Y28+'33'!Y28+'34'!Y28+'35'!Y28+'36'!Y28+'37'!Y28+'38'!Y28+'39'!Y28</f>
        <v>2</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122.1693835083982</v>
      </c>
      <c r="D30" s="193">
        <f>'1'!U29+'2'!U29+'3'!U29+'4'!U29+'5'!U29+'6'!U29+'7'!U29+'8'!U29+'9'!U29+'10'!U29+'11'!U29+'12'!U29+'13'!U29+'14'!U29+'15'!U29+'16'!U29+'17'!U29+'18'!U29+'19'!U29+'20'!U29+'21'!U29+'22'!U29+'23'!U29+'24'!U29+'25'!U29+'26'!U29+'27'!U29+'28'!U29+'29'!U29+'30'!U29+'31'!U29+'32'!U29+'33'!U29+'34'!U29+'35'!U29+'36'!U29+'37'!U29+'38'!U29+'39'!U29</f>
        <v>58.993244220702323</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2</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113.73257061089434</v>
      </c>
      <c r="D31" s="193">
        <f>'1'!U30+'2'!U30+'3'!U30+'4'!U30+'5'!U30+'6'!U30+'7'!U30+'8'!U30+'9'!U30+'10'!U30+'11'!U30+'12'!U30+'13'!U30+'14'!U30+'15'!U30+'16'!U30+'17'!U30+'18'!U30+'19'!U30+'20'!U30+'21'!U30+'22'!U30+'23'!U30+'24'!U30+'25'!U30+'26'!U30+'27'!U30+'28'!U30+'29'!U30+'30'!U30+'31'!U30+'32'!U30+'33'!U30+'34'!U30+'35'!U30+'36'!U30+'37'!U30+'38'!U30+'39'!U30</f>
        <v>73.439146026011869</v>
      </c>
      <c r="E31" s="120">
        <f>'1'!W30+'2'!W30+'3'!W30+'4'!W30+'5'!W30+'6'!W30+'7'!W30+'8'!W30+'9'!W30+'10'!W30+'11'!W30+'12'!W30+'13'!W30+'14'!W30+'15'!W30+'16'!W30+'17'!W30+'18'!W30+'19'!W30+'20'!W30+'21'!W30+'22'!W30+'23'!W30+'24'!W30+'25'!W30+'26'!W30+'27'!W30+'28'!W30+'29'!W30+'30'!W30+'31'!W30+'32'!W30+'33'!W30+'34'!W30+'35'!W30+'36'!W30+'37'!W30+'38'!W30+'39'!W30</f>
        <v>7</v>
      </c>
      <c r="F31" s="172">
        <f>'1'!Y30+'2'!Y30+'3'!Y30+'4'!Y30+'5'!Y30+'6'!Y30+'7'!Y30+'8'!Y30+'9'!Y30+'10'!Y30+'11'!Y30+'12'!Y30+'13'!Y30+'14'!Y30+'15'!Y30+'16'!Y30+'17'!Y30+'18'!Y30+'19'!Y30+'20'!Y30+'21'!Y30+'22'!Y30+'23'!Y30+'24'!Y30+'25'!Y30+'26'!Y30+'27'!Y30+'28'!Y30+'29'!Y30+'30'!Y30+'31'!Y30+'32'!Y30+'33'!Y30+'34'!Y30+'35'!Y30+'36'!Y30+'37'!Y30+'38'!Y30+'39'!Y30</f>
        <v>6</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191.33645430188838</v>
      </c>
      <c r="D32" s="193">
        <f>'1'!U31+'2'!U31+'3'!U31+'4'!U31+'5'!U31+'6'!U31+'7'!U31+'8'!U31+'9'!U31+'10'!U31+'11'!U31+'12'!U31+'13'!U31+'14'!U31+'15'!U31+'16'!U31+'17'!U31+'18'!U31+'19'!U31+'20'!U31+'21'!U31+'22'!U31+'23'!U31+'24'!U31+'25'!U31+'26'!U31+'27'!U31+'28'!U31+'29'!U31+'30'!U31+'31'!U31+'32'!U31+'33'!U31+'34'!U31+'35'!U31+'36'!U31+'37'!U31+'38'!U31+'39'!U31</f>
        <v>133.88090928202598</v>
      </c>
      <c r="E32" s="120">
        <f>'1'!W31+'2'!W31+'3'!W31+'4'!W31+'5'!W31+'6'!W31+'7'!W31+'8'!W31+'9'!W31+'10'!W31+'11'!W31+'12'!W31+'13'!W31+'14'!W31+'15'!W31+'16'!W31+'17'!W31+'18'!W31+'19'!W31+'20'!W31+'21'!W31+'22'!W31+'23'!W31+'24'!W31+'25'!W31+'26'!W31+'27'!W31+'28'!W31+'29'!W31+'30'!W31+'31'!W31+'32'!W31+'33'!W31+'34'!W31+'35'!W31+'36'!W31+'37'!W31+'38'!W31+'39'!W31</f>
        <v>46</v>
      </c>
      <c r="F32" s="172">
        <f>'1'!Y31+'2'!Y31+'3'!Y31+'4'!Y31+'5'!Y31+'6'!Y31+'7'!Y31+'8'!Y31+'9'!Y31+'10'!Y31+'11'!Y31+'12'!Y31+'13'!Y31+'14'!Y31+'15'!Y31+'16'!Y31+'17'!Y31+'18'!Y31+'19'!Y31+'20'!Y31+'21'!Y31+'22'!Y31+'23'!Y31+'24'!Y31+'25'!Y31+'26'!Y31+'27'!Y31+'28'!Y31+'29'!Y31+'30'!Y31+'31'!Y31+'32'!Y31+'33'!Y31+'34'!Y31+'35'!Y31+'36'!Y31+'37'!Y31+'38'!Y31+'39'!Y31</f>
        <v>23</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127.46210683692435</v>
      </c>
      <c r="D33" s="193">
        <f>'1'!U32+'2'!U32+'3'!U32+'4'!U32+'5'!U32+'6'!U32+'7'!U32+'8'!U32+'9'!U32+'10'!U32+'11'!U32+'12'!U32+'13'!U32+'14'!U32+'15'!U32+'16'!U32+'17'!U32+'18'!U32+'19'!U32+'20'!U32+'21'!U32+'22'!U32+'23'!U32+'24'!U32+'25'!U32+'26'!U32+'27'!U32+'28'!U32+'29'!U32+'30'!U32+'31'!U32+'32'!U32+'33'!U32+'34'!U32+'35'!U32+'36'!U32+'37'!U32+'38'!U32+'39'!U32</f>
        <v>82.238388629335589</v>
      </c>
      <c r="E33" s="120">
        <f>'1'!W32+'2'!W32+'3'!W32+'4'!W32+'5'!W32+'6'!W32+'7'!W32+'8'!W32+'9'!W32+'10'!W32+'11'!W32+'12'!W32+'13'!W32+'14'!W32+'15'!W32+'16'!W32+'17'!W32+'18'!W32+'19'!W32+'20'!W32+'21'!W32+'22'!W32+'23'!W32+'24'!W32+'25'!W32+'26'!W32+'27'!W32+'28'!W32+'29'!W32+'30'!W32+'31'!W32+'32'!W32+'33'!W32+'34'!W32+'35'!W32+'36'!W32+'37'!W32+'38'!W32+'39'!W32</f>
        <v>9</v>
      </c>
      <c r="F33" s="172">
        <f>'1'!Y32+'2'!Y32+'3'!Y32+'4'!Y32+'5'!Y32+'6'!Y32+'7'!Y32+'8'!Y32+'9'!Y32+'10'!Y32+'11'!Y32+'12'!Y32+'13'!Y32+'14'!Y32+'15'!Y32+'16'!Y32+'17'!Y32+'18'!Y32+'19'!Y32+'20'!Y32+'21'!Y32+'22'!Y32+'23'!Y32+'24'!Y32+'25'!Y32+'26'!Y32+'27'!Y32+'28'!Y32+'29'!Y32+'30'!Y32+'31'!Y32+'32'!Y32+'33'!Y32+'34'!Y32+'35'!Y32+'36'!Y32+'37'!Y32+'38'!Y32+'39'!Y32</f>
        <v>8</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214.84038448947655</v>
      </c>
      <c r="D34" s="193">
        <f>'1'!U33+'2'!U33+'3'!U33+'4'!U33+'5'!U33+'6'!U33+'7'!U33+'8'!U33+'9'!U33+'10'!U33+'11'!U33+'12'!U33+'13'!U33+'14'!U33+'15'!U33+'16'!U33+'17'!U33+'18'!U33+'19'!U33+'20'!U33+'21'!U33+'22'!U33+'23'!U33+'24'!U33+'25'!U33+'26'!U33+'27'!U33+'28'!U33+'29'!U33+'30'!U33+'31'!U33+'32'!U33+'33'!U33+'34'!U33+'35'!U33+'36'!U33+'37'!U33+'38'!U33+'39'!U33</f>
        <v>189.70402827892053</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164.29440617020933</v>
      </c>
      <c r="D35" s="193">
        <f>'1'!U34+'2'!U34+'3'!U34+'4'!U34+'5'!U34+'6'!U34+'7'!U34+'8'!U34+'9'!U34+'10'!U34+'11'!U34+'12'!U34+'13'!U34+'14'!U34+'15'!U34+'16'!U34+'17'!U34+'18'!U34+'19'!U34+'20'!U34+'21'!U34+'22'!U34+'23'!U34+'24'!U34+'25'!U34+'26'!U34+'27'!U34+'28'!U34+'29'!U34+'30'!U34+'31'!U34+'32'!U34+'33'!U34+'34'!U34+'35'!U34+'36'!U34+'37'!U34+'38'!U34+'39'!U34</f>
        <v>117.47852455852116</v>
      </c>
      <c r="E35" s="120">
        <f>'1'!W34+'2'!W34+'3'!W34+'4'!W34+'5'!W34+'6'!W34+'7'!W34+'8'!W34+'9'!W34+'10'!W34+'11'!W34+'12'!W34+'13'!W34+'14'!W34+'15'!W34+'16'!W34+'17'!W34+'18'!W34+'19'!W34+'20'!W34+'21'!W34+'22'!W34+'23'!W34+'24'!W34+'25'!W34+'26'!W34+'27'!W34+'28'!W34+'29'!W34+'30'!W34+'31'!W34+'32'!W34+'33'!W34+'34'!W34+'35'!W34+'36'!W34+'37'!W34+'38'!W34+'39'!W34</f>
        <v>13</v>
      </c>
      <c r="F35" s="172">
        <f>'1'!Y34+'2'!Y34+'3'!Y34+'4'!Y34+'5'!Y34+'6'!Y34+'7'!Y34+'8'!Y34+'9'!Y34+'10'!Y34+'11'!Y34+'12'!Y34+'13'!Y34+'14'!Y34+'15'!Y34+'16'!Y34+'17'!Y34+'18'!Y34+'19'!Y34+'20'!Y34+'21'!Y34+'22'!Y34+'23'!Y34+'24'!Y34+'25'!Y34+'26'!Y34+'27'!Y34+'28'!Y34+'29'!Y34+'30'!Y34+'31'!Y34+'32'!Y34+'33'!Y34+'34'!Y34+'35'!Y34+'36'!Y34+'37'!Y34+'38'!Y34+'39'!Y34</f>
        <v>11</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111.21626469234661</v>
      </c>
      <c r="D36" s="193">
        <f>'1'!U35+'2'!U35+'3'!U35+'4'!U35+'5'!U35+'6'!U35+'7'!U35+'8'!U35+'9'!U35+'10'!U35+'11'!U35+'12'!U35+'13'!U35+'14'!U35+'15'!U35+'16'!U35+'17'!U35+'18'!U35+'19'!U35+'20'!U35+'21'!U35+'22'!U35+'23'!U35+'24'!U35+'25'!U35+'26'!U35+'27'!U35+'28'!U35+'29'!U35+'30'!U35+'31'!U35+'32'!U35+'33'!U35+'34'!U35+'35'!U35+'36'!U35+'37'!U35+'38'!U35+'39'!U35</f>
        <v>63.146952972969949</v>
      </c>
      <c r="E36" s="120">
        <f>'1'!W35+'2'!W35+'3'!W35+'4'!W35+'5'!W35+'6'!W35+'7'!W35+'8'!W35+'9'!W35+'10'!W35+'11'!W35+'12'!W35+'13'!W35+'14'!W35+'15'!W35+'16'!W35+'17'!W35+'18'!W35+'19'!W35+'20'!W35+'21'!W35+'22'!W35+'23'!W35+'24'!W35+'25'!W35+'26'!W35+'27'!W35+'28'!W35+'29'!W35+'30'!W35+'31'!W35+'32'!W35+'33'!W35+'34'!W35+'35'!W35+'36'!W35+'37'!W35+'38'!W35+'39'!W35</f>
        <v>4</v>
      </c>
      <c r="F36" s="172">
        <f>'1'!Y35+'2'!Y35+'3'!Y35+'4'!Y35+'5'!Y35+'6'!Y35+'7'!Y35+'8'!Y35+'9'!Y35+'10'!Y35+'11'!Y35+'12'!Y35+'13'!Y35+'14'!Y35+'15'!Y35+'16'!Y35+'17'!Y35+'18'!Y35+'19'!Y35+'20'!Y35+'21'!Y35+'22'!Y35+'23'!Y35+'24'!Y35+'25'!Y35+'26'!Y35+'27'!Y35+'28'!Y35+'29'!Y35+'30'!Y35+'31'!Y35+'32'!Y35+'33'!Y35+'34'!Y35+'35'!Y35+'36'!Y35+'37'!Y35+'38'!Y35+'39'!Y35</f>
        <v>3</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131.74863990554175</v>
      </c>
      <c r="D37" s="193">
        <f>'1'!U36+'2'!U36+'3'!U36+'4'!U36+'5'!U36+'6'!U36+'7'!U36+'8'!U36+'9'!U36+'10'!U36+'11'!U36+'12'!U36+'13'!U36+'14'!U36+'15'!U36+'16'!U36+'17'!U36+'18'!U36+'19'!U36+'20'!U36+'21'!U36+'22'!U36+'23'!U36+'24'!U36+'25'!U36+'26'!U36+'27'!U36+'28'!U36+'29'!U36+'30'!U36+'31'!U36+'32'!U36+'33'!U36+'34'!U36+'35'!U36+'36'!U36+'37'!U36+'38'!U36+'39'!U36</f>
        <v>90.614632325348964</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114.61803153407723</v>
      </c>
      <c r="D38" s="193">
        <f>'1'!U37+'2'!U37+'3'!U37+'4'!U37+'5'!U37+'6'!U37+'7'!U37+'8'!U37+'9'!U37+'10'!U37+'11'!U37+'12'!U37+'13'!U37+'14'!U37+'15'!U37+'16'!U37+'17'!U37+'18'!U37+'19'!U37+'20'!U37+'21'!U37+'22'!U37+'23'!U37+'24'!U37+'25'!U37+'26'!U37+'27'!U37+'28'!U37+'29'!U37+'30'!U37+'31'!U37+'32'!U37+'33'!U37+'34'!U37+'35'!U37+'36'!U37+'37'!U37+'38'!U37+'39'!U37</f>
        <v>82.54545909749001</v>
      </c>
      <c r="E38" s="120">
        <f>'1'!W37+'2'!W37+'3'!W37+'4'!W37+'5'!W37+'6'!W37+'7'!W37+'8'!W37+'9'!W37+'10'!W37+'11'!W37+'12'!W37+'13'!W37+'14'!W37+'15'!W37+'16'!W37+'17'!W37+'18'!W37+'19'!W37+'20'!W37+'21'!W37+'22'!W37+'23'!W37+'24'!W37+'25'!W37+'26'!W37+'27'!W37+'28'!W37+'29'!W37+'30'!W37+'31'!W37+'32'!W37+'33'!W37+'34'!W37+'35'!W37+'36'!W37+'37'!W37+'38'!W37+'39'!W37</f>
        <v>12</v>
      </c>
      <c r="F38" s="172">
        <f>'1'!Y37+'2'!Y37+'3'!Y37+'4'!Y37+'5'!Y37+'6'!Y37+'7'!Y37+'8'!Y37+'9'!Y37+'10'!Y37+'11'!Y37+'12'!Y37+'13'!Y37+'14'!Y37+'15'!Y37+'16'!Y37+'17'!Y37+'18'!Y37+'19'!Y37+'20'!Y37+'21'!Y37+'22'!Y37+'23'!Y37+'24'!Y37+'25'!Y37+'26'!Y37+'27'!Y37+'28'!Y37+'29'!Y37+'30'!Y37+'31'!Y37+'32'!Y37+'33'!Y37+'34'!Y37+'35'!Y37+'36'!Y37+'37'!Y37+'38'!Y37+'39'!Y37</f>
        <v>7</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130.10570424723983</v>
      </c>
      <c r="D39" s="193">
        <f>'1'!U38+'2'!U38+'3'!U38+'4'!U38+'5'!U38+'6'!U38+'7'!U38+'8'!U38+'9'!U38+'10'!U38+'11'!U38+'12'!U38+'13'!U38+'14'!U38+'15'!U38+'16'!U38+'17'!U38+'18'!U38+'19'!U38+'20'!U38+'21'!U38+'22'!U38+'23'!U38+'24'!U38+'25'!U38+'26'!U38+'27'!U38+'28'!U38+'29'!U38+'30'!U38+'31'!U38+'32'!U38+'33'!U38+'34'!U38+'35'!U38+'36'!U38+'37'!U38+'38'!U38+'39'!U38</f>
        <v>72.406452345956822</v>
      </c>
      <c r="E39" s="120">
        <f>'1'!W38+'2'!W38+'3'!W38+'4'!W38+'5'!W38+'6'!W38+'7'!W38+'8'!W38+'9'!W38+'10'!W38+'11'!W38+'12'!W38+'13'!W38+'14'!W38+'15'!W38+'16'!W38+'17'!W38+'18'!W38+'19'!W38+'20'!W38+'21'!W38+'22'!W38+'23'!W38+'24'!W38+'25'!W38+'26'!W38+'27'!W38+'28'!W38+'29'!W38+'30'!W38+'31'!W38+'32'!W38+'33'!W38+'34'!W38+'35'!W38+'36'!W38+'37'!W38+'38'!W38+'39'!W38</f>
        <v>16</v>
      </c>
      <c r="F39" s="172">
        <f>'1'!Y38+'2'!Y38+'3'!Y38+'4'!Y38+'5'!Y38+'6'!Y38+'7'!Y38+'8'!Y38+'9'!Y38+'10'!Y38+'11'!Y38+'12'!Y38+'13'!Y38+'14'!Y38+'15'!Y38+'16'!Y38+'17'!Y38+'18'!Y38+'19'!Y38+'20'!Y38+'21'!Y38+'22'!Y38+'23'!Y38+'24'!Y38+'25'!Y38+'26'!Y38+'27'!Y38+'28'!Y38+'29'!Y38+'30'!Y38+'31'!Y38+'32'!Y38+'33'!Y38+'34'!Y38+'35'!Y38+'36'!Y38+'37'!Y38+'38'!Y38+'39'!Y38</f>
        <v>15</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114.23893357058026</v>
      </c>
      <c r="D40" s="193">
        <f>'1'!U39+'2'!U39+'3'!U39+'4'!U39+'5'!U39+'6'!U39+'7'!U39+'8'!U39+'9'!U39+'10'!U39+'11'!U39+'12'!U39+'13'!U39+'14'!U39+'15'!U39+'16'!U39+'17'!U39+'18'!U39+'19'!U39+'20'!U39+'21'!U39+'22'!U39+'23'!U39+'24'!U39+'25'!U39+'26'!U39+'27'!U39+'28'!U39+'29'!U39+'30'!U39+'31'!U39+'32'!U39+'33'!U39+'34'!U39+'35'!U39+'36'!U39+'37'!U39+'38'!U39+'39'!U39</f>
        <v>63.804797635628383</v>
      </c>
      <c r="E40" s="120">
        <f>'1'!W39+'2'!W39+'3'!W39+'4'!W39+'5'!W39+'6'!W39+'7'!W39+'8'!W39+'9'!W39+'10'!W39+'11'!W39+'12'!W39+'13'!W39+'14'!W39+'15'!W39+'16'!W39+'17'!W39+'18'!W39+'19'!W39+'20'!W39+'21'!W39+'22'!W39+'23'!W39+'24'!W39+'25'!W39+'26'!W39+'27'!W39+'28'!W39+'29'!W39+'30'!W39+'31'!W39+'32'!W39+'33'!W39+'34'!W39+'35'!W39+'36'!W39+'37'!W39+'38'!W39+'39'!W39</f>
        <v>30</v>
      </c>
      <c r="F40" s="172">
        <f>'1'!Y39+'2'!Y39+'3'!Y39+'4'!Y39+'5'!Y39+'6'!Y39+'7'!Y39+'8'!Y39+'9'!Y39+'10'!Y39+'11'!Y39+'12'!Y39+'13'!Y39+'14'!Y39+'15'!Y39+'16'!Y39+'17'!Y39+'18'!Y39+'19'!Y39+'20'!Y39+'21'!Y39+'22'!Y39+'23'!Y39+'24'!Y39+'25'!Y39+'26'!Y39+'27'!Y39+'28'!Y39+'29'!Y39+'30'!Y39+'31'!Y39+'32'!Y39+'33'!Y39+'34'!Y39+'35'!Y39+'36'!Y39+'37'!Y39+'38'!Y39+'39'!Y39</f>
        <v>23</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181.09711960943625</v>
      </c>
      <c r="D41" s="193">
        <f>'1'!U40+'2'!U40+'3'!U40+'4'!U40+'5'!U40+'6'!U40+'7'!U40+'8'!U40+'9'!U40+'10'!U40+'11'!U40+'12'!U40+'13'!U40+'14'!U40+'15'!U40+'16'!U40+'17'!U40+'18'!U40+'19'!U40+'20'!U40+'21'!U40+'22'!U40+'23'!U40+'24'!U40+'25'!U40+'26'!U40+'27'!U40+'28'!U40+'29'!U40+'30'!U40+'31'!U40+'32'!U40+'33'!U40+'34'!U40+'35'!U40+'36'!U40+'37'!U40+'38'!U40+'39'!U40</f>
        <v>105.99056617753695</v>
      </c>
      <c r="E41" s="120">
        <f>'1'!W40+'2'!W40+'3'!W40+'4'!W40+'5'!W40+'6'!W40+'7'!W40+'8'!W40+'9'!W40+'10'!W40+'11'!W40+'12'!W40+'13'!W40+'14'!W40+'15'!W40+'16'!W40+'17'!W40+'18'!W40+'19'!W40+'20'!W40+'21'!W40+'22'!W40+'23'!W40+'24'!W40+'25'!W40+'26'!W40+'27'!W40+'28'!W40+'29'!W40+'30'!W40+'31'!W40+'32'!W40+'33'!W40+'34'!W40+'35'!W40+'36'!W40+'37'!W40+'38'!W40+'39'!W40</f>
        <v>42</v>
      </c>
      <c r="F41" s="172">
        <f>'1'!Y40+'2'!Y40+'3'!Y40+'4'!Y40+'5'!Y40+'6'!Y40+'7'!Y40+'8'!Y40+'9'!Y40+'10'!Y40+'11'!Y40+'12'!Y40+'13'!Y40+'14'!Y40+'15'!Y40+'16'!Y40+'17'!Y40+'18'!Y40+'19'!Y40+'20'!Y40+'21'!Y40+'22'!Y40+'23'!Y40+'24'!Y40+'25'!Y40+'26'!Y40+'27'!Y40+'28'!Y40+'29'!Y40+'30'!Y40+'31'!Y40+'32'!Y40+'33'!Y40+'34'!Y40+'35'!Y40+'36'!Y40+'37'!Y40+'38'!Y40+'39'!Y40</f>
        <v>33</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137.65986970822394</v>
      </c>
      <c r="D42" s="193">
        <f>'1'!U41+'2'!U41+'3'!U41+'4'!U41+'5'!U41+'6'!U41+'7'!U41+'8'!U41+'9'!U41+'10'!U41+'11'!U41+'12'!U41+'13'!U41+'14'!U41+'15'!U41+'16'!U41+'17'!U41+'18'!U41+'19'!U41+'20'!U41+'21'!U41+'22'!U41+'23'!U41+'24'!U41+'25'!U41+'26'!U41+'27'!U41+'28'!U41+'29'!U41+'30'!U41+'31'!U41+'32'!U41+'33'!U41+'34'!U41+'35'!U41+'36'!U41+'37'!U41+'38'!U41+'39'!U41</f>
        <v>69.892803922679178</v>
      </c>
      <c r="E42" s="120">
        <f>'1'!W41+'2'!W41+'3'!W41+'4'!W41+'5'!W41+'6'!W41+'7'!W41+'8'!W41+'9'!W41+'10'!W41+'11'!W41+'12'!W41+'13'!W41+'14'!W41+'15'!W41+'16'!W41+'17'!W41+'18'!W41+'19'!W41+'20'!W41+'21'!W41+'22'!W41+'23'!W41+'24'!W41+'25'!W41+'26'!W41+'27'!W41+'28'!W41+'29'!W41+'30'!W41+'31'!W41+'32'!W41+'33'!W41+'34'!W41+'35'!W41+'36'!W41+'37'!W41+'38'!W41+'39'!W41</f>
        <v>22</v>
      </c>
      <c r="F42" s="172">
        <f>'1'!Y41+'2'!Y41+'3'!Y41+'4'!Y41+'5'!Y41+'6'!Y41+'7'!Y41+'8'!Y41+'9'!Y41+'10'!Y41+'11'!Y41+'12'!Y41+'13'!Y41+'14'!Y41+'15'!Y41+'16'!Y41+'17'!Y41+'18'!Y41+'19'!Y41+'20'!Y41+'21'!Y41+'22'!Y41+'23'!Y41+'24'!Y41+'25'!Y41+'26'!Y41+'27'!Y41+'28'!Y41+'29'!Y41+'30'!Y41+'31'!Y41+'32'!Y41+'33'!Y41+'34'!Y41+'35'!Y41+'36'!Y41+'37'!Y41+'38'!Y41+'39'!Y41</f>
        <v>14</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136.19704193052237</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153.72849394400509</v>
      </c>
      <c r="D44" s="193">
        <f>'1'!U43+'2'!U43+'3'!U43+'4'!U43+'5'!U43+'6'!U43+'7'!U43+'8'!U43+'9'!U43+'10'!U43+'11'!U43+'12'!U43+'13'!U43+'14'!U43+'15'!U43+'16'!U43+'17'!U43+'18'!U43+'19'!U43+'20'!U43+'21'!U43+'22'!U43+'23'!U43+'24'!U43+'25'!U43+'26'!U43+'27'!U43+'28'!U43+'29'!U43+'30'!U43+'31'!U43+'32'!U43+'33'!U43+'34'!U43+'35'!U43+'36'!U43+'37'!U43+'38'!U43+'39'!U43</f>
        <v>48.199403487968453</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0</v>
      </c>
      <c r="G44" s="117">
        <v>39</v>
      </c>
      <c r="O44" s="49">
        <v>442</v>
      </c>
      <c r="P44" s="430" t="s">
        <v>590</v>
      </c>
      <c r="Q44" s="429">
        <v>38269</v>
      </c>
      <c r="R44" s="429">
        <v>35368</v>
      </c>
    </row>
    <row r="45" spans="1:18" x14ac:dyDescent="0.2">
      <c r="A45" s="106"/>
      <c r="B45" s="94" t="s">
        <v>83</v>
      </c>
      <c r="C45" s="206">
        <f>SUM(C6:C44)</f>
        <v>4910.6465535521247</v>
      </c>
      <c r="D45" s="207">
        <f>SUM(D6:D44)</f>
        <v>2304.4774068829483</v>
      </c>
      <c r="E45" s="204">
        <f>SUM(E6:E44)</f>
        <v>427</v>
      </c>
      <c r="F45" s="205">
        <f>SUM(F6:F44)</f>
        <v>312</v>
      </c>
      <c r="G45" s="118"/>
      <c r="O45" s="49">
        <v>443</v>
      </c>
      <c r="P45" s="430" t="s">
        <v>591</v>
      </c>
      <c r="Q45" s="429">
        <v>183066</v>
      </c>
      <c r="R45" s="429">
        <v>173284</v>
      </c>
    </row>
    <row r="46" spans="1:18" x14ac:dyDescent="0.2">
      <c r="A46" s="398" t="str">
        <f>取引基本表!$E$1</f>
        <v>2015年丹波市産業連関表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0.68488372093023253</v>
      </c>
      <c r="G5" s="110">
        <f t="shared" ref="G5:G38" si="0">E5*F5</f>
        <v>0</v>
      </c>
      <c r="H5" s="110">
        <f t="array" ref="H5:H43">MMULT(逆行列係数!C5:AO43,'36'!G5:G43)</f>
        <v>6.1581611745417037E-3</v>
      </c>
      <c r="I5" s="110">
        <f t="shared" ref="I5:I38" si="1">C5+H5</f>
        <v>6.1581611745417037E-3</v>
      </c>
      <c r="J5" s="85">
        <f>分析係数表!G8</f>
        <v>0.11968520032706459</v>
      </c>
      <c r="K5" s="111">
        <f t="shared" ref="K5:K38" si="2">I5*J5</f>
        <v>7.3704075382137512E-4</v>
      </c>
      <c r="L5" s="79" t="s">
        <v>177</v>
      </c>
      <c r="M5" s="80" t="s">
        <v>177</v>
      </c>
      <c r="N5" s="81">
        <f>分析係数表!H8</f>
        <v>1.1759401339568168E-2</v>
      </c>
      <c r="O5" s="82">
        <f t="shared" ref="O5:O43" si="3">$M$44*N5</f>
        <v>0.28539281428525026</v>
      </c>
      <c r="P5" s="76">
        <f>分析係数表!C8</f>
        <v>0.68488372093023253</v>
      </c>
      <c r="Q5" s="82">
        <f t="shared" ref="Q5:Q38" si="4">O5*P5</f>
        <v>0.19546089257443303</v>
      </c>
      <c r="R5" s="83">
        <f t="array" ref="R5:R43">MMULT(逆行列係数!C5:AO43,'36'!Q5:Q43)</f>
        <v>0.28184467682261327</v>
      </c>
      <c r="S5" s="84">
        <f t="shared" ref="S5:S38" si="5">I5+R5</f>
        <v>0.28800283799715498</v>
      </c>
      <c r="T5" s="85">
        <f>分析係数表!F8</f>
        <v>0.45145134914145546</v>
      </c>
      <c r="U5" s="86">
        <f t="shared" ref="U5:U38" si="6">S5*T5</f>
        <v>0.13001926977038364</v>
      </c>
      <c r="V5" s="87">
        <f>分析係数表!D8</f>
        <v>0.31204006541291907</v>
      </c>
      <c r="W5" s="167">
        <f t="shared" ref="W5:W38" si="7">ROUND(S5*V5,0)</f>
        <v>0</v>
      </c>
      <c r="X5" s="76">
        <f>分析係数表!E8</f>
        <v>0.14922322158626328</v>
      </c>
      <c r="Y5" s="166">
        <f t="shared" ref="Y5:Y38" si="8">ROUND(S5*X5,0)</f>
        <v>0</v>
      </c>
    </row>
    <row r="6" spans="1:25" x14ac:dyDescent="0.2">
      <c r="A6" s="6" t="s">
        <v>219</v>
      </c>
      <c r="B6" s="5" t="s">
        <v>265</v>
      </c>
      <c r="C6" s="90"/>
      <c r="D6" s="107">
        <f>投入係数表!AL6</f>
        <v>0</v>
      </c>
      <c r="E6" s="110">
        <f t="shared" ref="E6:E43" si="9">$C$40*D6</f>
        <v>0</v>
      </c>
      <c r="F6" s="85">
        <f>分析係数表!C9</f>
        <v>0.9299655568312285</v>
      </c>
      <c r="G6" s="110">
        <f t="shared" si="0"/>
        <v>0</v>
      </c>
      <c r="H6" s="110">
        <v>6.4290916065274902E-3</v>
      </c>
      <c r="I6" s="110">
        <f t="shared" si="1"/>
        <v>6.4290916065274902E-3</v>
      </c>
      <c r="J6" s="85">
        <f>分析係数表!G9</f>
        <v>0.24742268041237114</v>
      </c>
      <c r="K6" s="111">
        <f t="shared" si="2"/>
        <v>1.590703077903709E-3</v>
      </c>
      <c r="L6" s="79"/>
      <c r="M6" s="80"/>
      <c r="N6" s="81">
        <f>分析係数表!H9</f>
        <v>6.1815034870952028E-4</v>
      </c>
      <c r="O6" s="82">
        <f t="shared" si="3"/>
        <v>1.5002095989020577E-2</v>
      </c>
      <c r="P6" s="76">
        <f>分析係数表!C9</f>
        <v>0.9299655568312285</v>
      </c>
      <c r="Q6" s="82">
        <f t="shared" si="4"/>
        <v>1.3951432550065061E-2</v>
      </c>
      <c r="R6" s="83">
        <v>1.9217465091833145E-2</v>
      </c>
      <c r="S6" s="84">
        <f t="shared" si="5"/>
        <v>2.5646556698360634E-2</v>
      </c>
      <c r="T6" s="85">
        <f>分析係数表!F9</f>
        <v>0.67468499427262318</v>
      </c>
      <c r="U6" s="86">
        <f t="shared" si="6"/>
        <v>1.7303346959145951E-2</v>
      </c>
      <c r="V6" s="87">
        <f>分析係数表!D9</f>
        <v>0.16609392898052691</v>
      </c>
      <c r="W6" s="167">
        <f t="shared" si="7"/>
        <v>0</v>
      </c>
      <c r="X6" s="76">
        <f>分析係数表!E9</f>
        <v>9.736540664375716E-2</v>
      </c>
      <c r="Y6" s="166">
        <f t="shared" si="8"/>
        <v>0</v>
      </c>
    </row>
    <row r="7" spans="1:25" x14ac:dyDescent="0.2">
      <c r="A7" s="6" t="s">
        <v>220</v>
      </c>
      <c r="B7" s="5" t="s">
        <v>266</v>
      </c>
      <c r="C7" s="90"/>
      <c r="D7" s="107">
        <f>投入係数表!AL7</f>
        <v>0</v>
      </c>
      <c r="E7" s="110">
        <f t="shared" si="9"/>
        <v>0</v>
      </c>
      <c r="F7" s="85">
        <f>分析係数表!C10</f>
        <v>1.2922465208747513E-2</v>
      </c>
      <c r="G7" s="110">
        <f t="shared" si="0"/>
        <v>0</v>
      </c>
      <c r="H7" s="110">
        <v>6.3680844990275681E-5</v>
      </c>
      <c r="I7" s="110">
        <f t="shared" si="1"/>
        <v>6.3680844990275681E-5</v>
      </c>
      <c r="J7" s="85">
        <f>分析係数表!G10</f>
        <v>0.17647058823529413</v>
      </c>
      <c r="K7" s="111">
        <f t="shared" si="2"/>
        <v>1.1237796174754532E-5</v>
      </c>
      <c r="L7" s="79"/>
      <c r="M7" s="80"/>
      <c r="N7" s="81">
        <f>分析係数表!H10</f>
        <v>1.1926665551571919E-3</v>
      </c>
      <c r="O7" s="82">
        <f t="shared" si="3"/>
        <v>2.8945220496463225E-2</v>
      </c>
      <c r="P7" s="76">
        <f>分析係数表!C10</f>
        <v>1.2922465208747513E-2</v>
      </c>
      <c r="Q7" s="82">
        <f t="shared" si="4"/>
        <v>3.7404360482507144E-4</v>
      </c>
      <c r="R7" s="83">
        <v>6.1730338782162977E-4</v>
      </c>
      <c r="S7" s="84">
        <f t="shared" si="5"/>
        <v>6.8098423281190543E-4</v>
      </c>
      <c r="T7" s="85">
        <f>分析係数表!F10</f>
        <v>0.58823529411764708</v>
      </c>
      <c r="U7" s="86">
        <f t="shared" si="6"/>
        <v>4.0057896047759146E-4</v>
      </c>
      <c r="V7" s="87">
        <f>分析係数表!D10</f>
        <v>5.8823529411764705E-2</v>
      </c>
      <c r="W7" s="167">
        <f t="shared" si="7"/>
        <v>0</v>
      </c>
      <c r="X7" s="76">
        <f>分析係数表!E10</f>
        <v>0</v>
      </c>
      <c r="Y7" s="166">
        <f t="shared" si="8"/>
        <v>0</v>
      </c>
    </row>
    <row r="8" spans="1:25" x14ac:dyDescent="0.2">
      <c r="A8" s="6" t="s">
        <v>221</v>
      </c>
      <c r="B8" s="5" t="s">
        <v>27</v>
      </c>
      <c r="C8" s="90"/>
      <c r="D8" s="107">
        <f>投入係数表!AL8</f>
        <v>0</v>
      </c>
      <c r="E8" s="110">
        <f t="shared" si="9"/>
        <v>0</v>
      </c>
      <c r="F8" s="85">
        <f>分析係数表!C11</f>
        <v>8.1708834508502748E-2</v>
      </c>
      <c r="G8" s="110">
        <f t="shared" si="0"/>
        <v>0</v>
      </c>
      <c r="H8" s="110">
        <v>3.913258582182633E-3</v>
      </c>
      <c r="I8" s="110">
        <f t="shared" si="1"/>
        <v>3.913258582182633E-3</v>
      </c>
      <c r="J8" s="85">
        <f>分析係数表!G11</f>
        <v>0.34375</v>
      </c>
      <c r="K8" s="111">
        <f t="shared" si="2"/>
        <v>1.3451826376252802E-3</v>
      </c>
      <c r="L8" s="79"/>
      <c r="M8" s="80"/>
      <c r="N8" s="81">
        <f>分析係数表!H11</f>
        <v>-2.1817071130924245E-5</v>
      </c>
      <c r="O8" s="82">
        <f t="shared" si="3"/>
        <v>-5.2948574078896153E-4</v>
      </c>
      <c r="P8" s="76">
        <f>分析係数表!C11</f>
        <v>8.1708834508502748E-2</v>
      </c>
      <c r="Q8" s="82">
        <f t="shared" si="4"/>
        <v>-4.326366276873724E-5</v>
      </c>
      <c r="R8" s="83">
        <v>3.4287655209913935E-3</v>
      </c>
      <c r="S8" s="84">
        <f t="shared" si="5"/>
        <v>7.3420241031740266E-3</v>
      </c>
      <c r="T8" s="85">
        <f>分析係数表!F11</f>
        <v>0.56944444444444442</v>
      </c>
      <c r="U8" s="86">
        <f t="shared" si="6"/>
        <v>4.1808748365296539E-3</v>
      </c>
      <c r="V8" s="87">
        <f>分析係数表!D11</f>
        <v>3.8194444444444448E-2</v>
      </c>
      <c r="W8" s="167">
        <f t="shared" si="7"/>
        <v>0</v>
      </c>
      <c r="X8" s="76">
        <f>分析係数表!E11</f>
        <v>3.125E-2</v>
      </c>
      <c r="Y8" s="166">
        <f t="shared" si="8"/>
        <v>0</v>
      </c>
    </row>
    <row r="9" spans="1:25" x14ac:dyDescent="0.2">
      <c r="A9" s="6" t="s">
        <v>222</v>
      </c>
      <c r="B9" s="5" t="s">
        <v>190</v>
      </c>
      <c r="C9" s="90"/>
      <c r="D9" s="107">
        <f>投入係数表!AL9</f>
        <v>0</v>
      </c>
      <c r="E9" s="110">
        <f t="shared" si="9"/>
        <v>0</v>
      </c>
      <c r="F9" s="85">
        <f>分析係数表!C12</f>
        <v>0.11314574959059098</v>
      </c>
      <c r="G9" s="110">
        <f t="shared" si="0"/>
        <v>0</v>
      </c>
      <c r="H9" s="110">
        <v>1.2940950256984344E-3</v>
      </c>
      <c r="I9" s="110">
        <f t="shared" si="1"/>
        <v>1.2940950256984344E-3</v>
      </c>
      <c r="J9" s="85">
        <f>分析係数表!G12</f>
        <v>0.14250333396837492</v>
      </c>
      <c r="K9" s="111">
        <f t="shared" si="2"/>
        <v>1.844128556339167E-4</v>
      </c>
      <c r="L9" s="79"/>
      <c r="M9" s="80"/>
      <c r="N9" s="81">
        <f>分析係数表!H12</f>
        <v>9.1697149963274591E-2</v>
      </c>
      <c r="O9" s="82">
        <f t="shared" si="3"/>
        <v>2.2254285685360049</v>
      </c>
      <c r="P9" s="76">
        <f>分析係数表!C12</f>
        <v>0.11314574959059098</v>
      </c>
      <c r="Q9" s="82">
        <f t="shared" si="4"/>
        <v>0.25179778354732213</v>
      </c>
      <c r="R9" s="83">
        <v>0.2845005270690581</v>
      </c>
      <c r="S9" s="84">
        <f t="shared" si="5"/>
        <v>0.28579462209475653</v>
      </c>
      <c r="T9" s="85">
        <f>分析係数表!F12</f>
        <v>0.2998031371054804</v>
      </c>
      <c r="U9" s="86">
        <f t="shared" si="6"/>
        <v>8.568212427188325E-2</v>
      </c>
      <c r="V9" s="87">
        <f>分析係数表!D12</f>
        <v>7.6141487267416014E-2</v>
      </c>
      <c r="W9" s="167">
        <f t="shared" si="7"/>
        <v>0</v>
      </c>
      <c r="X9" s="76">
        <f>分析係数表!E12</f>
        <v>6.4266209436718111E-2</v>
      </c>
      <c r="Y9" s="166">
        <f t="shared" si="8"/>
        <v>0</v>
      </c>
    </row>
    <row r="10" spans="1:25" x14ac:dyDescent="0.2">
      <c r="A10" s="6" t="s">
        <v>223</v>
      </c>
      <c r="B10" s="5" t="s">
        <v>28</v>
      </c>
      <c r="C10" s="90"/>
      <c r="D10" s="107">
        <f>投入係数表!AL10</f>
        <v>1.9130910084722602E-3</v>
      </c>
      <c r="E10" s="110">
        <f t="shared" si="9"/>
        <v>0.19130910084722602</v>
      </c>
      <c r="F10" s="85">
        <f>分析係数表!C13</f>
        <v>0</v>
      </c>
      <c r="G10" s="110">
        <f t="shared" si="0"/>
        <v>0</v>
      </c>
      <c r="H10" s="110">
        <v>0</v>
      </c>
      <c r="I10" s="110">
        <f t="shared" si="1"/>
        <v>0</v>
      </c>
      <c r="J10" s="85">
        <f>分析係数表!G13</f>
        <v>0.2447171097477846</v>
      </c>
      <c r="K10" s="111">
        <f t="shared" si="2"/>
        <v>0</v>
      </c>
      <c r="L10" s="79"/>
      <c r="M10" s="80"/>
      <c r="N10" s="81">
        <f>分析係数表!H13</f>
        <v>1.4064738522402497E-2</v>
      </c>
      <c r="O10" s="82">
        <f t="shared" si="3"/>
        <v>0.34134180756195054</v>
      </c>
      <c r="P10" s="76">
        <f>分析係数表!C13</f>
        <v>0</v>
      </c>
      <c r="Q10" s="82">
        <f t="shared" si="4"/>
        <v>0</v>
      </c>
      <c r="R10" s="83">
        <v>0</v>
      </c>
      <c r="S10" s="84">
        <f t="shared" si="5"/>
        <v>0</v>
      </c>
      <c r="T10" s="85">
        <f>分析係数表!F13</f>
        <v>0.3830947511929107</v>
      </c>
      <c r="U10" s="86">
        <f t="shared" si="6"/>
        <v>0</v>
      </c>
      <c r="V10" s="87">
        <f>分析係数表!D13</f>
        <v>0.39604635310156783</v>
      </c>
      <c r="W10" s="167">
        <f t="shared" si="7"/>
        <v>0</v>
      </c>
      <c r="X10" s="76">
        <f>分析係数表!E13</f>
        <v>0.32038173142467619</v>
      </c>
      <c r="Y10" s="166">
        <f t="shared" si="8"/>
        <v>0</v>
      </c>
    </row>
    <row r="11" spans="1:25" x14ac:dyDescent="0.2">
      <c r="A11" s="6" t="s">
        <v>224</v>
      </c>
      <c r="B11" s="5" t="s">
        <v>267</v>
      </c>
      <c r="C11" s="90"/>
      <c r="D11" s="107">
        <f>投入係数表!AL11</f>
        <v>3.2795845859524462E-3</v>
      </c>
      <c r="E11" s="110">
        <f t="shared" si="9"/>
        <v>0.32795845859524464</v>
      </c>
      <c r="F11" s="85">
        <f>分析係数表!C14</f>
        <v>0.3356233343204027</v>
      </c>
      <c r="G11" s="110">
        <f t="shared" si="0"/>
        <v>0.11007051139231573</v>
      </c>
      <c r="H11" s="110">
        <v>0.49721555289912778</v>
      </c>
      <c r="I11" s="110">
        <f t="shared" si="1"/>
        <v>0.49721555289912778</v>
      </c>
      <c r="J11" s="85">
        <f>分析係数表!G14</f>
        <v>0.16310052482842147</v>
      </c>
      <c r="K11" s="111">
        <f t="shared" si="2"/>
        <v>8.10961176307015E-2</v>
      </c>
      <c r="L11" s="79"/>
      <c r="M11" s="80"/>
      <c r="N11" s="81">
        <f>分析係数表!H14</f>
        <v>1.1635771269826263E-3</v>
      </c>
      <c r="O11" s="82">
        <f t="shared" si="3"/>
        <v>2.8239239508744612E-2</v>
      </c>
      <c r="P11" s="76">
        <f>分析係数表!C14</f>
        <v>0.3356233343204027</v>
      </c>
      <c r="Q11" s="82">
        <f t="shared" si="4"/>
        <v>9.477747722597317E-3</v>
      </c>
      <c r="R11" s="83">
        <v>0.1109161212342063</v>
      </c>
      <c r="S11" s="84">
        <f t="shared" si="5"/>
        <v>0.60813167413333402</v>
      </c>
      <c r="T11" s="85">
        <f>分析係数表!F14</f>
        <v>0.30244919930022879</v>
      </c>
      <c r="U11" s="86">
        <f t="shared" si="6"/>
        <v>0.18392893791073453</v>
      </c>
      <c r="V11" s="87">
        <f>分析係数表!D14</f>
        <v>4.1515273852778901E-2</v>
      </c>
      <c r="W11" s="167">
        <f t="shared" si="7"/>
        <v>0</v>
      </c>
      <c r="X11" s="76">
        <f>分析係数表!E14</f>
        <v>3.7780917776880633E-2</v>
      </c>
      <c r="Y11" s="166">
        <f t="shared" si="8"/>
        <v>0</v>
      </c>
    </row>
    <row r="12" spans="1:25" x14ac:dyDescent="0.2">
      <c r="A12" s="6" t="s">
        <v>225</v>
      </c>
      <c r="B12" s="5" t="s">
        <v>29</v>
      </c>
      <c r="C12" s="90"/>
      <c r="D12" s="107">
        <f>投入係数表!AL12</f>
        <v>4.7827275211806504E-3</v>
      </c>
      <c r="E12" s="110">
        <f t="shared" si="9"/>
        <v>0.47827275211806503</v>
      </c>
      <c r="F12" s="85">
        <f>分析係数表!C15</f>
        <v>0</v>
      </c>
      <c r="G12" s="110">
        <f t="shared" si="0"/>
        <v>0</v>
      </c>
      <c r="H12" s="110">
        <v>0</v>
      </c>
      <c r="I12" s="110">
        <f t="shared" si="1"/>
        <v>0</v>
      </c>
      <c r="J12" s="85">
        <f>分析係数表!G15</f>
        <v>9.5606539729529705E-2</v>
      </c>
      <c r="K12" s="111">
        <f t="shared" si="2"/>
        <v>0</v>
      </c>
      <c r="L12" s="79"/>
      <c r="M12" s="80"/>
      <c r="N12" s="81">
        <f>分析係数表!H15</f>
        <v>8.4650235987986065E-3</v>
      </c>
      <c r="O12" s="82">
        <f t="shared" si="3"/>
        <v>0.20544046742611707</v>
      </c>
      <c r="P12" s="76">
        <f>分析係数表!C15</f>
        <v>0</v>
      </c>
      <c r="Q12" s="82">
        <f t="shared" si="4"/>
        <v>0</v>
      </c>
      <c r="R12" s="83">
        <v>0</v>
      </c>
      <c r="S12" s="84">
        <f t="shared" si="5"/>
        <v>0</v>
      </c>
      <c r="T12" s="85">
        <f>分析係数表!F15</f>
        <v>0.30377447352486037</v>
      </c>
      <c r="U12" s="86">
        <f t="shared" si="6"/>
        <v>0</v>
      </c>
      <c r="V12" s="87">
        <f>分析係数表!D15</f>
        <v>5.3286685056852585E-2</v>
      </c>
      <c r="W12" s="167">
        <f t="shared" si="7"/>
        <v>0</v>
      </c>
      <c r="X12" s="76">
        <f>分析係数表!E15</f>
        <v>4.9317096144789074E-2</v>
      </c>
      <c r="Y12" s="166">
        <f t="shared" si="8"/>
        <v>0</v>
      </c>
    </row>
    <row r="13" spans="1:25" x14ac:dyDescent="0.2">
      <c r="A13" s="6" t="s">
        <v>226</v>
      </c>
      <c r="B13" s="5" t="s">
        <v>30</v>
      </c>
      <c r="C13" s="90"/>
      <c r="D13" s="107">
        <f>投入係数表!AL13</f>
        <v>2.4596884394643345E-3</v>
      </c>
      <c r="E13" s="110">
        <f t="shared" si="9"/>
        <v>0.24596884394643345</v>
      </c>
      <c r="F13" s="85">
        <f>分析係数表!C16</f>
        <v>4.9444829979181093E-2</v>
      </c>
      <c r="G13" s="110">
        <f t="shared" si="0"/>
        <v>1.2161887669107129E-2</v>
      </c>
      <c r="H13" s="110">
        <v>1.5367615297248158E-2</v>
      </c>
      <c r="I13" s="110">
        <f t="shared" si="1"/>
        <v>1.5367615297248158E-2</v>
      </c>
      <c r="J13" s="85">
        <f>分析係数表!G16</f>
        <v>3.3546325878594248E-2</v>
      </c>
      <c r="K13" s="111">
        <f t="shared" si="2"/>
        <v>5.1552703073835674E-4</v>
      </c>
      <c r="L13" s="79"/>
      <c r="M13" s="80"/>
      <c r="N13" s="81">
        <f>分析係数表!H16</f>
        <v>1.6697331772200688E-2</v>
      </c>
      <c r="O13" s="82">
        <f t="shared" si="3"/>
        <v>0.40523308695048521</v>
      </c>
      <c r="P13" s="76">
        <f>分析係数表!C16</f>
        <v>4.9444829979181093E-2</v>
      </c>
      <c r="Q13" s="82">
        <f t="shared" si="4"/>
        <v>2.003668108620545E-2</v>
      </c>
      <c r="R13" s="83">
        <v>2.3868479819939743E-2</v>
      </c>
      <c r="S13" s="84">
        <f t="shared" si="5"/>
        <v>3.9236095117187897E-2</v>
      </c>
      <c r="T13" s="85">
        <f>分析係数表!F16</f>
        <v>0.28753993610223644</v>
      </c>
      <c r="U13" s="86">
        <f t="shared" si="6"/>
        <v>1.1281944282897478E-2</v>
      </c>
      <c r="V13" s="87">
        <f>分析係数表!D16</f>
        <v>3.9936102236421724E-2</v>
      </c>
      <c r="W13" s="167">
        <f t="shared" si="7"/>
        <v>0</v>
      </c>
      <c r="X13" s="76">
        <f>分析係数表!E16</f>
        <v>3.1948881789137379E-2</v>
      </c>
      <c r="Y13" s="166">
        <f t="shared" si="8"/>
        <v>0</v>
      </c>
    </row>
    <row r="14" spans="1:25" x14ac:dyDescent="0.2">
      <c r="A14" s="6" t="s">
        <v>2</v>
      </c>
      <c r="B14" s="5" t="s">
        <v>364</v>
      </c>
      <c r="C14" s="90"/>
      <c r="D14" s="107">
        <f>投入係数表!AL14</f>
        <v>1.8447663295982509E-2</v>
      </c>
      <c r="E14" s="110">
        <f t="shared" si="9"/>
        <v>1.8447663295982508</v>
      </c>
      <c r="F14" s="85">
        <f>分析係数表!C17</f>
        <v>0.25757290686735657</v>
      </c>
      <c r="G14" s="110">
        <f t="shared" si="0"/>
        <v>0.47516182600564544</v>
      </c>
      <c r="H14" s="110">
        <v>0.57866213366683772</v>
      </c>
      <c r="I14" s="110">
        <f t="shared" si="1"/>
        <v>0.57866213366683772</v>
      </c>
      <c r="J14" s="85">
        <f>分析係数表!G17</f>
        <v>0.2176385387050051</v>
      </c>
      <c r="K14" s="111">
        <f t="shared" si="2"/>
        <v>0.12593918117517089</v>
      </c>
      <c r="L14" s="79"/>
      <c r="M14" s="80"/>
      <c r="N14" s="81">
        <f>分析係数表!H17</f>
        <v>2.8507639611074346E-3</v>
      </c>
      <c r="O14" s="82">
        <f t="shared" si="3"/>
        <v>6.9186136796424311E-2</v>
      </c>
      <c r="P14" s="76">
        <f>分析係数表!C17</f>
        <v>0.25757290686735657</v>
      </c>
      <c r="Q14" s="82">
        <f t="shared" si="4"/>
        <v>1.782047436957759E-2</v>
      </c>
      <c r="R14" s="83">
        <v>4.5809080987365441E-2</v>
      </c>
      <c r="S14" s="84">
        <f t="shared" si="5"/>
        <v>0.62447121465420319</v>
      </c>
      <c r="T14" s="85">
        <f>分析係数表!F17</f>
        <v>0.33994957352073385</v>
      </c>
      <c r="U14" s="86">
        <f t="shared" si="6"/>
        <v>0.21228872309767102</v>
      </c>
      <c r="V14" s="87">
        <f>分析係数表!D17</f>
        <v>5.4825384904243338E-2</v>
      </c>
      <c r="W14" s="167">
        <f t="shared" si="7"/>
        <v>0</v>
      </c>
      <c r="X14" s="76">
        <f>分析係数表!E17</f>
        <v>5.2625932085188565E-2</v>
      </c>
      <c r="Y14" s="166">
        <f t="shared" si="8"/>
        <v>0</v>
      </c>
    </row>
    <row r="15" spans="1:25" x14ac:dyDescent="0.2">
      <c r="A15" s="6" t="s">
        <v>3</v>
      </c>
      <c r="B15" s="5" t="s">
        <v>31</v>
      </c>
      <c r="C15" s="90"/>
      <c r="D15" s="107">
        <f>投入係数表!AL15</f>
        <v>1.5031429352282044E-3</v>
      </c>
      <c r="E15" s="110">
        <f t="shared" si="9"/>
        <v>0.15031429352282044</v>
      </c>
      <c r="F15" s="85">
        <f>分析係数表!C18</f>
        <v>0.16953824948311513</v>
      </c>
      <c r="G15" s="110">
        <f t="shared" si="0"/>
        <v>2.5484022196150129E-2</v>
      </c>
      <c r="H15" s="110">
        <v>3.4877383140967617E-2</v>
      </c>
      <c r="I15" s="110">
        <f t="shared" si="1"/>
        <v>3.4877383140967617E-2</v>
      </c>
      <c r="J15" s="85">
        <f>分析係数表!G18</f>
        <v>0.21537419573315272</v>
      </c>
      <c r="K15" s="111">
        <f t="shared" si="2"/>
        <v>7.5116883432629206E-3</v>
      </c>
      <c r="L15" s="79"/>
      <c r="M15" s="80"/>
      <c r="N15" s="81">
        <f>分析係数表!H18</f>
        <v>4.4361377966212629E-4</v>
      </c>
      <c r="O15" s="82">
        <f t="shared" si="3"/>
        <v>1.0766210062708883E-2</v>
      </c>
      <c r="P15" s="76">
        <f>分析係数表!C18</f>
        <v>0.16953824948311513</v>
      </c>
      <c r="Q15" s="82">
        <f t="shared" si="4"/>
        <v>1.8252844075991633E-3</v>
      </c>
      <c r="R15" s="83">
        <v>5.4726820912399084E-3</v>
      </c>
      <c r="S15" s="84">
        <f t="shared" si="5"/>
        <v>4.0350065232207528E-2</v>
      </c>
      <c r="T15" s="85">
        <f>分析係数表!F18</f>
        <v>0.45885540128682695</v>
      </c>
      <c r="U15" s="86">
        <f t="shared" si="6"/>
        <v>1.8514845374074228E-2</v>
      </c>
      <c r="V15" s="87">
        <f>分析係数表!D18</f>
        <v>0.10802573653911277</v>
      </c>
      <c r="W15" s="167">
        <f t="shared" si="7"/>
        <v>0</v>
      </c>
      <c r="X15" s="76">
        <f>分析係数表!E18</f>
        <v>0.10599390450389434</v>
      </c>
      <c r="Y15" s="166">
        <f t="shared" si="8"/>
        <v>0</v>
      </c>
    </row>
    <row r="16" spans="1:25" x14ac:dyDescent="0.2">
      <c r="A16" s="6" t="s">
        <v>4</v>
      </c>
      <c r="B16" s="5" t="s">
        <v>32</v>
      </c>
      <c r="C16" s="90"/>
      <c r="D16" s="107">
        <f>投入係数表!AL16</f>
        <v>2.7329871549603714E-4</v>
      </c>
      <c r="E16" s="110">
        <f t="shared" si="9"/>
        <v>2.7329871549603715E-2</v>
      </c>
      <c r="F16" s="85">
        <f>分析係数表!C19</f>
        <v>7.0188221007893126E-2</v>
      </c>
      <c r="G16" s="110">
        <f t="shared" si="0"/>
        <v>1.9182350644409161E-3</v>
      </c>
      <c r="H16" s="110">
        <v>1.2873100472606371E-2</v>
      </c>
      <c r="I16" s="110">
        <f t="shared" si="1"/>
        <v>1.2873100472606371E-2</v>
      </c>
      <c r="J16" s="85">
        <f>分析係数表!G19</f>
        <v>5.7542768273716953E-2</v>
      </c>
      <c r="K16" s="111">
        <f t="shared" si="2"/>
        <v>7.4075383745946454E-4</v>
      </c>
      <c r="L16" s="79"/>
      <c r="M16" s="80"/>
      <c r="N16" s="81">
        <f>分析係数表!H19</f>
        <v>-1.1635771269826264E-4</v>
      </c>
      <c r="O16" s="82">
        <f t="shared" si="3"/>
        <v>-2.8239239508744615E-3</v>
      </c>
      <c r="P16" s="76">
        <f>分析係数表!C19</f>
        <v>7.0188221007893126E-2</v>
      </c>
      <c r="Q16" s="82">
        <f t="shared" si="4"/>
        <v>-1.9820619837345943E-4</v>
      </c>
      <c r="R16" s="83">
        <v>1.7664223675061489E-3</v>
      </c>
      <c r="S16" s="84">
        <f t="shared" si="5"/>
        <v>1.463952284011252E-2</v>
      </c>
      <c r="T16" s="85">
        <f>分析係数表!F19</f>
        <v>0.24027993779160187</v>
      </c>
      <c r="U16" s="86">
        <f t="shared" si="6"/>
        <v>3.5175836373209711E-3</v>
      </c>
      <c r="V16" s="87">
        <f>分析係数表!D19</f>
        <v>1.4774494556765163E-2</v>
      </c>
      <c r="W16" s="167">
        <f t="shared" si="7"/>
        <v>0</v>
      </c>
      <c r="X16" s="76">
        <f>分析係数表!E19</f>
        <v>1.6329704510108865E-2</v>
      </c>
      <c r="Y16" s="166">
        <f t="shared" si="8"/>
        <v>0</v>
      </c>
    </row>
    <row r="17" spans="1:25" x14ac:dyDescent="0.2">
      <c r="A17" s="6" t="s">
        <v>5</v>
      </c>
      <c r="B17" s="5" t="s">
        <v>33</v>
      </c>
      <c r="C17" s="90"/>
      <c r="D17" s="107">
        <f>投入係数表!AL17</f>
        <v>8.1989614648811154E-4</v>
      </c>
      <c r="E17" s="110">
        <f t="shared" si="9"/>
        <v>8.198961464881116E-2</v>
      </c>
      <c r="F17" s="85">
        <f>分析係数表!C20</f>
        <v>0.17015847434864362</v>
      </c>
      <c r="G17" s="110">
        <f t="shared" si="0"/>
        <v>1.3951227741074908E-2</v>
      </c>
      <c r="H17" s="110">
        <v>4.0125088012720307E-2</v>
      </c>
      <c r="I17" s="110">
        <f t="shared" si="1"/>
        <v>4.0125088012720307E-2</v>
      </c>
      <c r="J17" s="85">
        <f>分析係数表!G20</f>
        <v>0.1001139508383526</v>
      </c>
      <c r="K17" s="111">
        <f t="shared" si="2"/>
        <v>4.0170810886900523E-3</v>
      </c>
      <c r="L17" s="79"/>
      <c r="M17" s="80"/>
      <c r="N17" s="81">
        <f>分析係数表!H20</f>
        <v>5.5269913531674753E-4</v>
      </c>
      <c r="O17" s="82">
        <f t="shared" si="3"/>
        <v>1.3413638766653692E-2</v>
      </c>
      <c r="P17" s="76">
        <f>分析係数表!C20</f>
        <v>0.17015847434864362</v>
      </c>
      <c r="Q17" s="82">
        <f t="shared" si="4"/>
        <v>2.2824443079976138E-3</v>
      </c>
      <c r="R17" s="83">
        <v>8.1753224445771482E-3</v>
      </c>
      <c r="S17" s="84">
        <f t="shared" si="5"/>
        <v>4.8300410457297452E-2</v>
      </c>
      <c r="T17" s="85">
        <f>分析係数表!F20</f>
        <v>0.22285528243529221</v>
      </c>
      <c r="U17" s="86">
        <f t="shared" si="6"/>
        <v>1.0764001614201565E-2</v>
      </c>
      <c r="V17" s="87">
        <f>分析係数表!D20</f>
        <v>3.9231645775679634E-2</v>
      </c>
      <c r="W17" s="167">
        <f t="shared" si="7"/>
        <v>0</v>
      </c>
      <c r="X17" s="76">
        <f>分析係数表!E20</f>
        <v>4.2487384014325245E-2</v>
      </c>
      <c r="Y17" s="166">
        <f t="shared" si="8"/>
        <v>0</v>
      </c>
    </row>
    <row r="18" spans="1:25" x14ac:dyDescent="0.2">
      <c r="A18" s="6" t="s">
        <v>6</v>
      </c>
      <c r="B18" s="5" t="s">
        <v>34</v>
      </c>
      <c r="C18" s="90"/>
      <c r="D18" s="107">
        <f>投入係数表!AL18</f>
        <v>1.9130910084722602E-3</v>
      </c>
      <c r="E18" s="110">
        <f t="shared" si="9"/>
        <v>0.19130910084722602</v>
      </c>
      <c r="F18" s="85">
        <f>分析係数表!C21</f>
        <v>0.30753935376967689</v>
      </c>
      <c r="G18" s="110">
        <f t="shared" si="0"/>
        <v>5.8835077244813835E-2</v>
      </c>
      <c r="H18" s="110">
        <v>9.0841315075670545E-2</v>
      </c>
      <c r="I18" s="110">
        <f t="shared" si="1"/>
        <v>9.0841315075670545E-2</v>
      </c>
      <c r="J18" s="85">
        <f>分析係数表!G21</f>
        <v>0.28506721215663355</v>
      </c>
      <c r="K18" s="111">
        <f t="shared" si="2"/>
        <v>2.589588043726377E-2</v>
      </c>
      <c r="L18" s="79"/>
      <c r="M18" s="80"/>
      <c r="N18" s="81">
        <f>分析係数表!H21</f>
        <v>9.2358934454245961E-4</v>
      </c>
      <c r="O18" s="82">
        <f t="shared" si="3"/>
        <v>2.2414896360066036E-2</v>
      </c>
      <c r="P18" s="76">
        <f>分析係数表!C21</f>
        <v>0.30753935376967689</v>
      </c>
      <c r="Q18" s="82">
        <f t="shared" si="4"/>
        <v>6.8934627413889914E-3</v>
      </c>
      <c r="R18" s="83">
        <v>1.9354251212844165E-2</v>
      </c>
      <c r="S18" s="84">
        <f t="shared" si="5"/>
        <v>0.11019556628851471</v>
      </c>
      <c r="T18" s="85">
        <f>分析係数表!F21</f>
        <v>0.42562828755113968</v>
      </c>
      <c r="U18" s="86">
        <f t="shared" si="6"/>
        <v>4.6902350175108611E-2</v>
      </c>
      <c r="V18" s="87">
        <f>分析係数表!D21</f>
        <v>5.6472822910578611E-2</v>
      </c>
      <c r="W18" s="167">
        <f t="shared" si="7"/>
        <v>0</v>
      </c>
      <c r="X18" s="76">
        <f>分析係数表!E21</f>
        <v>4.989772063120982E-2</v>
      </c>
      <c r="Y18" s="166">
        <f t="shared" si="8"/>
        <v>0</v>
      </c>
    </row>
    <row r="19" spans="1:25" x14ac:dyDescent="0.2">
      <c r="A19" s="6" t="s">
        <v>7</v>
      </c>
      <c r="B19" s="5" t="s">
        <v>268</v>
      </c>
      <c r="C19" s="90"/>
      <c r="D19" s="107">
        <f>投入係数表!AL19</f>
        <v>1.54413774255261E-2</v>
      </c>
      <c r="E19" s="110">
        <f t="shared" si="9"/>
        <v>1.5441377425526099</v>
      </c>
      <c r="F19" s="85">
        <f>分析係数表!C22</f>
        <v>4.2074718897352148E-2</v>
      </c>
      <c r="G19" s="110">
        <f t="shared" si="0"/>
        <v>6.4969161456692986E-2</v>
      </c>
      <c r="H19" s="110">
        <v>6.9183764199470393E-2</v>
      </c>
      <c r="I19" s="110">
        <f t="shared" si="1"/>
        <v>6.9183764199470393E-2</v>
      </c>
      <c r="J19" s="85">
        <f>分析係数表!G22</f>
        <v>0.19450101832993891</v>
      </c>
      <c r="K19" s="111">
        <f t="shared" si="2"/>
        <v>1.3456312588695361E-2</v>
      </c>
      <c r="L19" s="79"/>
      <c r="M19" s="80"/>
      <c r="N19" s="81">
        <f>分析係数表!H22</f>
        <v>4.363414226184849E-5</v>
      </c>
      <c r="O19" s="82">
        <f t="shared" si="3"/>
        <v>1.0589714815779231E-3</v>
      </c>
      <c r="P19" s="76">
        <f>分析係数表!C22</f>
        <v>4.2074718897352148E-2</v>
      </c>
      <c r="Q19" s="82">
        <f t="shared" si="4"/>
        <v>4.4555927407703641E-5</v>
      </c>
      <c r="R19" s="83">
        <v>6.052120947368973E-4</v>
      </c>
      <c r="S19" s="84">
        <f t="shared" si="5"/>
        <v>6.9788976294207286E-2</v>
      </c>
      <c r="T19" s="85">
        <f>分析係数表!F22</f>
        <v>0.41276306856754924</v>
      </c>
      <c r="U19" s="86">
        <f t="shared" si="6"/>
        <v>2.8806312007384951E-2</v>
      </c>
      <c r="V19" s="87">
        <f>分析係数表!D22</f>
        <v>1.3577732518669382E-2</v>
      </c>
      <c r="W19" s="167">
        <f t="shared" si="7"/>
        <v>0</v>
      </c>
      <c r="X19" s="76">
        <f>分析係数表!E22</f>
        <v>9.5044127630685669E-3</v>
      </c>
      <c r="Y19" s="166">
        <f t="shared" si="8"/>
        <v>0</v>
      </c>
    </row>
    <row r="20" spans="1:25" x14ac:dyDescent="0.2">
      <c r="A20" s="6" t="s">
        <v>8</v>
      </c>
      <c r="B20" s="5" t="s">
        <v>269</v>
      </c>
      <c r="C20" s="90"/>
      <c r="D20" s="107">
        <f>投入係数表!AL20</f>
        <v>2.2820442743919103E-2</v>
      </c>
      <c r="E20" s="110">
        <f t="shared" si="9"/>
        <v>2.2820442743919105</v>
      </c>
      <c r="F20" s="85">
        <f>分析係数表!C23</f>
        <v>0</v>
      </c>
      <c r="G20" s="110">
        <f t="shared" si="0"/>
        <v>0</v>
      </c>
      <c r="H20" s="110">
        <v>0</v>
      </c>
      <c r="I20" s="110">
        <f t="shared" si="1"/>
        <v>0</v>
      </c>
      <c r="J20" s="85">
        <f>分析係数表!G23</f>
        <v>0.21523178807947019</v>
      </c>
      <c r="K20" s="111">
        <f t="shared" si="2"/>
        <v>0</v>
      </c>
      <c r="L20" s="79"/>
      <c r="M20" s="80"/>
      <c r="N20" s="81">
        <f>分析係数表!H23</f>
        <v>2.908942817456566E-5</v>
      </c>
      <c r="O20" s="82">
        <f t="shared" si="3"/>
        <v>7.0598098771861538E-4</v>
      </c>
      <c r="P20" s="76">
        <f>分析係数表!C23</f>
        <v>0</v>
      </c>
      <c r="Q20" s="82">
        <f t="shared" si="4"/>
        <v>0</v>
      </c>
      <c r="R20" s="83">
        <v>0</v>
      </c>
      <c r="S20" s="84">
        <f t="shared" si="5"/>
        <v>0</v>
      </c>
      <c r="T20" s="85">
        <f>分析係数表!F23</f>
        <v>0.43984547461368656</v>
      </c>
      <c r="U20" s="86">
        <f t="shared" si="6"/>
        <v>0</v>
      </c>
      <c r="V20" s="87">
        <f>分析係数表!D23</f>
        <v>0.11589403973509933</v>
      </c>
      <c r="W20" s="167">
        <f t="shared" si="7"/>
        <v>0</v>
      </c>
      <c r="X20" s="76">
        <f>分析係数表!E23</f>
        <v>0.11479028697571744</v>
      </c>
      <c r="Y20" s="166">
        <f t="shared" si="8"/>
        <v>0</v>
      </c>
    </row>
    <row r="21" spans="1:25" x14ac:dyDescent="0.2">
      <c r="A21" s="6" t="s">
        <v>9</v>
      </c>
      <c r="B21" s="5" t="s">
        <v>270</v>
      </c>
      <c r="C21" s="90"/>
      <c r="D21" s="107">
        <f>投入係数表!AL21</f>
        <v>7.7890133916370596E-3</v>
      </c>
      <c r="E21" s="110">
        <f t="shared" si="9"/>
        <v>0.77890133916370596</v>
      </c>
      <c r="F21" s="85">
        <f>分析係数表!C24</f>
        <v>7.1732954545454586E-2</v>
      </c>
      <c r="G21" s="110">
        <f t="shared" si="0"/>
        <v>5.5872894357623826E-2</v>
      </c>
      <c r="H21" s="110">
        <v>5.9007045453713443E-2</v>
      </c>
      <c r="I21" s="110">
        <f t="shared" si="1"/>
        <v>5.9007045453713443E-2</v>
      </c>
      <c r="J21" s="85">
        <f>分析係数表!G24</f>
        <v>0.20895522388059701</v>
      </c>
      <c r="K21" s="111">
        <f t="shared" si="2"/>
        <v>1.2329830393313257E-2</v>
      </c>
      <c r="L21" s="79"/>
      <c r="M21" s="80"/>
      <c r="N21" s="81">
        <f>分析係数表!H24</f>
        <v>3.4907313809478792E-4</v>
      </c>
      <c r="O21" s="82">
        <f t="shared" si="3"/>
        <v>8.4717718526233846E-3</v>
      </c>
      <c r="P21" s="76">
        <f>分析係数表!C24</f>
        <v>7.1732954545454586E-2</v>
      </c>
      <c r="Q21" s="82">
        <f t="shared" si="4"/>
        <v>6.0770522522369478E-4</v>
      </c>
      <c r="R21" s="83">
        <v>2.5419726899297075E-3</v>
      </c>
      <c r="S21" s="84">
        <f t="shared" si="5"/>
        <v>6.154901814364315E-2</v>
      </c>
      <c r="T21" s="85">
        <f>分析係数表!F24</f>
        <v>0.39402985074626867</v>
      </c>
      <c r="U21" s="86">
        <f t="shared" si="6"/>
        <v>2.4252150432719093E-2</v>
      </c>
      <c r="V21" s="87">
        <f>分析係数表!D24</f>
        <v>2.9850746268656716E-2</v>
      </c>
      <c r="W21" s="167">
        <f t="shared" si="7"/>
        <v>0</v>
      </c>
      <c r="X21" s="76">
        <f>分析係数表!E24</f>
        <v>2.3880597014925373E-2</v>
      </c>
      <c r="Y21" s="166">
        <f t="shared" si="8"/>
        <v>0</v>
      </c>
    </row>
    <row r="22" spans="1:25" x14ac:dyDescent="0.2">
      <c r="A22" s="6" t="s">
        <v>10</v>
      </c>
      <c r="B22" s="5" t="s">
        <v>271</v>
      </c>
      <c r="C22" s="90"/>
      <c r="D22" s="107">
        <f>投入係数表!AL22</f>
        <v>2.2957092101667121E-2</v>
      </c>
      <c r="E22" s="110">
        <f t="shared" si="9"/>
        <v>2.295709210166712</v>
      </c>
      <c r="F22" s="85">
        <f>分析係数表!C25</f>
        <v>8.282778259254675E-2</v>
      </c>
      <c r="G22" s="110">
        <f t="shared" si="0"/>
        <v>0.19014850335539565</v>
      </c>
      <c r="H22" s="110">
        <v>0.22073388584766349</v>
      </c>
      <c r="I22" s="110">
        <f t="shared" si="1"/>
        <v>0.22073388584766349</v>
      </c>
      <c r="J22" s="85">
        <f>分析係数表!G25</f>
        <v>0.19696794352505498</v>
      </c>
      <c r="K22" s="111">
        <f t="shared" si="2"/>
        <v>4.3477499561708516E-2</v>
      </c>
      <c r="L22" s="79"/>
      <c r="M22" s="80"/>
      <c r="N22" s="81">
        <f>分析係数表!H25</f>
        <v>5.163373500985404E-4</v>
      </c>
      <c r="O22" s="82">
        <f t="shared" si="3"/>
        <v>1.2531162532005421E-2</v>
      </c>
      <c r="P22" s="76">
        <f>分析係数表!C25</f>
        <v>8.282778259254675E-2</v>
      </c>
      <c r="Q22" s="82">
        <f t="shared" si="4"/>
        <v>1.0379284058328127E-3</v>
      </c>
      <c r="R22" s="83">
        <v>6.3908557320352674E-3</v>
      </c>
      <c r="S22" s="84">
        <f t="shared" si="5"/>
        <v>0.22712474157969875</v>
      </c>
      <c r="T22" s="85">
        <f>分析係数表!F25</f>
        <v>0.35065385950700151</v>
      </c>
      <c r="U22" s="86">
        <f t="shared" si="6"/>
        <v>7.9642167224451707E-2</v>
      </c>
      <c r="V22" s="87">
        <f>分析係数表!D25</f>
        <v>4.351348223585233E-2</v>
      </c>
      <c r="W22" s="167">
        <f t="shared" si="7"/>
        <v>0</v>
      </c>
      <c r="X22" s="76">
        <f>分析係数表!E25</f>
        <v>4.1546117347529221E-2</v>
      </c>
      <c r="Y22" s="166">
        <f t="shared" si="8"/>
        <v>0</v>
      </c>
    </row>
    <row r="23" spans="1:25" x14ac:dyDescent="0.2">
      <c r="A23" s="6" t="s">
        <v>11</v>
      </c>
      <c r="B23" s="5" t="s">
        <v>35</v>
      </c>
      <c r="C23" s="90"/>
      <c r="D23" s="107">
        <f>投入係数表!AL23</f>
        <v>1.3254987701557802E-2</v>
      </c>
      <c r="E23" s="110">
        <f t="shared" si="9"/>
        <v>1.3254987701557803</v>
      </c>
      <c r="F23" s="85">
        <f>分析係数表!C26</f>
        <v>0.67408011178388449</v>
      </c>
      <c r="G23" s="110">
        <f t="shared" si="0"/>
        <v>0.89349235915600977</v>
      </c>
      <c r="H23" s="110">
        <v>1.0428503036892622</v>
      </c>
      <c r="I23" s="110">
        <f t="shared" si="1"/>
        <v>1.0428503036892622</v>
      </c>
      <c r="J23" s="85">
        <f>分析係数表!G26</f>
        <v>0.19641156410335187</v>
      </c>
      <c r="K23" s="111">
        <f t="shared" si="2"/>
        <v>0.2048278592732635</v>
      </c>
      <c r="L23" s="79"/>
      <c r="M23" s="80"/>
      <c r="N23" s="81">
        <f>分析係数表!H26</f>
        <v>1.0886718494331198E-2</v>
      </c>
      <c r="O23" s="82">
        <f t="shared" si="3"/>
        <v>0.26421338465369176</v>
      </c>
      <c r="P23" s="76">
        <f>分析係数表!C26</f>
        <v>0.67408011178388449</v>
      </c>
      <c r="Q23" s="82">
        <f t="shared" si="4"/>
        <v>0.17810098786215903</v>
      </c>
      <c r="R23" s="83">
        <v>0.20297847010183223</v>
      </c>
      <c r="S23" s="84">
        <f t="shared" si="5"/>
        <v>1.2458287737910945</v>
      </c>
      <c r="T23" s="85">
        <f>分析係数表!F26</f>
        <v>0.33487971980706011</v>
      </c>
      <c r="U23" s="86">
        <f t="shared" si="6"/>
        <v>0.41720279069473498</v>
      </c>
      <c r="V23" s="87">
        <f>分析係数表!D26</f>
        <v>4.2244001351808044E-2</v>
      </c>
      <c r="W23" s="167">
        <f t="shared" si="7"/>
        <v>0</v>
      </c>
      <c r="X23" s="76">
        <f>分析係数表!E26</f>
        <v>4.5807858920396939E-2</v>
      </c>
      <c r="Y23" s="166">
        <f t="shared" si="8"/>
        <v>0</v>
      </c>
    </row>
    <row r="24" spans="1:25" x14ac:dyDescent="0.2">
      <c r="A24" s="6" t="s">
        <v>12</v>
      </c>
      <c r="B24" s="5" t="s">
        <v>365</v>
      </c>
      <c r="C24" s="90"/>
      <c r="D24" s="107">
        <f>投入係数表!AL24</f>
        <v>1.6397922929762231E-3</v>
      </c>
      <c r="E24" s="110">
        <f t="shared" si="9"/>
        <v>0.16397922929762232</v>
      </c>
      <c r="F24" s="85">
        <f>分析係数表!C27</f>
        <v>6.0248713550600352E-2</v>
      </c>
      <c r="G24" s="110">
        <f t="shared" si="0"/>
        <v>9.8795376142006598E-3</v>
      </c>
      <c r="H24" s="110">
        <v>1.0753718744275718E-2</v>
      </c>
      <c r="I24" s="110">
        <f t="shared" si="1"/>
        <v>1.0753718744275718E-2</v>
      </c>
      <c r="J24" s="85">
        <f>分析係数表!G27</f>
        <v>0.16803278688524589</v>
      </c>
      <c r="K24" s="111">
        <f t="shared" si="2"/>
        <v>1.8069773299807558E-3</v>
      </c>
      <c r="L24" s="79"/>
      <c r="M24" s="80"/>
      <c r="N24" s="81">
        <f>分析係数表!H27</f>
        <v>1.0879446137287556E-2</v>
      </c>
      <c r="O24" s="82">
        <f t="shared" si="3"/>
        <v>0.26403688940676212</v>
      </c>
      <c r="P24" s="76">
        <f>分析係数表!C27</f>
        <v>6.0248713550600352E-2</v>
      </c>
      <c r="Q24" s="82">
        <f t="shared" si="4"/>
        <v>1.5907882916659555E-2</v>
      </c>
      <c r="R24" s="83">
        <v>1.6100927257396071E-2</v>
      </c>
      <c r="S24" s="84">
        <f t="shared" si="5"/>
        <v>2.6854646001671791E-2</v>
      </c>
      <c r="T24" s="85">
        <f>分析係数表!F27</f>
        <v>0.31967213114754101</v>
      </c>
      <c r="U24" s="86">
        <f t="shared" si="6"/>
        <v>8.5846819185672121E-3</v>
      </c>
      <c r="V24" s="87">
        <f>分析係数表!D27</f>
        <v>1.6393442622950821E-2</v>
      </c>
      <c r="W24" s="167">
        <f t="shared" si="7"/>
        <v>0</v>
      </c>
      <c r="X24" s="76">
        <f>分析係数表!E27</f>
        <v>1.7759562841530054E-2</v>
      </c>
      <c r="Y24" s="166">
        <f t="shared" si="8"/>
        <v>0</v>
      </c>
    </row>
    <row r="25" spans="1:25" x14ac:dyDescent="0.2">
      <c r="A25" s="6" t="s">
        <v>13</v>
      </c>
      <c r="B25" s="5" t="s">
        <v>191</v>
      </c>
      <c r="C25" s="90"/>
      <c r="D25" s="107">
        <f>投入係数表!AL25</f>
        <v>5.6162886034435637E-2</v>
      </c>
      <c r="E25" s="110">
        <f t="shared" si="9"/>
        <v>5.6162886034435635</v>
      </c>
      <c r="F25" s="85">
        <f>分析係数表!C28</f>
        <v>0.15853112404836545</v>
      </c>
      <c r="G25" s="110">
        <f t="shared" si="0"/>
        <v>0.89035654528393271</v>
      </c>
      <c r="H25" s="110">
        <v>1.0002352252972904</v>
      </c>
      <c r="I25" s="110">
        <f t="shared" si="1"/>
        <v>1.0002352252972904</v>
      </c>
      <c r="J25" s="85">
        <f>分析係数表!G28</f>
        <v>0.12484608017512655</v>
      </c>
      <c r="K25" s="111">
        <f t="shared" si="2"/>
        <v>0.12487544713145128</v>
      </c>
      <c r="L25" s="79"/>
      <c r="M25" s="80"/>
      <c r="N25" s="81">
        <f>分析係数表!H28</f>
        <v>2.0813485858901727E-2</v>
      </c>
      <c r="O25" s="82">
        <f t="shared" si="3"/>
        <v>0.50512939671266921</v>
      </c>
      <c r="P25" s="76">
        <f>分析係数表!C28</f>
        <v>0.15853112404836545</v>
      </c>
      <c r="Q25" s="82">
        <f t="shared" si="4"/>
        <v>8.0078731050732169E-2</v>
      </c>
      <c r="R25" s="83">
        <v>9.096195042139113E-2</v>
      </c>
      <c r="S25" s="84">
        <f t="shared" si="5"/>
        <v>1.0911971757186816</v>
      </c>
      <c r="T25" s="85">
        <f>分析係数表!F28</f>
        <v>0.21350389930223013</v>
      </c>
      <c r="U25" s="86">
        <f t="shared" si="6"/>
        <v>0.2329748519235193</v>
      </c>
      <c r="V25" s="87">
        <f>分析係数表!D28</f>
        <v>5.3153646189629221E-2</v>
      </c>
      <c r="W25" s="167">
        <f t="shared" si="7"/>
        <v>0</v>
      </c>
      <c r="X25" s="76">
        <f>分析係数表!E28</f>
        <v>4.6791626761526886E-2</v>
      </c>
      <c r="Y25" s="166">
        <f t="shared" si="8"/>
        <v>0</v>
      </c>
    </row>
    <row r="26" spans="1:25" x14ac:dyDescent="0.2">
      <c r="A26" s="6" t="s">
        <v>14</v>
      </c>
      <c r="B26" s="5" t="s">
        <v>50</v>
      </c>
      <c r="C26" s="90"/>
      <c r="D26" s="107">
        <f>投入係数表!AL26</f>
        <v>5.3293249521727251E-3</v>
      </c>
      <c r="E26" s="110">
        <f t="shared" si="9"/>
        <v>0.53293249521727248</v>
      </c>
      <c r="F26" s="85">
        <f>分析係数表!C29</f>
        <v>0.64680851063829792</v>
      </c>
      <c r="G26" s="110">
        <f t="shared" si="0"/>
        <v>0.34470527350223584</v>
      </c>
      <c r="H26" s="110">
        <v>0.4490032902108852</v>
      </c>
      <c r="I26" s="110">
        <f t="shared" si="1"/>
        <v>0.4490032902108852</v>
      </c>
      <c r="J26" s="85">
        <f>分析係数表!G29</f>
        <v>0.2586455783593799</v>
      </c>
      <c r="K26" s="111">
        <f t="shared" si="2"/>
        <v>0.1161327156818589</v>
      </c>
      <c r="L26" s="79"/>
      <c r="M26" s="80"/>
      <c r="N26" s="81">
        <f>分析係数表!H29</f>
        <v>9.8394990800468336E-3</v>
      </c>
      <c r="O26" s="82">
        <f t="shared" si="3"/>
        <v>0.23879806909582163</v>
      </c>
      <c r="P26" s="76">
        <f>分析係数表!C29</f>
        <v>0.64680851063829792</v>
      </c>
      <c r="Q26" s="82">
        <f t="shared" si="4"/>
        <v>0.15445662341516975</v>
      </c>
      <c r="R26" s="83">
        <v>0.23422346578011924</v>
      </c>
      <c r="S26" s="84">
        <f t="shared" si="5"/>
        <v>0.68322675599100446</v>
      </c>
      <c r="T26" s="85">
        <f>分析係数表!F29</f>
        <v>0.37783217222117615</v>
      </c>
      <c r="U26" s="86">
        <f t="shared" si="6"/>
        <v>0.2581450493357087</v>
      </c>
      <c r="V26" s="87">
        <f>分析係数表!D29</f>
        <v>7.0859222996296989E-2</v>
      </c>
      <c r="W26" s="167">
        <f t="shared" si="7"/>
        <v>0</v>
      </c>
      <c r="X26" s="76">
        <f>分析係数表!E29</f>
        <v>5.4980229711918661E-2</v>
      </c>
      <c r="Y26" s="166">
        <f t="shared" si="8"/>
        <v>0</v>
      </c>
    </row>
    <row r="27" spans="1:25" x14ac:dyDescent="0.2">
      <c r="A27" s="6" t="s">
        <v>15</v>
      </c>
      <c r="B27" s="5" t="s">
        <v>36</v>
      </c>
      <c r="C27" s="90"/>
      <c r="D27" s="107">
        <f>投入係数表!AL27</f>
        <v>1.2298442197321673E-3</v>
      </c>
      <c r="E27" s="110">
        <f t="shared" si="9"/>
        <v>0.12298442197321673</v>
      </c>
      <c r="F27" s="85">
        <f>分析係数表!C30</f>
        <v>1</v>
      </c>
      <c r="G27" s="110">
        <f t="shared" si="0"/>
        <v>0.12298442197321673</v>
      </c>
      <c r="H27" s="110">
        <v>0.1512721428475588</v>
      </c>
      <c r="I27" s="110">
        <f t="shared" si="1"/>
        <v>0.1512721428475588</v>
      </c>
      <c r="J27" s="85">
        <f>分析係数表!G30</f>
        <v>0.34450721322190581</v>
      </c>
      <c r="K27" s="111">
        <f t="shared" si="2"/>
        <v>5.2114344370518532E-2</v>
      </c>
      <c r="L27" s="79"/>
      <c r="M27" s="80"/>
      <c r="N27" s="81">
        <f>分析係数表!H30</f>
        <v>0</v>
      </c>
      <c r="O27" s="82">
        <f t="shared" si="3"/>
        <v>0</v>
      </c>
      <c r="P27" s="76">
        <f>分析係数表!C30</f>
        <v>1</v>
      </c>
      <c r="Q27" s="82">
        <f t="shared" si="4"/>
        <v>0</v>
      </c>
      <c r="R27" s="83">
        <v>6.1030369848468324E-2</v>
      </c>
      <c r="S27" s="84">
        <f t="shared" si="5"/>
        <v>0.21230251269602712</v>
      </c>
      <c r="T27" s="85">
        <f>分析係数表!F30</f>
        <v>0.4405434427377562</v>
      </c>
      <c r="U27" s="86">
        <f t="shared" si="6"/>
        <v>9.3528479844983983E-2</v>
      </c>
      <c r="V27" s="87">
        <f>分析係数表!D30</f>
        <v>0.11695223866660441</v>
      </c>
      <c r="W27" s="167">
        <f t="shared" si="7"/>
        <v>0</v>
      </c>
      <c r="X27" s="76">
        <f>分析係数表!E30</f>
        <v>6.7136654372286289E-2</v>
      </c>
      <c r="Y27" s="166">
        <f t="shared" si="8"/>
        <v>0</v>
      </c>
    </row>
    <row r="28" spans="1:25" x14ac:dyDescent="0.2">
      <c r="A28" s="6" t="s">
        <v>16</v>
      </c>
      <c r="B28" s="5" t="s">
        <v>192</v>
      </c>
      <c r="C28" s="90"/>
      <c r="D28" s="107">
        <f>投入係数表!AL28</f>
        <v>5.4659743099207438E-3</v>
      </c>
      <c r="E28" s="110">
        <f t="shared" si="9"/>
        <v>0.54659743099207436</v>
      </c>
      <c r="F28" s="85">
        <f>分析係数表!C31</f>
        <v>0.1179326099371788</v>
      </c>
      <c r="G28" s="110">
        <f t="shared" si="0"/>
        <v>6.4461661621852309E-2</v>
      </c>
      <c r="H28" s="110">
        <v>8.3806955153899423E-2</v>
      </c>
      <c r="I28" s="110">
        <f t="shared" si="1"/>
        <v>8.3806955153899423E-2</v>
      </c>
      <c r="J28" s="85">
        <f>分析係数表!G31</f>
        <v>7.0682730923694773E-2</v>
      </c>
      <c r="K28" s="111">
        <f t="shared" si="2"/>
        <v>5.9237044606772274E-3</v>
      </c>
      <c r="L28" s="79"/>
      <c r="M28" s="80"/>
      <c r="N28" s="81">
        <f>分析係数表!H31</f>
        <v>2.2689753976161214E-2</v>
      </c>
      <c r="O28" s="82">
        <f t="shared" si="3"/>
        <v>0.55066517042051999</v>
      </c>
      <c r="P28" s="76">
        <f>分析係数表!C31</f>
        <v>0.1179326099371788</v>
      </c>
      <c r="Q28" s="82">
        <f t="shared" si="4"/>
        <v>6.494138074919327E-2</v>
      </c>
      <c r="R28" s="83">
        <v>8.457854864089713E-2</v>
      </c>
      <c r="S28" s="84">
        <f t="shared" si="5"/>
        <v>0.16838550379479655</v>
      </c>
      <c r="T28" s="85">
        <f>分析係数表!F31</f>
        <v>0.34457831325301203</v>
      </c>
      <c r="U28" s="86">
        <f t="shared" si="6"/>
        <v>5.8021992873869652E-2</v>
      </c>
      <c r="V28" s="87">
        <f>分析係数表!D31</f>
        <v>1.8473895582329317E-2</v>
      </c>
      <c r="W28" s="167">
        <f t="shared" si="7"/>
        <v>0</v>
      </c>
      <c r="X28" s="76">
        <f>分析係数表!E31</f>
        <v>1.6064257028112448E-2</v>
      </c>
      <c r="Y28" s="166">
        <f t="shared" si="8"/>
        <v>0</v>
      </c>
    </row>
    <row r="29" spans="1:25" x14ac:dyDescent="0.2">
      <c r="A29" s="6" t="s">
        <v>17</v>
      </c>
      <c r="B29" s="5" t="s">
        <v>272</v>
      </c>
      <c r="C29" s="90"/>
      <c r="D29" s="107">
        <f>投入係数表!AL29</f>
        <v>6.8324678874009297E-4</v>
      </c>
      <c r="E29" s="110">
        <f t="shared" si="9"/>
        <v>6.8324678874009295E-2</v>
      </c>
      <c r="F29" s="85">
        <f>分析係数表!C32</f>
        <v>0.90289699570815452</v>
      </c>
      <c r="G29" s="110">
        <f t="shared" si="0"/>
        <v>6.1690147288067404E-2</v>
      </c>
      <c r="H29" s="110">
        <v>7.974044457650703E-2</v>
      </c>
      <c r="I29" s="110">
        <f t="shared" si="1"/>
        <v>7.974044457650703E-2</v>
      </c>
      <c r="J29" s="85">
        <f>分析係数表!G32</f>
        <v>0.14049586776859505</v>
      </c>
      <c r="K29" s="111">
        <f t="shared" si="2"/>
        <v>1.1203202957029914E-2</v>
      </c>
      <c r="L29" s="79"/>
      <c r="M29" s="80"/>
      <c r="N29" s="81">
        <f>分析係数表!H32</f>
        <v>6.5160319111027074E-3</v>
      </c>
      <c r="O29" s="82">
        <f t="shared" si="3"/>
        <v>0.15813974124896985</v>
      </c>
      <c r="P29" s="76">
        <f>分析係数表!C32</f>
        <v>0.90289699570815452</v>
      </c>
      <c r="Q29" s="82">
        <f t="shared" si="4"/>
        <v>0.1427838972757598</v>
      </c>
      <c r="R29" s="83">
        <v>0.18594440201216234</v>
      </c>
      <c r="S29" s="84">
        <f t="shared" si="5"/>
        <v>0.26568484658866937</v>
      </c>
      <c r="T29" s="85">
        <f>分析係数表!F32</f>
        <v>0.48288075560802834</v>
      </c>
      <c r="U29" s="86">
        <f t="shared" si="6"/>
        <v>0.12829409947433976</v>
      </c>
      <c r="V29" s="87">
        <f>分析係数表!D32</f>
        <v>1.475796930342385E-2</v>
      </c>
      <c r="W29" s="167">
        <f t="shared" si="7"/>
        <v>0</v>
      </c>
      <c r="X29" s="76">
        <f>分析係数表!E32</f>
        <v>1.8890200708382526E-2</v>
      </c>
      <c r="Y29" s="166">
        <f t="shared" si="8"/>
        <v>0</v>
      </c>
    </row>
    <row r="30" spans="1:25" x14ac:dyDescent="0.2">
      <c r="A30" s="6" t="s">
        <v>18</v>
      </c>
      <c r="B30" s="5" t="s">
        <v>273</v>
      </c>
      <c r="C30" s="90"/>
      <c r="D30" s="107">
        <f>投入係数表!AL30</f>
        <v>4.0994807324405577E-4</v>
      </c>
      <c r="E30" s="110">
        <f t="shared" si="9"/>
        <v>4.099480732440558E-2</v>
      </c>
      <c r="F30" s="85">
        <f>分析係数表!C33</f>
        <v>0.9642857142857143</v>
      </c>
      <c r="G30" s="110">
        <f t="shared" si="0"/>
        <v>3.9530707062819664E-2</v>
      </c>
      <c r="H30" s="110">
        <v>5.6186200828536592E-2</v>
      </c>
      <c r="I30" s="110">
        <f t="shared" si="1"/>
        <v>5.6186200828536592E-2</v>
      </c>
      <c r="J30" s="85">
        <f>分析係数表!G33</f>
        <v>0.50770178681454092</v>
      </c>
      <c r="K30" s="111">
        <f t="shared" si="2"/>
        <v>2.8525834554968668E-2</v>
      </c>
      <c r="L30" s="79"/>
      <c r="M30" s="80"/>
      <c r="N30" s="81">
        <f>分析係数表!H33</f>
        <v>9.5995112976066674E-4</v>
      </c>
      <c r="O30" s="82">
        <f t="shared" si="3"/>
        <v>2.3297372594714306E-2</v>
      </c>
      <c r="P30" s="76">
        <f>分析係数表!C33</f>
        <v>0.9642857142857143</v>
      </c>
      <c r="Q30" s="82">
        <f t="shared" si="4"/>
        <v>2.246532357347451E-2</v>
      </c>
      <c r="R30" s="83">
        <v>7.6599151302627164E-2</v>
      </c>
      <c r="S30" s="84">
        <f t="shared" si="5"/>
        <v>0.13278535213116377</v>
      </c>
      <c r="T30" s="85">
        <f>分析係数表!F33</f>
        <v>0.64571780653111521</v>
      </c>
      <c r="U30" s="86">
        <f t="shared" si="6"/>
        <v>8.574186631759681E-2</v>
      </c>
      <c r="V30" s="87">
        <f>分析係数表!D33</f>
        <v>6.5311152187307459E-2</v>
      </c>
      <c r="W30" s="167">
        <f t="shared" si="7"/>
        <v>0</v>
      </c>
      <c r="X30" s="76">
        <f>分析係数表!E33</f>
        <v>5.730129390018484E-2</v>
      </c>
      <c r="Y30" s="166">
        <f t="shared" si="8"/>
        <v>0</v>
      </c>
    </row>
    <row r="31" spans="1:25" x14ac:dyDescent="0.2">
      <c r="A31" s="6" t="s">
        <v>19</v>
      </c>
      <c r="B31" s="5" t="s">
        <v>274</v>
      </c>
      <c r="C31" s="90"/>
      <c r="D31" s="107">
        <f>投入係数表!AL31</f>
        <v>3.0199508062312107E-2</v>
      </c>
      <c r="E31" s="110">
        <f t="shared" si="9"/>
        <v>3.0199508062312108</v>
      </c>
      <c r="F31" s="85">
        <f>分析係数表!C34</f>
        <v>0.30203352059055666</v>
      </c>
      <c r="G31" s="110">
        <f t="shared" si="0"/>
        <v>0.91212637401630259</v>
      </c>
      <c r="H31" s="110">
        <v>1.0516533510795092</v>
      </c>
      <c r="I31" s="110">
        <f t="shared" si="1"/>
        <v>1.0516533510795092</v>
      </c>
      <c r="J31" s="85">
        <f>分析係数表!G34</f>
        <v>0.42483507228746548</v>
      </c>
      <c r="K31" s="111">
        <f t="shared" si="2"/>
        <v>0.44677922742721859</v>
      </c>
      <c r="L31" s="79"/>
      <c r="M31" s="80"/>
      <c r="N31" s="81">
        <f>分析係数表!H34</f>
        <v>0.16119179387231194</v>
      </c>
      <c r="O31" s="82">
        <f t="shared" si="3"/>
        <v>3.9120171481957771</v>
      </c>
      <c r="P31" s="76">
        <f>分析係数表!C34</f>
        <v>0.30203352059055666</v>
      </c>
      <c r="Q31" s="82">
        <f t="shared" si="4"/>
        <v>1.1815603118802001</v>
      </c>
      <c r="R31" s="83">
        <v>1.3020719130254701</v>
      </c>
      <c r="S31" s="84">
        <f t="shared" si="5"/>
        <v>2.3537252641049795</v>
      </c>
      <c r="T31" s="85">
        <f>分析係数表!F34</f>
        <v>0.69971459317830909</v>
      </c>
      <c r="U31" s="86">
        <f t="shared" si="6"/>
        <v>1.6469359156267238</v>
      </c>
      <c r="V31" s="87">
        <f>分析係数表!D34</f>
        <v>0.22921442942029663</v>
      </c>
      <c r="W31" s="167">
        <f t="shared" si="7"/>
        <v>1</v>
      </c>
      <c r="X31" s="76">
        <f>分析係数表!E34</f>
        <v>0.15341786365975763</v>
      </c>
      <c r="Y31" s="166">
        <f t="shared" si="8"/>
        <v>0</v>
      </c>
    </row>
    <row r="32" spans="1:25" x14ac:dyDescent="0.2">
      <c r="A32" s="6" t="s">
        <v>20</v>
      </c>
      <c r="B32" s="5" t="s">
        <v>37</v>
      </c>
      <c r="C32" s="90"/>
      <c r="D32" s="107">
        <f>投入係数表!AL32</f>
        <v>7.2424159606449849E-3</v>
      </c>
      <c r="E32" s="110">
        <f t="shared" si="9"/>
        <v>0.72424159606449845</v>
      </c>
      <c r="F32" s="85">
        <f>分析係数表!C35</f>
        <v>0.24187752657583472</v>
      </c>
      <c r="G32" s="110">
        <f t="shared" si="0"/>
        <v>0.17517776589941567</v>
      </c>
      <c r="H32" s="110">
        <v>0.20977887756200561</v>
      </c>
      <c r="I32" s="110">
        <f t="shared" si="1"/>
        <v>0.20977887756200561</v>
      </c>
      <c r="J32" s="85">
        <f>分析係数表!G35</f>
        <v>0.31447635625181319</v>
      </c>
      <c r="K32" s="111">
        <f t="shared" si="2"/>
        <v>6.5970497034294778E-2</v>
      </c>
      <c r="L32" s="79"/>
      <c r="M32" s="80"/>
      <c r="N32" s="81">
        <f>分析係数表!H35</f>
        <v>6.1051437381369679E-2</v>
      </c>
      <c r="O32" s="82">
        <f t="shared" si="3"/>
        <v>1.4816775979744441</v>
      </c>
      <c r="P32" s="76">
        <f>分析係数表!C35</f>
        <v>0.24187752657583472</v>
      </c>
      <c r="Q32" s="82">
        <f t="shared" si="4"/>
        <v>0.35838451258088255</v>
      </c>
      <c r="R32" s="83">
        <v>0.44637932609311737</v>
      </c>
      <c r="S32" s="84">
        <f t="shared" si="5"/>
        <v>0.65615820365512301</v>
      </c>
      <c r="T32" s="85">
        <f>分析係数表!F35</f>
        <v>0.64519872352770524</v>
      </c>
      <c r="U32" s="86">
        <f t="shared" si="6"/>
        <v>0.42335243543051743</v>
      </c>
      <c r="V32" s="87">
        <f>分析係数表!D35</f>
        <v>9.0803597331012481E-2</v>
      </c>
      <c r="W32" s="167">
        <f t="shared" si="7"/>
        <v>0</v>
      </c>
      <c r="X32" s="76">
        <f>分析係数表!E35</f>
        <v>8.3260806498404408E-2</v>
      </c>
      <c r="Y32" s="166">
        <f t="shared" si="8"/>
        <v>0</v>
      </c>
    </row>
    <row r="33" spans="1:25" x14ac:dyDescent="0.2">
      <c r="A33" s="6" t="s">
        <v>21</v>
      </c>
      <c r="B33" s="5" t="s">
        <v>38</v>
      </c>
      <c r="C33" s="90"/>
      <c r="D33" s="107">
        <f>投入係数表!AL33</f>
        <v>4.6460781634326317E-3</v>
      </c>
      <c r="E33" s="110">
        <f t="shared" si="9"/>
        <v>0.46460781634326315</v>
      </c>
      <c r="F33" s="85">
        <f>分析係数表!C36</f>
        <v>0.77936171821825606</v>
      </c>
      <c r="G33" s="110">
        <f t="shared" si="0"/>
        <v>0.3620975460429175</v>
      </c>
      <c r="H33" s="110">
        <v>0.43713356078739385</v>
      </c>
      <c r="I33" s="110">
        <f t="shared" si="1"/>
        <v>0.43713356078739385</v>
      </c>
      <c r="J33" s="85">
        <f>分析係数表!G36</f>
        <v>1.8652197083474639E-2</v>
      </c>
      <c r="K33" s="111">
        <f t="shared" si="2"/>
        <v>8.1535013276075111E-3</v>
      </c>
      <c r="L33" s="79"/>
      <c r="M33" s="80"/>
      <c r="N33" s="81">
        <f>分析係数表!H36</f>
        <v>0.16962772804293599</v>
      </c>
      <c r="O33" s="82">
        <f t="shared" si="3"/>
        <v>4.1167516346341753</v>
      </c>
      <c r="P33" s="76">
        <f>分析係数表!C36</f>
        <v>0.77936171821825606</v>
      </c>
      <c r="Q33" s="82">
        <f t="shared" si="4"/>
        <v>3.2084386274463053</v>
      </c>
      <c r="R33" s="83">
        <v>3.3496088790367393</v>
      </c>
      <c r="S33" s="84">
        <f t="shared" si="5"/>
        <v>3.7867424398241329</v>
      </c>
      <c r="T33" s="85">
        <f>分析係数表!F36</f>
        <v>0.88299985465820452</v>
      </c>
      <c r="U33" s="86">
        <f t="shared" si="6"/>
        <v>3.3436930239927642</v>
      </c>
      <c r="V33" s="87">
        <f>分析係数表!D36</f>
        <v>1.046460927280655E-2</v>
      </c>
      <c r="W33" s="167">
        <f t="shared" si="7"/>
        <v>0</v>
      </c>
      <c r="X33" s="76">
        <f>分析係数表!E36</f>
        <v>2.9068359091129307E-3</v>
      </c>
      <c r="Y33" s="166">
        <f t="shared" si="8"/>
        <v>0</v>
      </c>
    </row>
    <row r="34" spans="1:25" x14ac:dyDescent="0.2">
      <c r="A34" s="6" t="s">
        <v>22</v>
      </c>
      <c r="B34" s="5" t="s">
        <v>377</v>
      </c>
      <c r="C34" s="90"/>
      <c r="D34" s="107">
        <f>投入係数表!AL34</f>
        <v>9.5654550423613007E-3</v>
      </c>
      <c r="E34" s="110">
        <f t="shared" si="9"/>
        <v>0.95654550423613005</v>
      </c>
      <c r="F34" s="85">
        <f>分析係数表!C37</f>
        <v>0.39264934616049307</v>
      </c>
      <c r="G34" s="110">
        <f t="shared" si="0"/>
        <v>0.37558696681107562</v>
      </c>
      <c r="H34" s="110">
        <v>0.49604730833539123</v>
      </c>
      <c r="I34" s="110">
        <f t="shared" si="1"/>
        <v>0.49604730833539123</v>
      </c>
      <c r="J34" s="85">
        <f>分析係数表!G37</f>
        <v>0.48015873015873017</v>
      </c>
      <c r="K34" s="111">
        <f t="shared" si="2"/>
        <v>0.23818144566897753</v>
      </c>
      <c r="L34" s="79"/>
      <c r="M34" s="80"/>
      <c r="N34" s="81">
        <f>分析係数表!H37</f>
        <v>4.8128458914818879E-2</v>
      </c>
      <c r="O34" s="82">
        <f t="shared" si="3"/>
        <v>1.1680455441804489</v>
      </c>
      <c r="P34" s="76">
        <f>分析係数表!C37</f>
        <v>0.39264934616049307</v>
      </c>
      <c r="Q34" s="82">
        <f t="shared" si="4"/>
        <v>0.45863231920813058</v>
      </c>
      <c r="R34" s="83">
        <v>0.57367648060965326</v>
      </c>
      <c r="S34" s="84">
        <f t="shared" si="5"/>
        <v>1.0697237889450446</v>
      </c>
      <c r="T34" s="85">
        <f>分析係数表!F37</f>
        <v>0.71504884004884006</v>
      </c>
      <c r="U34" s="86">
        <f t="shared" si="6"/>
        <v>0.76490475445780437</v>
      </c>
      <c r="V34" s="87">
        <f>分析係数表!D37</f>
        <v>0.11240842490842491</v>
      </c>
      <c r="W34" s="167">
        <f t="shared" si="7"/>
        <v>0</v>
      </c>
      <c r="X34" s="76">
        <f>分析係数表!E37</f>
        <v>0.10057997557997558</v>
      </c>
      <c r="Y34" s="166">
        <f t="shared" si="8"/>
        <v>0</v>
      </c>
    </row>
    <row r="35" spans="1:25" x14ac:dyDescent="0.2">
      <c r="A35" s="6" t="s">
        <v>23</v>
      </c>
      <c r="B35" s="5" t="s">
        <v>193</v>
      </c>
      <c r="C35" s="90"/>
      <c r="D35" s="107">
        <f>投入係数表!AL35</f>
        <v>2.3367040174911178E-2</v>
      </c>
      <c r="E35" s="110">
        <f t="shared" si="9"/>
        <v>2.336704017491118</v>
      </c>
      <c r="F35" s="85">
        <f>分析係数表!C38</f>
        <v>0.1050867904295959</v>
      </c>
      <c r="G35" s="110">
        <f t="shared" si="0"/>
        <v>0.2455567253820839</v>
      </c>
      <c r="H35" s="110">
        <v>0.27179477748919356</v>
      </c>
      <c r="I35" s="110">
        <f t="shared" si="1"/>
        <v>0.27179477748919356</v>
      </c>
      <c r="J35" s="85">
        <f>分析係数表!G38</f>
        <v>0.35480984340044741</v>
      </c>
      <c r="K35" s="111">
        <f t="shared" si="2"/>
        <v>9.6435462438000219E-2</v>
      </c>
      <c r="L35" s="79"/>
      <c r="M35" s="80"/>
      <c r="N35" s="81">
        <f>分析係数表!H38</f>
        <v>4.2637829346869612E-2</v>
      </c>
      <c r="O35" s="82">
        <f t="shared" si="3"/>
        <v>1.0347916327485605</v>
      </c>
      <c r="P35" s="76">
        <f>分析係数表!C38</f>
        <v>0.1050867904295959</v>
      </c>
      <c r="Q35" s="82">
        <f t="shared" si="4"/>
        <v>0.10874293144894734</v>
      </c>
      <c r="R35" s="83">
        <v>0.13634006678941485</v>
      </c>
      <c r="S35" s="84">
        <f t="shared" si="5"/>
        <v>0.40813484427860841</v>
      </c>
      <c r="T35" s="85">
        <f>分析係数表!F38</f>
        <v>0.56778523489932886</v>
      </c>
      <c r="U35" s="86">
        <f t="shared" si="6"/>
        <v>0.23173293842933068</v>
      </c>
      <c r="V35" s="87">
        <f>分析係数表!D38</f>
        <v>4.0715883668903802E-2</v>
      </c>
      <c r="W35" s="167">
        <f t="shared" si="7"/>
        <v>0</v>
      </c>
      <c r="X35" s="76">
        <f>分析係数表!E38</f>
        <v>3.3557046979865772E-2</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9.6475257321923899E-2</v>
      </c>
      <c r="I36" s="110">
        <f t="shared" si="1"/>
        <v>9.6475257321923899E-2</v>
      </c>
      <c r="J36" s="85">
        <f>分析係数表!G39</f>
        <v>0.33710212609069684</v>
      </c>
      <c r="K36" s="111">
        <f t="shared" si="2"/>
        <v>3.2522014358367615E-2</v>
      </c>
      <c r="L36" s="79"/>
      <c r="M36" s="80"/>
      <c r="N36" s="81">
        <f>分析係数表!H39</f>
        <v>3.8325321619990253E-3</v>
      </c>
      <c r="O36" s="82">
        <f t="shared" si="3"/>
        <v>9.3012995131927567E-2</v>
      </c>
      <c r="P36" s="76">
        <f>分析係数表!C39</f>
        <v>1</v>
      </c>
      <c r="Q36" s="82">
        <f t="shared" si="4"/>
        <v>9.3012995131927567E-2</v>
      </c>
      <c r="R36" s="83">
        <v>0.27853301163579092</v>
      </c>
      <c r="S36" s="84">
        <f t="shared" si="5"/>
        <v>0.37500826895771483</v>
      </c>
      <c r="T36" s="85">
        <f>分析係数表!F39</f>
        <v>0.68778419564950233</v>
      </c>
      <c r="U36" s="86">
        <f t="shared" si="6"/>
        <v>0.25792476062699415</v>
      </c>
      <c r="V36" s="87">
        <f>分析係数表!D39</f>
        <v>5.5733071156445865E-2</v>
      </c>
      <c r="W36" s="167">
        <f t="shared" si="7"/>
        <v>0</v>
      </c>
      <c r="X36" s="76">
        <f>分析係数表!E39</f>
        <v>7.0111834828560898E-2</v>
      </c>
      <c r="Y36" s="166">
        <f t="shared" si="8"/>
        <v>0</v>
      </c>
    </row>
    <row r="37" spans="1:25" x14ac:dyDescent="0.2">
      <c r="A37" s="6" t="s">
        <v>25</v>
      </c>
      <c r="B37" s="5" t="s">
        <v>40</v>
      </c>
      <c r="C37" s="90"/>
      <c r="D37" s="107">
        <f>投入係数表!AL37</f>
        <v>1.3664935774801857E-4</v>
      </c>
      <c r="E37" s="110">
        <f t="shared" si="9"/>
        <v>1.3664935774801858E-2</v>
      </c>
      <c r="F37" s="85">
        <f>分析係数表!C40</f>
        <v>0.68553257686676428</v>
      </c>
      <c r="G37" s="110">
        <f t="shared" si="0"/>
        <v>9.3677586344187522E-3</v>
      </c>
      <c r="H37" s="110">
        <v>1.1522085640025593E-2</v>
      </c>
      <c r="I37" s="110">
        <f t="shared" si="1"/>
        <v>1.1522085640025593E-2</v>
      </c>
      <c r="J37" s="85">
        <f>分析係数表!G40</f>
        <v>0.52354072328019352</v>
      </c>
      <c r="K37" s="111">
        <f t="shared" si="2"/>
        <v>6.0322810496753303E-3</v>
      </c>
      <c r="L37" s="79"/>
      <c r="M37" s="80"/>
      <c r="N37" s="81">
        <f>分析係数表!H40</f>
        <v>2.9983928090933552E-2</v>
      </c>
      <c r="O37" s="82">
        <f t="shared" si="3"/>
        <v>0.72768990309096271</v>
      </c>
      <c r="P37" s="76">
        <f>分析係数表!C40</f>
        <v>0.68553257686676428</v>
      </c>
      <c r="Q37" s="82">
        <f t="shared" si="4"/>
        <v>0.49885513442587365</v>
      </c>
      <c r="R37" s="83">
        <v>0.49985271753452659</v>
      </c>
      <c r="S37" s="84">
        <f t="shared" si="5"/>
        <v>0.51137480317455219</v>
      </c>
      <c r="T37" s="85">
        <f>分析係数表!F40</f>
        <v>0.72017864896718564</v>
      </c>
      <c r="U37" s="86">
        <f t="shared" si="6"/>
        <v>0.36828121486610949</v>
      </c>
      <c r="V37" s="87">
        <f>分析係数表!D40</f>
        <v>0.117486508281124</v>
      </c>
      <c r="W37" s="167">
        <f t="shared" si="7"/>
        <v>0</v>
      </c>
      <c r="X37" s="76">
        <f>分析係数表!E40</f>
        <v>7.2700204701941565E-2</v>
      </c>
      <c r="Y37" s="166">
        <f t="shared" si="8"/>
        <v>0</v>
      </c>
    </row>
    <row r="38" spans="1:25" x14ac:dyDescent="0.2">
      <c r="A38" s="6" t="s">
        <v>26</v>
      </c>
      <c r="B38" s="5" t="s">
        <v>276</v>
      </c>
      <c r="C38" s="90"/>
      <c r="D38" s="107">
        <f>投入係数表!AL38</f>
        <v>0</v>
      </c>
      <c r="E38" s="110">
        <f t="shared" si="9"/>
        <v>0</v>
      </c>
      <c r="F38" s="85">
        <f>分析係数表!C41</f>
        <v>0.79754162795683559</v>
      </c>
      <c r="G38" s="110">
        <f t="shared" si="0"/>
        <v>0</v>
      </c>
      <c r="H38" s="110">
        <v>1.0857873709311035E-3</v>
      </c>
      <c r="I38" s="110">
        <f t="shared" si="1"/>
        <v>1.0857873709311035E-3</v>
      </c>
      <c r="J38" s="85">
        <f>分析係数表!G41</f>
        <v>0.45300318922749822</v>
      </c>
      <c r="K38" s="111">
        <f t="shared" si="2"/>
        <v>4.9186514185473051E-4</v>
      </c>
      <c r="L38" s="79"/>
      <c r="M38" s="80"/>
      <c r="N38" s="81">
        <f>分析係数表!H41</f>
        <v>5.1357385442195667E-2</v>
      </c>
      <c r="O38" s="82">
        <f t="shared" si="3"/>
        <v>1.2464094338172154</v>
      </c>
      <c r="P38" s="76">
        <f>分析係数表!C41</f>
        <v>0.79754162795683559</v>
      </c>
      <c r="Q38" s="82">
        <f t="shared" si="4"/>
        <v>0.99406340894733969</v>
      </c>
      <c r="R38" s="83">
        <v>1.0129028289138149</v>
      </c>
      <c r="S38" s="84">
        <f t="shared" si="5"/>
        <v>1.013988616284746</v>
      </c>
      <c r="T38" s="85">
        <f>分析係数表!F41</f>
        <v>0.55652019844082212</v>
      </c>
      <c r="U38" s="86">
        <f t="shared" si="6"/>
        <v>0.56430514595152148</v>
      </c>
      <c r="V38" s="87">
        <f>分析係数表!D41</f>
        <v>0.15915131112686037</v>
      </c>
      <c r="W38" s="167">
        <f t="shared" si="7"/>
        <v>0</v>
      </c>
      <c r="X38" s="76">
        <f>分析係数表!E41</f>
        <v>0.14781183557760452</v>
      </c>
      <c r="Y38" s="166">
        <f t="shared" si="8"/>
        <v>0</v>
      </c>
    </row>
    <row r="39" spans="1:25" x14ac:dyDescent="0.2">
      <c r="A39" s="6" t="s">
        <v>51</v>
      </c>
      <c r="B39" s="5" t="s">
        <v>367</v>
      </c>
      <c r="C39" s="90"/>
      <c r="D39" s="107">
        <f>投入係数表!AL39</f>
        <v>2.0497403662202789E-3</v>
      </c>
      <c r="E39" s="110">
        <f t="shared" si="9"/>
        <v>0.2049740366220279</v>
      </c>
      <c r="F39" s="85">
        <f>分析係数表!C42</f>
        <v>0.98696461824953441</v>
      </c>
      <c r="G39" s="110">
        <f>E39*F39</f>
        <v>0.20230212180572585</v>
      </c>
      <c r="H39" s="110">
        <v>0.21700877102786961</v>
      </c>
      <c r="I39" s="110">
        <f>C39+H39</f>
        <v>0.21700877102786961</v>
      </c>
      <c r="J39" s="85">
        <f>分析係数表!G42</f>
        <v>0.48689138576779029</v>
      </c>
      <c r="K39" s="111">
        <f>I39*J39</f>
        <v>0.10565970124952453</v>
      </c>
      <c r="L39" s="79"/>
      <c r="M39" s="80"/>
      <c r="N39" s="81">
        <f>分析係数表!H42</f>
        <v>1.3250234533514657E-2</v>
      </c>
      <c r="O39" s="82">
        <f t="shared" si="3"/>
        <v>0.32157433990582929</v>
      </c>
      <c r="P39" s="76">
        <f>分析係数表!C42</f>
        <v>0.98696461824953441</v>
      </c>
      <c r="Q39" s="82">
        <f>O39*P39</f>
        <v>0.31738249562400284</v>
      </c>
      <c r="R39" s="83">
        <v>0.33275731532003977</v>
      </c>
      <c r="S39" s="84">
        <f>I39+R39</f>
        <v>0.54976608634790936</v>
      </c>
      <c r="T39" s="85">
        <f>分析係数表!F42</f>
        <v>0.55852059925093633</v>
      </c>
      <c r="U39" s="86">
        <f>S39*T39</f>
        <v>0.30705568399487632</v>
      </c>
      <c r="V39" s="87">
        <f>分析係数表!D42</f>
        <v>0.29447565543071164</v>
      </c>
      <c r="W39" s="167">
        <f>ROUND(S39*V39,0)</f>
        <v>0</v>
      </c>
      <c r="X39" s="76">
        <f>分析係数表!E42</f>
        <v>0.22518726591760299</v>
      </c>
      <c r="Y39" s="166">
        <f>ROUND(S39*X39,0)</f>
        <v>0</v>
      </c>
    </row>
    <row r="40" spans="1:25" x14ac:dyDescent="0.2">
      <c r="A40" s="6" t="s">
        <v>194</v>
      </c>
      <c r="B40" s="5" t="s">
        <v>41</v>
      </c>
      <c r="C40" s="75">
        <f>最終需要_まとめ!C41</f>
        <v>100</v>
      </c>
      <c r="D40" s="107">
        <f>投入係数表!AL40</f>
        <v>0.12735720142115331</v>
      </c>
      <c r="E40" s="110">
        <f t="shared" si="9"/>
        <v>12.735720142115332</v>
      </c>
      <c r="F40" s="85">
        <f>分析係数表!C43</f>
        <v>0.29367142552738124</v>
      </c>
      <c r="G40" s="110">
        <f>E40*F40</f>
        <v>3.740117089252792</v>
      </c>
      <c r="H40" s="110">
        <v>4.0130323574493287</v>
      </c>
      <c r="I40" s="110">
        <f>C40+H40</f>
        <v>104.01303235744933</v>
      </c>
      <c r="J40" s="85">
        <f>分析係数表!G43</f>
        <v>0.35405848592511613</v>
      </c>
      <c r="K40" s="111">
        <f>I40*J40</f>
        <v>36.826696752958625</v>
      </c>
      <c r="L40" s="79"/>
      <c r="M40" s="80"/>
      <c r="N40" s="81">
        <f>分析係数表!H43</f>
        <v>3.6063618579417776E-2</v>
      </c>
      <c r="O40" s="82">
        <f t="shared" si="3"/>
        <v>0.87523992952415341</v>
      </c>
      <c r="P40" s="76">
        <f>分析係数表!C43</f>
        <v>0.29367142552738124</v>
      </c>
      <c r="Q40" s="82">
        <f>O40*P40</f>
        <v>0.25703295778184282</v>
      </c>
      <c r="R40" s="83">
        <v>0.43394601470071964</v>
      </c>
      <c r="S40" s="84">
        <f>I40+R40</f>
        <v>104.44697837215006</v>
      </c>
      <c r="T40" s="85">
        <f>分析係数表!F43</f>
        <v>0.58526919923476362</v>
      </c>
      <c r="U40" s="86">
        <f>S40*T40</f>
        <v>61.129599394358941</v>
      </c>
      <c r="V40" s="87">
        <f>分析係数表!D43</f>
        <v>0.25485105220005466</v>
      </c>
      <c r="W40" s="167">
        <f>ROUND(S40*V40,0)</f>
        <v>27</v>
      </c>
      <c r="X40" s="76">
        <f>分析係数表!E43</f>
        <v>0.20470073790653184</v>
      </c>
      <c r="Y40" s="166">
        <f>ROUND(S40*X40,0)</f>
        <v>21</v>
      </c>
    </row>
    <row r="41" spans="1:25" x14ac:dyDescent="0.2">
      <c r="A41" s="6" t="s">
        <v>340</v>
      </c>
      <c r="B41" s="5" t="s">
        <v>42</v>
      </c>
      <c r="C41" s="90"/>
      <c r="D41" s="107">
        <f>投入係数表!AL41</f>
        <v>8.1989614648811154E-4</v>
      </c>
      <c r="E41" s="110">
        <f t="shared" si="9"/>
        <v>8.198961464881116E-2</v>
      </c>
      <c r="F41" s="85">
        <f>分析係数表!C44</f>
        <v>0.46678607983623333</v>
      </c>
      <c r="G41" s="110">
        <f>E41*F41</f>
        <v>3.8271610809201974E-2</v>
      </c>
      <c r="H41" s="110">
        <v>4.2012991368803689E-2</v>
      </c>
      <c r="I41" s="110">
        <f>C41+H41</f>
        <v>4.2012991368803689E-2</v>
      </c>
      <c r="J41" s="85">
        <f>分析係数表!G44</f>
        <v>0.26617412140575081</v>
      </c>
      <c r="K41" s="111">
        <f>I41*J41</f>
        <v>1.1182771065218713E-2</v>
      </c>
      <c r="L41" s="79"/>
      <c r="M41" s="80"/>
      <c r="N41" s="81">
        <f>分析係数表!H44</f>
        <v>0.11125251805362636</v>
      </c>
      <c r="O41" s="82">
        <f t="shared" si="3"/>
        <v>2.7000242875298444</v>
      </c>
      <c r="P41" s="76">
        <f>分析係数表!C44</f>
        <v>0.46678607983623333</v>
      </c>
      <c r="Q41" s="82">
        <f>O41*P41</f>
        <v>1.2603337526386749</v>
      </c>
      <c r="R41" s="83">
        <v>1.2801655879933935</v>
      </c>
      <c r="S41" s="84">
        <f>I41+R41</f>
        <v>1.3221785793621972</v>
      </c>
      <c r="T41" s="85">
        <f>分析係数表!F44</f>
        <v>0.50772097976570818</v>
      </c>
      <c r="U41" s="86">
        <f>S41*T41</f>
        <v>0.67129780373900694</v>
      </c>
      <c r="V41" s="87">
        <f>分析係数表!D44</f>
        <v>0.21532215122470713</v>
      </c>
      <c r="W41" s="167">
        <f>ROUND(S41*V41,0)</f>
        <v>0</v>
      </c>
      <c r="X41" s="76">
        <f>分析係数表!E44</f>
        <v>0.14064164004259852</v>
      </c>
      <c r="Y41" s="166">
        <f>ROUND(S41*X41,0)</f>
        <v>0</v>
      </c>
    </row>
    <row r="42" spans="1:25" x14ac:dyDescent="0.2">
      <c r="A42" s="6" t="s">
        <v>341</v>
      </c>
      <c r="B42" s="5" t="s">
        <v>278</v>
      </c>
      <c r="C42" s="90"/>
      <c r="D42" s="107">
        <f>投入係数表!AL42</f>
        <v>9.2921563268652634E-3</v>
      </c>
      <c r="E42" s="110">
        <f t="shared" si="9"/>
        <v>0.92921563268652629</v>
      </c>
      <c r="F42" s="85">
        <f>分析係数表!C45</f>
        <v>1</v>
      </c>
      <c r="G42" s="110">
        <f>E42*F42</f>
        <v>0.92921563268652629</v>
      </c>
      <c r="H42" s="110">
        <v>1.0260969445071693</v>
      </c>
      <c r="I42" s="110">
        <f>C42+H42</f>
        <v>1.0260969445071693</v>
      </c>
      <c r="J42" s="85">
        <f>分析係数表!G45</f>
        <v>0</v>
      </c>
      <c r="K42" s="111">
        <f>I42*J42</f>
        <v>0</v>
      </c>
      <c r="L42" s="79"/>
      <c r="M42" s="80"/>
      <c r="N42" s="81">
        <f>分析係数表!H45</f>
        <v>0</v>
      </c>
      <c r="O42" s="82">
        <f t="shared" si="3"/>
        <v>0</v>
      </c>
      <c r="P42" s="76">
        <f>分析係数表!C45</f>
        <v>1</v>
      </c>
      <c r="Q42" s="82">
        <f>O42*P42</f>
        <v>0</v>
      </c>
      <c r="R42" s="83">
        <v>0.10911899009681222</v>
      </c>
      <c r="S42" s="84">
        <f>I42+R42</f>
        <v>1.1352159346039814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4.509428805684613E-3</v>
      </c>
      <c r="E43" s="110">
        <f t="shared" si="9"/>
        <v>0.45094288056846132</v>
      </c>
      <c r="F43" s="85">
        <f>分析係数表!C46</f>
        <v>1</v>
      </c>
      <c r="G43" s="110">
        <f>E43*F43</f>
        <v>0.45094288056846132</v>
      </c>
      <c r="H43" s="110">
        <v>0.50835579549543608</v>
      </c>
      <c r="I43" s="110">
        <f>C43+H43</f>
        <v>0.50835579549543608</v>
      </c>
      <c r="J43" s="85">
        <f>分析係数表!G46</f>
        <v>9.254143646408839E-3</v>
      </c>
      <c r="K43" s="111">
        <f>I43*J43</f>
        <v>4.704397554999201E-3</v>
      </c>
      <c r="L43" s="79"/>
      <c r="M43" s="80"/>
      <c r="N43" s="81">
        <f>分析係数表!H46</f>
        <v>3.7808984269891717E-2</v>
      </c>
      <c r="O43" s="82">
        <f t="shared" si="3"/>
        <v>0.9175987887872703</v>
      </c>
      <c r="P43" s="76">
        <f>分析係数表!C46</f>
        <v>1</v>
      </c>
      <c r="Q43" s="82">
        <f>O43*P43</f>
        <v>0.9175987887872703</v>
      </c>
      <c r="R43" s="83">
        <v>0.97755816556620867</v>
      </c>
      <c r="S43" s="84">
        <f>I43+R43</f>
        <v>1.4859139610616448</v>
      </c>
      <c r="T43" s="85">
        <f>分析係数表!F46</f>
        <v>0.31353591160220995</v>
      </c>
      <c r="U43" s="86">
        <f>S43*T43</f>
        <v>0.46588738834391347</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108">
        <f>投入係数表!AL44</f>
        <v>0.40776168352008746</v>
      </c>
      <c r="E44" s="96">
        <f>SUM(E5:E43)</f>
        <v>40.776168352008753</v>
      </c>
      <c r="F44" s="98">
        <f>分析係数表!C47</f>
        <v>0.4319039427318887</v>
      </c>
      <c r="G44" s="96">
        <f>SUM(G5:G43)</f>
        <v>10.876436471894518</v>
      </c>
      <c r="H44" s="96">
        <f>SUM(H5:H43)</f>
        <v>12.892591318083163</v>
      </c>
      <c r="I44" s="96">
        <f>SUM(I5:I43)</f>
        <v>112.89259131808318</v>
      </c>
      <c r="J44" s="98">
        <f>分析係数表!G47</f>
        <v>0.25029486054038919</v>
      </c>
      <c r="K44" s="112">
        <f>SUM(K5:K43)</f>
        <v>38.707068452242282</v>
      </c>
      <c r="L44" s="94">
        <f>最終需要_まとめ!$L$33</f>
        <v>0.627</v>
      </c>
      <c r="M44" s="91">
        <f>K44*L44</f>
        <v>24.26933191955591</v>
      </c>
      <c r="N44" s="95">
        <f>分析係数表!H47</f>
        <v>1</v>
      </c>
      <c r="O44" s="96">
        <f>SUM(O5:O43)</f>
        <v>24.269331919555913</v>
      </c>
      <c r="P44" s="92">
        <f>分析係数表!C47</f>
        <v>0.4319039427318887</v>
      </c>
      <c r="Q44" s="96">
        <f>SUM(Q5:Q43)</f>
        <v>10.834142029353879</v>
      </c>
      <c r="R44" s="91">
        <f>SUM(R5:R43)</f>
        <v>12.499837721247291</v>
      </c>
      <c r="S44" s="97">
        <f>SUM(S5:S43)</f>
        <v>125.39242903933045</v>
      </c>
      <c r="T44" s="98">
        <f>分析係数表!F47</f>
        <v>0.46751956312169796</v>
      </c>
      <c r="U44" s="99">
        <f>SUM(U5:U43)</f>
        <v>72.314949482756816</v>
      </c>
      <c r="V44" s="100">
        <f>分析係数表!D47</f>
        <v>9.4632730327820297E-2</v>
      </c>
      <c r="W44" s="164">
        <f>SUM(W5:W43)</f>
        <v>28</v>
      </c>
      <c r="X44" s="92">
        <f>分析係数表!E47</f>
        <v>7.3297752597196272E-2</v>
      </c>
      <c r="Y44" s="165">
        <f>SUM(Y5:Y43)</f>
        <v>21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1.8437167199148029E-2</v>
      </c>
      <c r="E5" s="110">
        <f>$C$41*D5</f>
        <v>1.8437167199148028</v>
      </c>
      <c r="F5" s="85">
        <f>分析係数表!C8</f>
        <v>0.68488372093023253</v>
      </c>
      <c r="G5" s="110">
        <f t="shared" ref="G5:G38" si="0">E5*F5</f>
        <v>1.2627315674765336</v>
      </c>
      <c r="H5" s="110">
        <f t="array" ref="H5:H43">MMULT(逆行列係数!C5:AO43,'37'!G5:G43)</f>
        <v>1.6670714430876958</v>
      </c>
      <c r="I5" s="110">
        <f t="shared" ref="I5:I38" si="1">C5+H5</f>
        <v>1.6670714430876958</v>
      </c>
      <c r="J5" s="85">
        <f>分析係数表!G8</f>
        <v>0.11968520032706459</v>
      </c>
      <c r="K5" s="111">
        <f t="shared" ref="K5:K38" si="2">I5*J5</f>
        <v>0.19952377962547954</v>
      </c>
      <c r="L5" s="79" t="s">
        <v>177</v>
      </c>
      <c r="M5" s="80" t="s">
        <v>177</v>
      </c>
      <c r="N5" s="81">
        <f>分析係数表!H8</f>
        <v>1.1759401339568168E-2</v>
      </c>
      <c r="O5" s="82">
        <f t="shared" ref="O5:O43" si="3">$M$44*N5</f>
        <v>0.23189622751616051</v>
      </c>
      <c r="P5" s="76">
        <f>分析係数表!C8</f>
        <v>0.68488372093023253</v>
      </c>
      <c r="Q5" s="82">
        <f t="shared" ref="Q5:Q38" si="4">O5*P5</f>
        <v>0.1588219511709518</v>
      </c>
      <c r="R5" s="83">
        <f t="array" ref="R5:R43">MMULT(逆行列係数!C5:AO43,'37'!Q5:Q43)</f>
        <v>0.22901318473754351</v>
      </c>
      <c r="S5" s="84">
        <f t="shared" ref="S5:S38" si="5">I5+R5</f>
        <v>1.8960846278252395</v>
      </c>
      <c r="T5" s="85">
        <f>分析係数表!F8</f>
        <v>0.45145134914145546</v>
      </c>
      <c r="U5" s="86">
        <f t="shared" ref="U5:U38" si="6">S5*T5</f>
        <v>0.85598996331807886</v>
      </c>
      <c r="V5" s="87">
        <f>分析係数表!D8</f>
        <v>0.31204006541291907</v>
      </c>
      <c r="W5" s="88">
        <f t="shared" ref="W5:W38" si="7">ROUND(S5*V5,0)</f>
        <v>1</v>
      </c>
      <c r="X5" s="76">
        <f>分析係数表!E8</f>
        <v>0.14922322158626328</v>
      </c>
      <c r="Y5" s="89">
        <f t="shared" ref="Y5:Y38" si="8">ROUND(S5*X5,0)</f>
        <v>0</v>
      </c>
    </row>
    <row r="6" spans="1:25" x14ac:dyDescent="0.2">
      <c r="A6" s="6" t="s">
        <v>219</v>
      </c>
      <c r="B6" s="5" t="s">
        <v>265</v>
      </c>
      <c r="C6" s="90"/>
      <c r="D6" s="107">
        <f>投入係数表!AM6</f>
        <v>1.1315228966986156E-3</v>
      </c>
      <c r="E6" s="110">
        <f t="shared" ref="E6:E43" si="9">$C$41*D6</f>
        <v>0.11315228966986156</v>
      </c>
      <c r="F6" s="85">
        <f>分析係数表!C9</f>
        <v>0.9299655568312285</v>
      </c>
      <c r="G6" s="110">
        <f t="shared" si="0"/>
        <v>0.10522773206956126</v>
      </c>
      <c r="H6" s="110">
        <v>0.13152797765553223</v>
      </c>
      <c r="I6" s="110">
        <f t="shared" si="1"/>
        <v>0.13152797765553223</v>
      </c>
      <c r="J6" s="85">
        <f>分析係数表!G9</f>
        <v>0.24742268041237114</v>
      </c>
      <c r="K6" s="111">
        <f t="shared" si="2"/>
        <v>3.2543004780750243E-2</v>
      </c>
      <c r="L6" s="79"/>
      <c r="M6" s="80"/>
      <c r="N6" s="81">
        <f>分析係数表!H9</f>
        <v>6.1815034870952028E-4</v>
      </c>
      <c r="O6" s="82">
        <f t="shared" si="3"/>
        <v>1.2189968669680671E-2</v>
      </c>
      <c r="P6" s="76">
        <f>分析係数表!C9</f>
        <v>0.9299655568312285</v>
      </c>
      <c r="Q6" s="82">
        <f t="shared" si="4"/>
        <v>1.1336251001654815E-2</v>
      </c>
      <c r="R6" s="83">
        <v>1.5615171210181135E-2</v>
      </c>
      <c r="S6" s="84">
        <f t="shared" si="5"/>
        <v>0.14714314886571336</v>
      </c>
      <c r="T6" s="85">
        <f>分析係数表!F9</f>
        <v>0.67468499427262318</v>
      </c>
      <c r="U6" s="86">
        <f t="shared" si="6"/>
        <v>9.9275274549719558E-2</v>
      </c>
      <c r="V6" s="87">
        <f>分析係数表!D9</f>
        <v>0.16609392898052691</v>
      </c>
      <c r="W6" s="88">
        <f t="shared" si="7"/>
        <v>0</v>
      </c>
      <c r="X6" s="76">
        <f>分析係数表!E9</f>
        <v>9.736540664375716E-2</v>
      </c>
      <c r="Y6" s="89">
        <f t="shared" si="8"/>
        <v>0</v>
      </c>
    </row>
    <row r="7" spans="1:25" x14ac:dyDescent="0.2">
      <c r="A7" s="6" t="s">
        <v>220</v>
      </c>
      <c r="B7" s="5" t="s">
        <v>266</v>
      </c>
      <c r="C7" s="90"/>
      <c r="D7" s="107">
        <f>投入係数表!AM7</f>
        <v>3.9936102236421724E-3</v>
      </c>
      <c r="E7" s="110">
        <f t="shared" si="9"/>
        <v>0.39936102236421722</v>
      </c>
      <c r="F7" s="85">
        <f>分析係数表!C10</f>
        <v>1.2922465208747513E-2</v>
      </c>
      <c r="G7" s="110">
        <f t="shared" si="0"/>
        <v>5.1607289172314347E-3</v>
      </c>
      <c r="H7" s="110">
        <v>6.0908550390601085E-3</v>
      </c>
      <c r="I7" s="110">
        <f t="shared" si="1"/>
        <v>6.0908550390601085E-3</v>
      </c>
      <c r="J7" s="85">
        <f>分析係数表!G10</f>
        <v>0.17647058823529413</v>
      </c>
      <c r="K7" s="111">
        <f t="shared" si="2"/>
        <v>1.0748567715988427E-3</v>
      </c>
      <c r="L7" s="79"/>
      <c r="M7" s="80"/>
      <c r="N7" s="81">
        <f>分析係数表!H10</f>
        <v>1.1926665551571919E-3</v>
      </c>
      <c r="O7" s="82">
        <f t="shared" si="3"/>
        <v>2.3519468962677998E-2</v>
      </c>
      <c r="P7" s="76">
        <f>分析係数表!C10</f>
        <v>1.2922465208747513E-2</v>
      </c>
      <c r="Q7" s="82">
        <f t="shared" si="4"/>
        <v>3.039295193984234E-4</v>
      </c>
      <c r="R7" s="83">
        <v>5.0159050860230318E-4</v>
      </c>
      <c r="S7" s="84">
        <f t="shared" si="5"/>
        <v>6.5924455476624117E-3</v>
      </c>
      <c r="T7" s="85">
        <f>分析係数表!F10</f>
        <v>0.58823529411764708</v>
      </c>
      <c r="U7" s="86">
        <f t="shared" si="6"/>
        <v>3.8779091456837716E-3</v>
      </c>
      <c r="V7" s="87">
        <f>分析係数表!D10</f>
        <v>5.8823529411764705E-2</v>
      </c>
      <c r="W7" s="88">
        <f t="shared" si="7"/>
        <v>0</v>
      </c>
      <c r="X7" s="76">
        <f>分析係数表!E10</f>
        <v>0</v>
      </c>
      <c r="Y7" s="89">
        <f t="shared" si="8"/>
        <v>0</v>
      </c>
    </row>
    <row r="8" spans="1:25" x14ac:dyDescent="0.2">
      <c r="A8" s="6" t="s">
        <v>221</v>
      </c>
      <c r="B8" s="5" t="s">
        <v>27</v>
      </c>
      <c r="C8" s="90"/>
      <c r="D8" s="107">
        <f>投入係数表!AM8</f>
        <v>0</v>
      </c>
      <c r="E8" s="110">
        <f t="shared" si="9"/>
        <v>0</v>
      </c>
      <c r="F8" s="85">
        <f>分析係数表!C11</f>
        <v>8.1708834508502748E-2</v>
      </c>
      <c r="G8" s="110">
        <f t="shared" si="0"/>
        <v>0</v>
      </c>
      <c r="H8" s="110">
        <v>1.4921639054629961E-2</v>
      </c>
      <c r="I8" s="110">
        <f t="shared" si="1"/>
        <v>1.4921639054629961E-2</v>
      </c>
      <c r="J8" s="85">
        <f>分析係数表!G11</f>
        <v>0.34375</v>
      </c>
      <c r="K8" s="111">
        <f t="shared" si="2"/>
        <v>5.1293134250290492E-3</v>
      </c>
      <c r="L8" s="79"/>
      <c r="M8" s="80"/>
      <c r="N8" s="81">
        <f>分析係数表!H11</f>
        <v>-2.1817071130924245E-5</v>
      </c>
      <c r="O8" s="82">
        <f t="shared" si="3"/>
        <v>-4.3023418834167075E-4</v>
      </c>
      <c r="P8" s="76">
        <f>分析係数表!C11</f>
        <v>8.1708834508502748E-2</v>
      </c>
      <c r="Q8" s="82">
        <f t="shared" si="4"/>
        <v>-3.5153934095109578E-5</v>
      </c>
      <c r="R8" s="83">
        <v>2.7860469835118778E-3</v>
      </c>
      <c r="S8" s="84">
        <f t="shared" si="5"/>
        <v>1.7707686038141837E-2</v>
      </c>
      <c r="T8" s="85">
        <f>分析係数表!F11</f>
        <v>0.56944444444444442</v>
      </c>
      <c r="U8" s="86">
        <f t="shared" si="6"/>
        <v>1.0083543438386324E-2</v>
      </c>
      <c r="V8" s="87">
        <f>分析係数表!D11</f>
        <v>3.8194444444444448E-2</v>
      </c>
      <c r="W8" s="88">
        <f t="shared" si="7"/>
        <v>0</v>
      </c>
      <c r="X8" s="76">
        <f>分析係数表!E11</f>
        <v>3.125E-2</v>
      </c>
      <c r="Y8" s="89">
        <f t="shared" si="8"/>
        <v>0</v>
      </c>
    </row>
    <row r="9" spans="1:25" x14ac:dyDescent="0.2">
      <c r="A9" s="6" t="s">
        <v>222</v>
      </c>
      <c r="B9" s="5" t="s">
        <v>190</v>
      </c>
      <c r="C9" s="90"/>
      <c r="D9" s="107">
        <f>投入係数表!AM9</f>
        <v>0.1389776357827476</v>
      </c>
      <c r="E9" s="110">
        <f t="shared" si="9"/>
        <v>13.897763578274761</v>
      </c>
      <c r="F9" s="85">
        <f>分析係数表!C12</f>
        <v>0.11314574959059098</v>
      </c>
      <c r="G9" s="110">
        <f t="shared" si="0"/>
        <v>1.5724728776967118</v>
      </c>
      <c r="H9" s="110">
        <v>1.65045318122118</v>
      </c>
      <c r="I9" s="110">
        <f t="shared" si="1"/>
        <v>1.65045318122118</v>
      </c>
      <c r="J9" s="85">
        <f>分析係数表!G12</f>
        <v>0.14250333396837492</v>
      </c>
      <c r="K9" s="111">
        <f t="shared" si="2"/>
        <v>0.23519508088272861</v>
      </c>
      <c r="L9" s="79"/>
      <c r="M9" s="80"/>
      <c r="N9" s="81">
        <f>分析係数表!H12</f>
        <v>9.1697149963274591E-2</v>
      </c>
      <c r="O9" s="82">
        <f t="shared" si="3"/>
        <v>1.808274293600042</v>
      </c>
      <c r="P9" s="76">
        <f>分析係数表!C12</f>
        <v>0.11314574959059098</v>
      </c>
      <c r="Q9" s="82">
        <f t="shared" si="4"/>
        <v>0.20459855041477315</v>
      </c>
      <c r="R9" s="83">
        <v>0.2311711986123528</v>
      </c>
      <c r="S9" s="84">
        <f t="shared" si="5"/>
        <v>1.8816243798335328</v>
      </c>
      <c r="T9" s="85">
        <f>分析係数表!F12</f>
        <v>0.2998031371054804</v>
      </c>
      <c r="U9" s="86">
        <f t="shared" si="6"/>
        <v>0.56411689192824721</v>
      </c>
      <c r="V9" s="87">
        <f>分析係数表!D12</f>
        <v>7.6141487267416014E-2</v>
      </c>
      <c r="W9" s="88">
        <f t="shared" si="7"/>
        <v>0</v>
      </c>
      <c r="X9" s="76">
        <f>分析係数表!E12</f>
        <v>6.4266209436718111E-2</v>
      </c>
      <c r="Y9" s="89">
        <f t="shared" si="8"/>
        <v>0</v>
      </c>
    </row>
    <row r="10" spans="1:25" x14ac:dyDescent="0.2">
      <c r="A10" s="6" t="s">
        <v>223</v>
      </c>
      <c r="B10" s="5" t="s">
        <v>28</v>
      </c>
      <c r="C10" s="90"/>
      <c r="D10" s="107">
        <f>投入係数表!AM10</f>
        <v>3.7939297124600637E-3</v>
      </c>
      <c r="E10" s="110">
        <f t="shared" si="9"/>
        <v>0.37939297124600635</v>
      </c>
      <c r="F10" s="85">
        <f>分析係数表!C13</f>
        <v>0</v>
      </c>
      <c r="G10" s="110">
        <f t="shared" si="0"/>
        <v>0</v>
      </c>
      <c r="H10" s="110">
        <v>0</v>
      </c>
      <c r="I10" s="110">
        <f t="shared" si="1"/>
        <v>0</v>
      </c>
      <c r="J10" s="85">
        <f>分析係数表!G13</f>
        <v>0.2447171097477846</v>
      </c>
      <c r="K10" s="111">
        <f t="shared" si="2"/>
        <v>0</v>
      </c>
      <c r="L10" s="79"/>
      <c r="M10" s="80"/>
      <c r="N10" s="81">
        <f>分析係数表!H13</f>
        <v>1.4064738522402497E-2</v>
      </c>
      <c r="O10" s="82">
        <f t="shared" si="3"/>
        <v>0.27735764008426372</v>
      </c>
      <c r="P10" s="76">
        <f>分析係数表!C13</f>
        <v>0</v>
      </c>
      <c r="Q10" s="82">
        <f t="shared" si="4"/>
        <v>0</v>
      </c>
      <c r="R10" s="83">
        <v>0</v>
      </c>
      <c r="S10" s="84">
        <f t="shared" si="5"/>
        <v>0</v>
      </c>
      <c r="T10" s="85">
        <f>分析係数表!F13</f>
        <v>0.3830947511929107</v>
      </c>
      <c r="U10" s="86">
        <f t="shared" si="6"/>
        <v>0</v>
      </c>
      <c r="V10" s="87">
        <f>分析係数表!D13</f>
        <v>0.39604635310156783</v>
      </c>
      <c r="W10" s="88">
        <f t="shared" si="7"/>
        <v>0</v>
      </c>
      <c r="X10" s="76">
        <f>分析係数表!E13</f>
        <v>0.32038173142467619</v>
      </c>
      <c r="Y10" s="89">
        <f t="shared" si="8"/>
        <v>0</v>
      </c>
    </row>
    <row r="11" spans="1:25" x14ac:dyDescent="0.2">
      <c r="A11" s="6" t="s">
        <v>224</v>
      </c>
      <c r="B11" s="5" t="s">
        <v>267</v>
      </c>
      <c r="C11" s="90"/>
      <c r="D11" s="107">
        <f>投入係数表!AM11</f>
        <v>5.9238551650692226E-3</v>
      </c>
      <c r="E11" s="110">
        <f t="shared" si="9"/>
        <v>0.59238551650692228</v>
      </c>
      <c r="F11" s="85">
        <f>分析係数表!C14</f>
        <v>0.3356233343204027</v>
      </c>
      <c r="G11" s="110">
        <f t="shared" si="0"/>
        <v>0.19881840225316721</v>
      </c>
      <c r="H11" s="110">
        <v>0.73212014504838052</v>
      </c>
      <c r="I11" s="110">
        <f t="shared" si="1"/>
        <v>0.73212014504838052</v>
      </c>
      <c r="J11" s="85">
        <f>分析係数表!G14</f>
        <v>0.16310052482842147</v>
      </c>
      <c r="K11" s="111">
        <f t="shared" si="2"/>
        <v>0.11940917989485092</v>
      </c>
      <c r="L11" s="79"/>
      <c r="M11" s="80"/>
      <c r="N11" s="81">
        <f>分析係数表!H14</f>
        <v>1.1635771269826263E-3</v>
      </c>
      <c r="O11" s="82">
        <f t="shared" si="3"/>
        <v>2.2945823378222437E-2</v>
      </c>
      <c r="P11" s="76">
        <f>分析係数表!C14</f>
        <v>0.3356233343204027</v>
      </c>
      <c r="Q11" s="82">
        <f t="shared" si="4"/>
        <v>7.7011537509260606E-3</v>
      </c>
      <c r="R11" s="83">
        <v>9.012500945181251E-2</v>
      </c>
      <c r="S11" s="84">
        <f t="shared" si="5"/>
        <v>0.82224515450019298</v>
      </c>
      <c r="T11" s="85">
        <f>分析係数表!F14</f>
        <v>0.30244919930022879</v>
      </c>
      <c r="U11" s="86">
        <f t="shared" si="6"/>
        <v>0.24868738860707629</v>
      </c>
      <c r="V11" s="87">
        <f>分析係数表!D14</f>
        <v>4.1515273852778901E-2</v>
      </c>
      <c r="W11" s="88">
        <f t="shared" si="7"/>
        <v>0</v>
      </c>
      <c r="X11" s="76">
        <f>分析係数表!E14</f>
        <v>3.7780917776880633E-2</v>
      </c>
      <c r="Y11" s="89">
        <f t="shared" si="8"/>
        <v>0</v>
      </c>
    </row>
    <row r="12" spans="1:25" x14ac:dyDescent="0.2">
      <c r="A12" s="6" t="s">
        <v>225</v>
      </c>
      <c r="B12" s="5" t="s">
        <v>29</v>
      </c>
      <c r="C12" s="90"/>
      <c r="D12" s="107">
        <f>投入係数表!AM12</f>
        <v>5.7907348242811499E-3</v>
      </c>
      <c r="E12" s="110">
        <f t="shared" si="9"/>
        <v>0.57907348242811496</v>
      </c>
      <c r="F12" s="85">
        <f>分析係数表!C15</f>
        <v>0</v>
      </c>
      <c r="G12" s="110">
        <f t="shared" si="0"/>
        <v>0</v>
      </c>
      <c r="H12" s="110">
        <v>0</v>
      </c>
      <c r="I12" s="110">
        <f t="shared" si="1"/>
        <v>0</v>
      </c>
      <c r="J12" s="85">
        <f>分析係数表!G15</f>
        <v>9.5606539729529705E-2</v>
      </c>
      <c r="K12" s="111">
        <f t="shared" si="2"/>
        <v>0</v>
      </c>
      <c r="L12" s="79"/>
      <c r="M12" s="80"/>
      <c r="N12" s="81">
        <f>分析係数表!H15</f>
        <v>8.4650235987986065E-3</v>
      </c>
      <c r="O12" s="82">
        <f t="shared" si="3"/>
        <v>0.16693086507656824</v>
      </c>
      <c r="P12" s="76">
        <f>分析係数表!C15</f>
        <v>0</v>
      </c>
      <c r="Q12" s="82">
        <f t="shared" si="4"/>
        <v>0</v>
      </c>
      <c r="R12" s="83">
        <v>0</v>
      </c>
      <c r="S12" s="84">
        <f t="shared" si="5"/>
        <v>0</v>
      </c>
      <c r="T12" s="85">
        <f>分析係数表!F15</f>
        <v>0.30377447352486037</v>
      </c>
      <c r="U12" s="86">
        <f t="shared" si="6"/>
        <v>0</v>
      </c>
      <c r="V12" s="87">
        <f>分析係数表!D15</f>
        <v>5.3286685056852585E-2</v>
      </c>
      <c r="W12" s="88">
        <f t="shared" si="7"/>
        <v>0</v>
      </c>
      <c r="X12" s="76">
        <f>分析係数表!E15</f>
        <v>4.9317096144789074E-2</v>
      </c>
      <c r="Y12" s="89">
        <f t="shared" si="8"/>
        <v>0</v>
      </c>
    </row>
    <row r="13" spans="1:25" x14ac:dyDescent="0.2">
      <c r="A13" s="6" t="s">
        <v>226</v>
      </c>
      <c r="B13" s="5" t="s">
        <v>30</v>
      </c>
      <c r="C13" s="90"/>
      <c r="D13" s="107">
        <f>投入係数表!AM13</f>
        <v>5.3248136315228968E-3</v>
      </c>
      <c r="E13" s="110">
        <f t="shared" si="9"/>
        <v>0.53248136315228967</v>
      </c>
      <c r="F13" s="85">
        <f>分析係数表!C16</f>
        <v>4.9444829979181093E-2</v>
      </c>
      <c r="G13" s="110">
        <f t="shared" si="0"/>
        <v>2.6328450468147548E-2</v>
      </c>
      <c r="H13" s="110">
        <v>3.5251739184471123E-2</v>
      </c>
      <c r="I13" s="110">
        <f t="shared" si="1"/>
        <v>3.5251739184471123E-2</v>
      </c>
      <c r="J13" s="85">
        <f>分析係数表!G16</f>
        <v>3.3546325878594248E-2</v>
      </c>
      <c r="K13" s="111">
        <f t="shared" si="2"/>
        <v>1.1825663304694785E-3</v>
      </c>
      <c r="L13" s="79"/>
      <c r="M13" s="80"/>
      <c r="N13" s="81">
        <f>分析係数表!H16</f>
        <v>1.6697331772200688E-2</v>
      </c>
      <c r="O13" s="82">
        <f t="shared" si="3"/>
        <v>0.32927256547749201</v>
      </c>
      <c r="P13" s="76">
        <f>分析係数表!C16</f>
        <v>4.9444829979181093E-2</v>
      </c>
      <c r="Q13" s="82">
        <f t="shared" si="4"/>
        <v>1.6280826016843365E-2</v>
      </c>
      <c r="R13" s="83">
        <v>1.939435805576166E-2</v>
      </c>
      <c r="S13" s="84">
        <f t="shared" si="5"/>
        <v>5.4646097240232783E-2</v>
      </c>
      <c r="T13" s="85">
        <f>分析係数表!F16</f>
        <v>0.28753993610223644</v>
      </c>
      <c r="U13" s="86">
        <f t="shared" si="6"/>
        <v>1.5712935308693134E-2</v>
      </c>
      <c r="V13" s="87">
        <f>分析係数表!D16</f>
        <v>3.9936102236421724E-2</v>
      </c>
      <c r="W13" s="88">
        <f t="shared" si="7"/>
        <v>0</v>
      </c>
      <c r="X13" s="76">
        <f>分析係数表!E16</f>
        <v>3.1948881789137379E-2</v>
      </c>
      <c r="Y13" s="89">
        <f t="shared" si="8"/>
        <v>0</v>
      </c>
    </row>
    <row r="14" spans="1:25" x14ac:dyDescent="0.2">
      <c r="A14" s="6" t="s">
        <v>2</v>
      </c>
      <c r="B14" s="5" t="s">
        <v>364</v>
      </c>
      <c r="C14" s="90"/>
      <c r="D14" s="107">
        <f>投入係数表!AM14</f>
        <v>3.128328008519702E-3</v>
      </c>
      <c r="E14" s="110">
        <f t="shared" si="9"/>
        <v>0.31283280085197018</v>
      </c>
      <c r="F14" s="85">
        <f>分析係数表!C17</f>
        <v>0.25757290686735657</v>
      </c>
      <c r="G14" s="110">
        <f t="shared" si="0"/>
        <v>8.0577253878898816E-2</v>
      </c>
      <c r="H14" s="110">
        <v>0.15998167523114828</v>
      </c>
      <c r="I14" s="110">
        <f t="shared" si="1"/>
        <v>0.15998167523114828</v>
      </c>
      <c r="J14" s="85">
        <f>分析係数表!G17</f>
        <v>0.2176385387050051</v>
      </c>
      <c r="K14" s="111">
        <f t="shared" si="2"/>
        <v>3.4818178016885824E-2</v>
      </c>
      <c r="L14" s="79"/>
      <c r="M14" s="80"/>
      <c r="N14" s="81">
        <f>分析係数表!H17</f>
        <v>2.8507639611074346E-3</v>
      </c>
      <c r="O14" s="82">
        <f t="shared" si="3"/>
        <v>5.6217267276644972E-2</v>
      </c>
      <c r="P14" s="76">
        <f>分析係数表!C17</f>
        <v>0.25757290686735657</v>
      </c>
      <c r="Q14" s="82">
        <f t="shared" si="4"/>
        <v>1.4480044948584568E-2</v>
      </c>
      <c r="R14" s="83">
        <v>3.7222216311075973E-2</v>
      </c>
      <c r="S14" s="84">
        <f t="shared" si="5"/>
        <v>0.19720389154222426</v>
      </c>
      <c r="T14" s="85">
        <f>分析係数表!F17</f>
        <v>0.33994957352073385</v>
      </c>
      <c r="U14" s="86">
        <f t="shared" si="6"/>
        <v>6.7039378826408189E-2</v>
      </c>
      <c r="V14" s="87">
        <f>分析係数表!D17</f>
        <v>5.4825384904243338E-2</v>
      </c>
      <c r="W14" s="88">
        <f t="shared" si="7"/>
        <v>0</v>
      </c>
      <c r="X14" s="76">
        <f>分析係数表!E17</f>
        <v>5.2625932085188565E-2</v>
      </c>
      <c r="Y14" s="89">
        <f t="shared" si="8"/>
        <v>0</v>
      </c>
    </row>
    <row r="15" spans="1:25" x14ac:dyDescent="0.2">
      <c r="A15" s="6" t="s">
        <v>3</v>
      </c>
      <c r="B15" s="5" t="s">
        <v>31</v>
      </c>
      <c r="C15" s="90"/>
      <c r="D15" s="107">
        <f>投入係数表!AM15</f>
        <v>1.3977635782747603E-3</v>
      </c>
      <c r="E15" s="110">
        <f t="shared" si="9"/>
        <v>0.13977635782747602</v>
      </c>
      <c r="F15" s="85">
        <f>分析係数表!C18</f>
        <v>0.16953824948311513</v>
      </c>
      <c r="G15" s="110">
        <f t="shared" si="0"/>
        <v>2.3697439025195801E-2</v>
      </c>
      <c r="H15" s="110">
        <v>3.2079902574329237E-2</v>
      </c>
      <c r="I15" s="110">
        <f t="shared" si="1"/>
        <v>3.2079902574329237E-2</v>
      </c>
      <c r="J15" s="85">
        <f>分析係数表!G18</f>
        <v>0.21537419573315272</v>
      </c>
      <c r="K15" s="111">
        <f t="shared" si="2"/>
        <v>6.9091832161440551E-3</v>
      </c>
      <c r="L15" s="79"/>
      <c r="M15" s="80"/>
      <c r="N15" s="81">
        <f>分析係数表!H18</f>
        <v>4.4361377966212629E-4</v>
      </c>
      <c r="O15" s="82">
        <f t="shared" si="3"/>
        <v>8.7480951629473041E-3</v>
      </c>
      <c r="P15" s="76">
        <f>分析係数表!C18</f>
        <v>0.16953824948311513</v>
      </c>
      <c r="Q15" s="82">
        <f t="shared" si="4"/>
        <v>1.4831367402377929E-3</v>
      </c>
      <c r="R15" s="83">
        <v>4.4468335144742868E-3</v>
      </c>
      <c r="S15" s="84">
        <f t="shared" si="5"/>
        <v>3.6526736088803524E-2</v>
      </c>
      <c r="T15" s="85">
        <f>分析係数表!F18</f>
        <v>0.45885540128682695</v>
      </c>
      <c r="U15" s="86">
        <f t="shared" si="6"/>
        <v>1.6760490145725965E-2</v>
      </c>
      <c r="V15" s="87">
        <f>分析係数表!D18</f>
        <v>0.10802573653911277</v>
      </c>
      <c r="W15" s="88">
        <f t="shared" si="7"/>
        <v>0</v>
      </c>
      <c r="X15" s="76">
        <f>分析係数表!E18</f>
        <v>0.10599390450389434</v>
      </c>
      <c r="Y15" s="89">
        <f t="shared" si="8"/>
        <v>0</v>
      </c>
    </row>
    <row r="16" spans="1:25" x14ac:dyDescent="0.2">
      <c r="A16" s="6" t="s">
        <v>4</v>
      </c>
      <c r="B16" s="5" t="s">
        <v>32</v>
      </c>
      <c r="C16" s="90"/>
      <c r="D16" s="107">
        <f>投入係数表!AM16</f>
        <v>0</v>
      </c>
      <c r="E16" s="110">
        <f t="shared" si="9"/>
        <v>0</v>
      </c>
      <c r="F16" s="85">
        <f>分析係数表!C19</f>
        <v>7.0188221007893126E-2</v>
      </c>
      <c r="G16" s="110">
        <f t="shared" si="0"/>
        <v>0</v>
      </c>
      <c r="H16" s="110">
        <v>3.148515589510942E-3</v>
      </c>
      <c r="I16" s="110">
        <f t="shared" si="1"/>
        <v>3.148515589510942E-3</v>
      </c>
      <c r="J16" s="85">
        <f>分析係数表!G19</f>
        <v>5.7542768273716953E-2</v>
      </c>
      <c r="K16" s="111">
        <f t="shared" si="2"/>
        <v>1.8117430297341346E-4</v>
      </c>
      <c r="L16" s="79"/>
      <c r="M16" s="80"/>
      <c r="N16" s="81">
        <f>分析係数表!H19</f>
        <v>-1.1635771269826264E-4</v>
      </c>
      <c r="O16" s="82">
        <f t="shared" si="3"/>
        <v>-2.294582337822244E-3</v>
      </c>
      <c r="P16" s="76">
        <f>分析係数表!C19</f>
        <v>7.0188221007893126E-2</v>
      </c>
      <c r="Q16" s="82">
        <f t="shared" si="4"/>
        <v>-1.6105265224787576E-4</v>
      </c>
      <c r="R16" s="83">
        <v>1.4353083284550352E-3</v>
      </c>
      <c r="S16" s="84">
        <f t="shared" si="5"/>
        <v>4.5838239179659774E-3</v>
      </c>
      <c r="T16" s="85">
        <f>分析係数表!F19</f>
        <v>0.24027993779160187</v>
      </c>
      <c r="U16" s="86">
        <f t="shared" si="6"/>
        <v>1.1014009258565219E-3</v>
      </c>
      <c r="V16" s="87">
        <f>分析係数表!D19</f>
        <v>1.4774494556765163E-2</v>
      </c>
      <c r="W16" s="88">
        <f t="shared" si="7"/>
        <v>0</v>
      </c>
      <c r="X16" s="76">
        <f>分析係数表!E19</f>
        <v>1.6329704510108865E-2</v>
      </c>
      <c r="Y16" s="89">
        <f t="shared" si="8"/>
        <v>0</v>
      </c>
    </row>
    <row r="17" spans="1:25" x14ac:dyDescent="0.2">
      <c r="A17" s="6" t="s">
        <v>5</v>
      </c>
      <c r="B17" s="5" t="s">
        <v>33</v>
      </c>
      <c r="C17" s="90"/>
      <c r="D17" s="107">
        <f>投入係数表!AM17</f>
        <v>2.6624068157614486E-4</v>
      </c>
      <c r="E17" s="110">
        <f t="shared" si="9"/>
        <v>2.6624068157614485E-2</v>
      </c>
      <c r="F17" s="85">
        <f>分析係数表!C20</f>
        <v>0.17015847434864362</v>
      </c>
      <c r="G17" s="110">
        <f t="shared" si="0"/>
        <v>4.5303108186539832E-3</v>
      </c>
      <c r="H17" s="110">
        <v>1.1175758535641697E-2</v>
      </c>
      <c r="I17" s="110">
        <f t="shared" si="1"/>
        <v>1.1175758535641697E-2</v>
      </c>
      <c r="J17" s="85">
        <f>分析係数表!G20</f>
        <v>0.1001139508383526</v>
      </c>
      <c r="K17" s="111">
        <f t="shared" si="2"/>
        <v>1.1188493406185324E-3</v>
      </c>
      <c r="L17" s="79"/>
      <c r="M17" s="80"/>
      <c r="N17" s="81">
        <f>分析係数表!H20</f>
        <v>5.5269913531674753E-4</v>
      </c>
      <c r="O17" s="82">
        <f t="shared" si="3"/>
        <v>1.0899266104655659E-2</v>
      </c>
      <c r="P17" s="76">
        <f>分析係数表!C20</f>
        <v>0.17015847434864362</v>
      </c>
      <c r="Q17" s="82">
        <f t="shared" si="4"/>
        <v>1.8546024918880907E-3</v>
      </c>
      <c r="R17" s="83">
        <v>6.6428667392121402E-3</v>
      </c>
      <c r="S17" s="84">
        <f t="shared" si="5"/>
        <v>1.7818625274853839E-2</v>
      </c>
      <c r="T17" s="85">
        <f>分析係数表!F20</f>
        <v>0.22285528243529221</v>
      </c>
      <c r="U17" s="86">
        <f t="shared" si="6"/>
        <v>3.9709747682361886E-3</v>
      </c>
      <c r="V17" s="87">
        <f>分析係数表!D20</f>
        <v>3.9231645775679634E-2</v>
      </c>
      <c r="W17" s="88">
        <f t="shared" si="7"/>
        <v>0</v>
      </c>
      <c r="X17" s="76">
        <f>分析係数表!E20</f>
        <v>4.2487384014325245E-2</v>
      </c>
      <c r="Y17" s="89">
        <f t="shared" si="8"/>
        <v>0</v>
      </c>
    </row>
    <row r="18" spans="1:25" x14ac:dyDescent="0.2">
      <c r="A18" s="6" t="s">
        <v>6</v>
      </c>
      <c r="B18" s="5" t="s">
        <v>34</v>
      </c>
      <c r="C18" s="90"/>
      <c r="D18" s="107">
        <f>投入係数表!AM18</f>
        <v>2.1964856230031948E-3</v>
      </c>
      <c r="E18" s="110">
        <f t="shared" si="9"/>
        <v>0.21964856230031948</v>
      </c>
      <c r="F18" s="85">
        <f>分析係数表!C21</f>
        <v>0.30753935376967689</v>
      </c>
      <c r="G18" s="110">
        <f t="shared" si="0"/>
        <v>6.7550576906278872E-2</v>
      </c>
      <c r="H18" s="110">
        <v>9.5463624571892211E-2</v>
      </c>
      <c r="I18" s="110">
        <f t="shared" si="1"/>
        <v>9.5463624571892211E-2</v>
      </c>
      <c r="J18" s="85">
        <f>分析係数表!G21</f>
        <v>0.28506721215663355</v>
      </c>
      <c r="K18" s="111">
        <f t="shared" si="2"/>
        <v>2.7213549319076814E-2</v>
      </c>
      <c r="L18" s="79"/>
      <c r="M18" s="80"/>
      <c r="N18" s="81">
        <f>分析係数表!H21</f>
        <v>9.2358934454245961E-4</v>
      </c>
      <c r="O18" s="82">
        <f t="shared" si="3"/>
        <v>1.8213247306464061E-2</v>
      </c>
      <c r="P18" s="76">
        <f>分析係数表!C21</f>
        <v>0.30753935376967689</v>
      </c>
      <c r="Q18" s="82">
        <f t="shared" si="4"/>
        <v>5.6012903066772653E-3</v>
      </c>
      <c r="R18" s="83">
        <v>1.572631691480746E-2</v>
      </c>
      <c r="S18" s="84">
        <f t="shared" si="5"/>
        <v>0.11118994148669967</v>
      </c>
      <c r="T18" s="85">
        <f>分析係数表!F21</f>
        <v>0.42562828755113968</v>
      </c>
      <c r="U18" s="86">
        <f t="shared" si="6"/>
        <v>4.73255843878954E-2</v>
      </c>
      <c r="V18" s="87">
        <f>分析係数表!D21</f>
        <v>5.6472822910578611E-2</v>
      </c>
      <c r="W18" s="88">
        <f t="shared" si="7"/>
        <v>0</v>
      </c>
      <c r="X18" s="76">
        <f>分析係数表!E21</f>
        <v>4.989772063120982E-2</v>
      </c>
      <c r="Y18" s="89">
        <f t="shared" si="8"/>
        <v>0</v>
      </c>
    </row>
    <row r="19" spans="1:25" x14ac:dyDescent="0.2">
      <c r="A19" s="6" t="s">
        <v>7</v>
      </c>
      <c r="B19" s="5" t="s">
        <v>268</v>
      </c>
      <c r="C19" s="90"/>
      <c r="D19" s="107">
        <f>投入係数表!AM19</f>
        <v>0</v>
      </c>
      <c r="E19" s="110">
        <f t="shared" si="9"/>
        <v>0</v>
      </c>
      <c r="F19" s="85">
        <f>分析係数表!C22</f>
        <v>4.2074718897352148E-2</v>
      </c>
      <c r="G19" s="110">
        <f t="shared" si="0"/>
        <v>0</v>
      </c>
      <c r="H19" s="110">
        <v>1.4305362943905528E-3</v>
      </c>
      <c r="I19" s="110">
        <f t="shared" si="1"/>
        <v>1.4305362943905528E-3</v>
      </c>
      <c r="J19" s="85">
        <f>分析係数表!G22</f>
        <v>0.19450101832993891</v>
      </c>
      <c r="K19" s="111">
        <f t="shared" si="2"/>
        <v>2.7824076601689978E-4</v>
      </c>
      <c r="L19" s="79"/>
      <c r="M19" s="80"/>
      <c r="N19" s="81">
        <f>分析係数表!H22</f>
        <v>4.363414226184849E-5</v>
      </c>
      <c r="O19" s="82">
        <f t="shared" si="3"/>
        <v>8.604683766833415E-4</v>
      </c>
      <c r="P19" s="76">
        <f>分析係数表!C22</f>
        <v>4.2074718897352148E-2</v>
      </c>
      <c r="Q19" s="82">
        <f t="shared" si="4"/>
        <v>3.6203965069012516E-5</v>
      </c>
      <c r="R19" s="83">
        <v>4.9176571585423062E-4</v>
      </c>
      <c r="S19" s="84">
        <f t="shared" si="5"/>
        <v>1.9223020102447834E-3</v>
      </c>
      <c r="T19" s="85">
        <f>分析係数表!F22</f>
        <v>0.41276306856754924</v>
      </c>
      <c r="U19" s="86">
        <f t="shared" si="6"/>
        <v>7.9345527646220533E-4</v>
      </c>
      <c r="V19" s="87">
        <f>分析係数表!D22</f>
        <v>1.3577732518669382E-2</v>
      </c>
      <c r="W19" s="88">
        <f t="shared" si="7"/>
        <v>0</v>
      </c>
      <c r="X19" s="76">
        <f>分析係数表!E22</f>
        <v>9.5044127630685669E-3</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0.21523178807947019</v>
      </c>
      <c r="K20" s="111">
        <f t="shared" si="2"/>
        <v>0</v>
      </c>
      <c r="L20" s="79"/>
      <c r="M20" s="80"/>
      <c r="N20" s="81">
        <f>分析係数表!H23</f>
        <v>2.908942817456566E-5</v>
      </c>
      <c r="O20" s="82">
        <f t="shared" si="3"/>
        <v>5.73645584455561E-4</v>
      </c>
      <c r="P20" s="76">
        <f>分析係数表!C23</f>
        <v>0</v>
      </c>
      <c r="Q20" s="82">
        <f t="shared" si="4"/>
        <v>0</v>
      </c>
      <c r="R20" s="83">
        <v>0</v>
      </c>
      <c r="S20" s="84">
        <f t="shared" si="5"/>
        <v>0</v>
      </c>
      <c r="T20" s="85">
        <f>分析係数表!F23</f>
        <v>0.43984547461368656</v>
      </c>
      <c r="U20" s="86">
        <f t="shared" si="6"/>
        <v>0</v>
      </c>
      <c r="V20" s="87">
        <f>分析係数表!D23</f>
        <v>0.11589403973509933</v>
      </c>
      <c r="W20" s="88">
        <f t="shared" si="7"/>
        <v>0</v>
      </c>
      <c r="X20" s="76">
        <f>分析係数表!E23</f>
        <v>0.11479028697571744</v>
      </c>
      <c r="Y20" s="89">
        <f t="shared" si="8"/>
        <v>0</v>
      </c>
    </row>
    <row r="21" spans="1:25" x14ac:dyDescent="0.2">
      <c r="A21" s="6" t="s">
        <v>9</v>
      </c>
      <c r="B21" s="5" t="s">
        <v>270</v>
      </c>
      <c r="C21" s="90"/>
      <c r="D21" s="107">
        <f>投入係数表!AM21</f>
        <v>7.9872204472843447E-4</v>
      </c>
      <c r="E21" s="110">
        <f t="shared" si="9"/>
        <v>7.9872204472843447E-2</v>
      </c>
      <c r="F21" s="85">
        <f>分析係数表!C24</f>
        <v>7.1732954545454586E-2</v>
      </c>
      <c r="G21" s="110">
        <f t="shared" si="0"/>
        <v>5.7294692128957332E-3</v>
      </c>
      <c r="H21" s="110">
        <v>7.1752846048442707E-3</v>
      </c>
      <c r="I21" s="110">
        <f t="shared" si="1"/>
        <v>7.1752846048442707E-3</v>
      </c>
      <c r="J21" s="85">
        <f>分析係数表!G24</f>
        <v>0.20895522388059701</v>
      </c>
      <c r="K21" s="111">
        <f t="shared" si="2"/>
        <v>1.4993132010122357E-3</v>
      </c>
      <c r="L21" s="79"/>
      <c r="M21" s="80"/>
      <c r="N21" s="81">
        <f>分析係数表!H24</f>
        <v>3.4907313809478792E-4</v>
      </c>
      <c r="O21" s="82">
        <f t="shared" si="3"/>
        <v>6.883747013466732E-3</v>
      </c>
      <c r="P21" s="76">
        <f>分析係数表!C24</f>
        <v>7.1732954545454586E-2</v>
      </c>
      <c r="Q21" s="82">
        <f t="shared" si="4"/>
        <v>4.9379151161941788E-4</v>
      </c>
      <c r="R21" s="83">
        <v>2.0654825480456093E-3</v>
      </c>
      <c r="S21" s="84">
        <f t="shared" si="5"/>
        <v>9.24076715288988E-3</v>
      </c>
      <c r="T21" s="85">
        <f>分析係数表!F24</f>
        <v>0.39402985074626867</v>
      </c>
      <c r="U21" s="86">
        <f t="shared" si="6"/>
        <v>3.6411381020342217E-3</v>
      </c>
      <c r="V21" s="87">
        <f>分析係数表!D24</f>
        <v>2.9850746268656716E-2</v>
      </c>
      <c r="W21" s="88">
        <f t="shared" si="7"/>
        <v>0</v>
      </c>
      <c r="X21" s="76">
        <f>分析係数表!E24</f>
        <v>2.3880597014925373E-2</v>
      </c>
      <c r="Y21" s="89">
        <f t="shared" si="8"/>
        <v>0</v>
      </c>
    </row>
    <row r="22" spans="1:25" x14ac:dyDescent="0.2">
      <c r="A22" s="6" t="s">
        <v>10</v>
      </c>
      <c r="B22" s="5" t="s">
        <v>271</v>
      </c>
      <c r="C22" s="90"/>
      <c r="D22" s="107">
        <f>投入係数表!AM22</f>
        <v>0</v>
      </c>
      <c r="E22" s="110">
        <f t="shared" si="9"/>
        <v>0</v>
      </c>
      <c r="F22" s="85">
        <f>分析係数表!C25</f>
        <v>8.282778259254675E-2</v>
      </c>
      <c r="G22" s="110">
        <f t="shared" si="0"/>
        <v>0</v>
      </c>
      <c r="H22" s="110">
        <v>6.5729886835985372E-3</v>
      </c>
      <c r="I22" s="110">
        <f t="shared" si="1"/>
        <v>6.5729886835985372E-3</v>
      </c>
      <c r="J22" s="85">
        <f>分析係数表!G25</f>
        <v>0.19696794352505498</v>
      </c>
      <c r="K22" s="111">
        <f t="shared" si="2"/>
        <v>1.2946680638218622E-3</v>
      </c>
      <c r="L22" s="79"/>
      <c r="M22" s="80"/>
      <c r="N22" s="81">
        <f>分析係数表!H25</f>
        <v>5.163373500985404E-4</v>
      </c>
      <c r="O22" s="82">
        <f t="shared" si="3"/>
        <v>1.0182209124086206E-2</v>
      </c>
      <c r="P22" s="76">
        <f>分析係数表!C25</f>
        <v>8.282778259254675E-2</v>
      </c>
      <c r="Q22" s="82">
        <f t="shared" si="4"/>
        <v>8.4336980364165817E-4</v>
      </c>
      <c r="R22" s="83">
        <v>5.1928964594663354E-3</v>
      </c>
      <c r="S22" s="84">
        <f t="shared" si="5"/>
        <v>1.1765885143064873E-2</v>
      </c>
      <c r="T22" s="85">
        <f>分析係数表!F25</f>
        <v>0.35065385950700151</v>
      </c>
      <c r="U22" s="86">
        <f t="shared" si="6"/>
        <v>4.1257530359317864E-3</v>
      </c>
      <c r="V22" s="87">
        <f>分析係数表!D25</f>
        <v>4.351348223585233E-2</v>
      </c>
      <c r="W22" s="88">
        <f t="shared" si="7"/>
        <v>0</v>
      </c>
      <c r="X22" s="76">
        <f>分析係数表!E25</f>
        <v>4.1546117347529221E-2</v>
      </c>
      <c r="Y22" s="89">
        <f t="shared" si="8"/>
        <v>0</v>
      </c>
    </row>
    <row r="23" spans="1:25" x14ac:dyDescent="0.2">
      <c r="A23" s="6" t="s">
        <v>11</v>
      </c>
      <c r="B23" s="5" t="s">
        <v>35</v>
      </c>
      <c r="C23" s="90"/>
      <c r="D23" s="107">
        <f>投入係数表!AM23</f>
        <v>1.9968051118210862E-4</v>
      </c>
      <c r="E23" s="110">
        <f t="shared" si="9"/>
        <v>1.9968051118210862E-2</v>
      </c>
      <c r="F23" s="85">
        <f>分析係数表!C26</f>
        <v>0.67408011178388449</v>
      </c>
      <c r="G23" s="110">
        <f t="shared" si="0"/>
        <v>1.3460066129869898E-2</v>
      </c>
      <c r="H23" s="110">
        <v>3.2093535844955105E-2</v>
      </c>
      <c r="I23" s="110">
        <f t="shared" si="1"/>
        <v>3.2093535844955105E-2</v>
      </c>
      <c r="J23" s="85">
        <f>分析係数表!G26</f>
        <v>0.19641156410335187</v>
      </c>
      <c r="K23" s="111">
        <f t="shared" si="2"/>
        <v>6.3035415729146204E-3</v>
      </c>
      <c r="L23" s="79"/>
      <c r="M23" s="80"/>
      <c r="N23" s="81">
        <f>分析係数表!H26</f>
        <v>1.0886718494331198E-2</v>
      </c>
      <c r="O23" s="82">
        <f t="shared" si="3"/>
        <v>0.21468685998249368</v>
      </c>
      <c r="P23" s="76">
        <f>分析係数表!C26</f>
        <v>0.67408011178388449</v>
      </c>
      <c r="Q23" s="82">
        <f t="shared" si="4"/>
        <v>0.1447161425755305</v>
      </c>
      <c r="R23" s="83">
        <v>0.16493036659490048</v>
      </c>
      <c r="S23" s="84">
        <f t="shared" si="5"/>
        <v>0.1970239024398556</v>
      </c>
      <c r="T23" s="85">
        <f>分析係数表!F26</f>
        <v>0.33487971980706011</v>
      </c>
      <c r="U23" s="86">
        <f t="shared" si="6"/>
        <v>6.5979309244352385E-2</v>
      </c>
      <c r="V23" s="87">
        <f>分析係数表!D26</f>
        <v>4.2244001351808044E-2</v>
      </c>
      <c r="W23" s="88">
        <f t="shared" si="7"/>
        <v>0</v>
      </c>
      <c r="X23" s="76">
        <f>分析係数表!E26</f>
        <v>4.5807858920396939E-2</v>
      </c>
      <c r="Y23" s="89">
        <f t="shared" si="8"/>
        <v>0</v>
      </c>
    </row>
    <row r="24" spans="1:25" x14ac:dyDescent="0.2">
      <c r="A24" s="6" t="s">
        <v>12</v>
      </c>
      <c r="B24" s="5" t="s">
        <v>365</v>
      </c>
      <c r="C24" s="90"/>
      <c r="D24" s="107">
        <f>投入係数表!AM24</f>
        <v>1.3312034078807243E-4</v>
      </c>
      <c r="E24" s="110">
        <f t="shared" si="9"/>
        <v>1.3312034078807242E-2</v>
      </c>
      <c r="F24" s="85">
        <f>分析係数表!C27</f>
        <v>6.0248713550600352E-2</v>
      </c>
      <c r="G24" s="110">
        <f t="shared" si="0"/>
        <v>8.0203292798988756E-4</v>
      </c>
      <c r="H24" s="110">
        <v>1.0671251826666903E-3</v>
      </c>
      <c r="I24" s="110">
        <f t="shared" si="1"/>
        <v>1.0671251826666903E-3</v>
      </c>
      <c r="J24" s="85">
        <f>分析係数表!G27</f>
        <v>0.16803278688524589</v>
      </c>
      <c r="K24" s="111">
        <f t="shared" si="2"/>
        <v>1.7931201839891108E-4</v>
      </c>
      <c r="L24" s="79"/>
      <c r="M24" s="80"/>
      <c r="N24" s="81">
        <f>分析係数表!H27</f>
        <v>1.0879446137287556E-2</v>
      </c>
      <c r="O24" s="82">
        <f t="shared" si="3"/>
        <v>0.21454344858637978</v>
      </c>
      <c r="P24" s="76">
        <f>分析係数表!C27</f>
        <v>6.0248713550600352E-2</v>
      </c>
      <c r="Q24" s="82">
        <f t="shared" si="4"/>
        <v>1.2925966778038749E-2</v>
      </c>
      <c r="R24" s="83">
        <v>1.3082825157505147E-2</v>
      </c>
      <c r="S24" s="84">
        <f t="shared" si="5"/>
        <v>1.4149950340171837E-2</v>
      </c>
      <c r="T24" s="85">
        <f>分析係数表!F27</f>
        <v>0.31967213114754101</v>
      </c>
      <c r="U24" s="86">
        <f t="shared" si="6"/>
        <v>4.523344780874604E-3</v>
      </c>
      <c r="V24" s="87">
        <f>分析係数表!D27</f>
        <v>1.6393442622950821E-2</v>
      </c>
      <c r="W24" s="88">
        <f t="shared" si="7"/>
        <v>0</v>
      </c>
      <c r="X24" s="76">
        <f>分析係数表!E27</f>
        <v>1.7759562841530054E-2</v>
      </c>
      <c r="Y24" s="89">
        <f t="shared" si="8"/>
        <v>0</v>
      </c>
    </row>
    <row r="25" spans="1:25" x14ac:dyDescent="0.2">
      <c r="A25" s="6" t="s">
        <v>13</v>
      </c>
      <c r="B25" s="5" t="s">
        <v>191</v>
      </c>
      <c r="C25" s="90"/>
      <c r="D25" s="107">
        <f>投入係数表!AM25</f>
        <v>0</v>
      </c>
      <c r="E25" s="110">
        <f t="shared" si="9"/>
        <v>0</v>
      </c>
      <c r="F25" s="85">
        <f>分析係数表!C28</f>
        <v>0.15853112404836545</v>
      </c>
      <c r="G25" s="110">
        <f t="shared" si="0"/>
        <v>0</v>
      </c>
      <c r="H25" s="110">
        <v>1.270343320473075E-2</v>
      </c>
      <c r="I25" s="110">
        <f t="shared" si="1"/>
        <v>1.270343320473075E-2</v>
      </c>
      <c r="J25" s="85">
        <f>分析係数表!G28</f>
        <v>0.12484608017512655</v>
      </c>
      <c r="K25" s="111">
        <f t="shared" si="2"/>
        <v>1.58597384037718E-3</v>
      </c>
      <c r="L25" s="79"/>
      <c r="M25" s="80"/>
      <c r="N25" s="81">
        <f>分析係数表!H28</f>
        <v>2.0813485858901727E-2</v>
      </c>
      <c r="O25" s="82">
        <f t="shared" si="3"/>
        <v>0.41044341567795384</v>
      </c>
      <c r="P25" s="76">
        <f>分析係数表!C28</f>
        <v>0.15853112404836545</v>
      </c>
      <c r="Q25" s="82">
        <f t="shared" si="4"/>
        <v>6.5068056045676517E-2</v>
      </c>
      <c r="R25" s="83">
        <v>7.3911227243266986E-2</v>
      </c>
      <c r="S25" s="84">
        <f t="shared" si="5"/>
        <v>8.6614660447997732E-2</v>
      </c>
      <c r="T25" s="85">
        <f>分析係数表!F28</f>
        <v>0.21350389930223013</v>
      </c>
      <c r="U25" s="86">
        <f t="shared" si="6"/>
        <v>1.8492567742386161E-2</v>
      </c>
      <c r="V25" s="87">
        <f>分析係数表!D28</f>
        <v>5.3153646189629221E-2</v>
      </c>
      <c r="W25" s="88">
        <f t="shared" si="7"/>
        <v>0</v>
      </c>
      <c r="X25" s="76">
        <f>分析係数表!E28</f>
        <v>4.6791626761526886E-2</v>
      </c>
      <c r="Y25" s="89">
        <f t="shared" si="8"/>
        <v>0</v>
      </c>
    </row>
    <row r="26" spans="1:25" x14ac:dyDescent="0.2">
      <c r="A26" s="6" t="s">
        <v>14</v>
      </c>
      <c r="B26" s="5" t="s">
        <v>50</v>
      </c>
      <c r="C26" s="90"/>
      <c r="D26" s="107">
        <f>投入係数表!AM26</f>
        <v>6.3232161874334399E-3</v>
      </c>
      <c r="E26" s="110">
        <f t="shared" si="9"/>
        <v>0.63232161874334403</v>
      </c>
      <c r="F26" s="85">
        <f>分析係数表!C29</f>
        <v>0.64680851063829792</v>
      </c>
      <c r="G26" s="110">
        <f t="shared" si="0"/>
        <v>0.40899100446378001</v>
      </c>
      <c r="H26" s="110">
        <v>0.55119850027218942</v>
      </c>
      <c r="I26" s="110">
        <f t="shared" si="1"/>
        <v>0.55119850027218942</v>
      </c>
      <c r="J26" s="85">
        <f>分析係数表!G29</f>
        <v>0.2586455783593799</v>
      </c>
      <c r="K26" s="111">
        <f t="shared" si="2"/>
        <v>0.14256505489372326</v>
      </c>
      <c r="L26" s="79"/>
      <c r="M26" s="80"/>
      <c r="N26" s="81">
        <f>分析係数表!H29</f>
        <v>9.8394990800468336E-3</v>
      </c>
      <c r="O26" s="82">
        <f t="shared" si="3"/>
        <v>0.19403561894209348</v>
      </c>
      <c r="P26" s="76">
        <f>分析係数表!C29</f>
        <v>0.64680851063829792</v>
      </c>
      <c r="Q26" s="82">
        <f t="shared" si="4"/>
        <v>0.12550388969871579</v>
      </c>
      <c r="R26" s="83">
        <v>0.19031852026898538</v>
      </c>
      <c r="S26" s="84">
        <f t="shared" si="5"/>
        <v>0.74151702054117474</v>
      </c>
      <c r="T26" s="85">
        <f>分析係数表!F29</f>
        <v>0.37783217222117615</v>
      </c>
      <c r="U26" s="86">
        <f t="shared" si="6"/>
        <v>0.28016898661004658</v>
      </c>
      <c r="V26" s="87">
        <f>分析係数表!D29</f>
        <v>7.0859222996296989E-2</v>
      </c>
      <c r="W26" s="88">
        <f t="shared" si="7"/>
        <v>0</v>
      </c>
      <c r="X26" s="76">
        <f>分析係数表!E29</f>
        <v>5.4980229711918661E-2</v>
      </c>
      <c r="Y26" s="89">
        <f t="shared" si="8"/>
        <v>0</v>
      </c>
    </row>
    <row r="27" spans="1:25" x14ac:dyDescent="0.2">
      <c r="A27" s="6" t="s">
        <v>15</v>
      </c>
      <c r="B27" s="5" t="s">
        <v>36</v>
      </c>
      <c r="C27" s="90"/>
      <c r="D27" s="107">
        <f>投入係数表!AM27</f>
        <v>2.3296059637912675E-3</v>
      </c>
      <c r="E27" s="110">
        <f t="shared" si="9"/>
        <v>0.23296059637912675</v>
      </c>
      <c r="F27" s="85">
        <f>分析係数表!C30</f>
        <v>1</v>
      </c>
      <c r="G27" s="110">
        <f t="shared" si="0"/>
        <v>0.23296059637912675</v>
      </c>
      <c r="H27" s="110">
        <v>0.30999545156978897</v>
      </c>
      <c r="I27" s="110">
        <f t="shared" si="1"/>
        <v>0.30999545156978897</v>
      </c>
      <c r="J27" s="85">
        <f>分析係数表!G30</f>
        <v>0.34450721322190581</v>
      </c>
      <c r="K27" s="111">
        <f t="shared" si="2"/>
        <v>0.10679566913177427</v>
      </c>
      <c r="L27" s="79"/>
      <c r="M27" s="80"/>
      <c r="N27" s="81">
        <f>分析係数表!H30</f>
        <v>0</v>
      </c>
      <c r="O27" s="82">
        <f t="shared" si="3"/>
        <v>0</v>
      </c>
      <c r="P27" s="76">
        <f>分析係数表!C30</f>
        <v>1</v>
      </c>
      <c r="Q27" s="82">
        <f t="shared" si="4"/>
        <v>0</v>
      </c>
      <c r="R27" s="83">
        <v>4.9590290376513101E-2</v>
      </c>
      <c r="S27" s="84">
        <f t="shared" si="5"/>
        <v>0.35958574194630205</v>
      </c>
      <c r="T27" s="85">
        <f>分析係数表!F30</f>
        <v>0.4405434427377562</v>
      </c>
      <c r="U27" s="86">
        <f t="shared" si="6"/>
        <v>0.15841314071643428</v>
      </c>
      <c r="V27" s="87">
        <f>分析係数表!D30</f>
        <v>0.11695223866660441</v>
      </c>
      <c r="W27" s="88">
        <f t="shared" si="7"/>
        <v>0</v>
      </c>
      <c r="X27" s="76">
        <f>分析係数表!E30</f>
        <v>6.7136654372286289E-2</v>
      </c>
      <c r="Y27" s="89">
        <f t="shared" si="8"/>
        <v>0</v>
      </c>
    </row>
    <row r="28" spans="1:25" x14ac:dyDescent="0.2">
      <c r="A28" s="6" t="s">
        <v>16</v>
      </c>
      <c r="B28" s="5" t="s">
        <v>192</v>
      </c>
      <c r="C28" s="90"/>
      <c r="D28" s="107">
        <f>投入係数表!AM28</f>
        <v>3.8205537806176783E-2</v>
      </c>
      <c r="E28" s="110">
        <f t="shared" si="9"/>
        <v>3.8205537806176784</v>
      </c>
      <c r="F28" s="85">
        <f>分析係数表!C31</f>
        <v>0.1179326099371788</v>
      </c>
      <c r="G28" s="110">
        <f t="shared" si="0"/>
        <v>0.45056787875359844</v>
      </c>
      <c r="H28" s="110">
        <v>0.50365998079001673</v>
      </c>
      <c r="I28" s="110">
        <f t="shared" si="1"/>
        <v>0.50365998079001673</v>
      </c>
      <c r="J28" s="85">
        <f>分析係数表!G31</f>
        <v>7.0682730923694773E-2</v>
      </c>
      <c r="K28" s="111">
        <f t="shared" si="2"/>
        <v>3.5600062899214031E-2</v>
      </c>
      <c r="L28" s="79"/>
      <c r="M28" s="80"/>
      <c r="N28" s="81">
        <f>分析係数表!H31</f>
        <v>2.2689753976161214E-2</v>
      </c>
      <c r="O28" s="82">
        <f t="shared" si="3"/>
        <v>0.44744355587533757</v>
      </c>
      <c r="P28" s="76">
        <f>分析係数表!C31</f>
        <v>0.1179326099371788</v>
      </c>
      <c r="Q28" s="82">
        <f t="shared" si="4"/>
        <v>5.2768186343950453E-2</v>
      </c>
      <c r="R28" s="83">
        <v>6.8724387499863551E-2</v>
      </c>
      <c r="S28" s="84">
        <f t="shared" si="5"/>
        <v>0.57238436828988026</v>
      </c>
      <c r="T28" s="85">
        <f>分析係数表!F31</f>
        <v>0.34457831325301203</v>
      </c>
      <c r="U28" s="86">
        <f t="shared" si="6"/>
        <v>0.19723124015771776</v>
      </c>
      <c r="V28" s="87">
        <f>分析係数表!D31</f>
        <v>1.8473895582329317E-2</v>
      </c>
      <c r="W28" s="88">
        <f t="shared" si="7"/>
        <v>0</v>
      </c>
      <c r="X28" s="76">
        <f>分析係数表!E31</f>
        <v>1.6064257028112448E-2</v>
      </c>
      <c r="Y28" s="89">
        <f t="shared" si="8"/>
        <v>0</v>
      </c>
    </row>
    <row r="29" spans="1:25" x14ac:dyDescent="0.2">
      <c r="A29" s="6" t="s">
        <v>17</v>
      </c>
      <c r="B29" s="5" t="s">
        <v>272</v>
      </c>
      <c r="C29" s="90"/>
      <c r="D29" s="107">
        <f>投入係数表!AM29</f>
        <v>8.7193823216187433E-3</v>
      </c>
      <c r="E29" s="110">
        <f t="shared" si="9"/>
        <v>0.87193823216187427</v>
      </c>
      <c r="F29" s="85">
        <f>分析係数表!C32</f>
        <v>0.90289699570815452</v>
      </c>
      <c r="G29" s="110">
        <f t="shared" si="0"/>
        <v>0.78727041026203559</v>
      </c>
      <c r="H29" s="110">
        <v>0.90146891899774517</v>
      </c>
      <c r="I29" s="110">
        <f t="shared" si="1"/>
        <v>0.90146891899774517</v>
      </c>
      <c r="J29" s="85">
        <f>分析係数表!G32</f>
        <v>0.14049586776859505</v>
      </c>
      <c r="K29" s="111">
        <f t="shared" si="2"/>
        <v>0.12665265804100553</v>
      </c>
      <c r="L29" s="79"/>
      <c r="M29" s="80"/>
      <c r="N29" s="81">
        <f>分析係数表!H32</f>
        <v>6.5160319111027074E-3</v>
      </c>
      <c r="O29" s="82">
        <f t="shared" si="3"/>
        <v>0.12849661091804565</v>
      </c>
      <c r="P29" s="76">
        <f>分析係数表!C32</f>
        <v>0.90289699570815452</v>
      </c>
      <c r="Q29" s="82">
        <f t="shared" si="4"/>
        <v>0.11601920395658306</v>
      </c>
      <c r="R29" s="83">
        <v>0.15108931688542981</v>
      </c>
      <c r="S29" s="84">
        <f t="shared" si="5"/>
        <v>1.0525582358831751</v>
      </c>
      <c r="T29" s="85">
        <f>分析係数表!F32</f>
        <v>0.48288075560802834</v>
      </c>
      <c r="U29" s="86">
        <f t="shared" si="6"/>
        <v>0.5082601162647209</v>
      </c>
      <c r="V29" s="87">
        <f>分析係数表!D32</f>
        <v>1.475796930342385E-2</v>
      </c>
      <c r="W29" s="88">
        <f t="shared" si="7"/>
        <v>0</v>
      </c>
      <c r="X29" s="76">
        <f>分析係数表!E32</f>
        <v>1.8890200708382526E-2</v>
      </c>
      <c r="Y29" s="89">
        <f t="shared" si="8"/>
        <v>0</v>
      </c>
    </row>
    <row r="30" spans="1:25" x14ac:dyDescent="0.2">
      <c r="A30" s="6" t="s">
        <v>18</v>
      </c>
      <c r="B30" s="5" t="s">
        <v>273</v>
      </c>
      <c r="C30" s="90"/>
      <c r="D30" s="107">
        <f>投入係数表!AM30</f>
        <v>1.8769968051118212E-2</v>
      </c>
      <c r="E30" s="110">
        <f t="shared" si="9"/>
        <v>1.8769968051118211</v>
      </c>
      <c r="F30" s="85">
        <f>分析係数表!C33</f>
        <v>0.9642857142857143</v>
      </c>
      <c r="G30" s="110">
        <f t="shared" si="0"/>
        <v>1.8099612049292562</v>
      </c>
      <c r="H30" s="110">
        <v>1.8536586404780433</v>
      </c>
      <c r="I30" s="110">
        <f t="shared" si="1"/>
        <v>1.8536586404780433</v>
      </c>
      <c r="J30" s="85">
        <f>分析係数表!G33</f>
        <v>0.50770178681454092</v>
      </c>
      <c r="K30" s="111">
        <f t="shared" si="2"/>
        <v>0.94110580391491527</v>
      </c>
      <c r="L30" s="79"/>
      <c r="M30" s="80"/>
      <c r="N30" s="81">
        <f>分析係数表!H33</f>
        <v>9.5995112976066674E-4</v>
      </c>
      <c r="O30" s="82">
        <f t="shared" si="3"/>
        <v>1.893030428703351E-2</v>
      </c>
      <c r="P30" s="76">
        <f>分析係数表!C33</f>
        <v>0.9642857142857143</v>
      </c>
      <c r="Q30" s="82">
        <f t="shared" si="4"/>
        <v>1.8254221991068027E-2</v>
      </c>
      <c r="R30" s="83">
        <v>6.2240719909172806E-2</v>
      </c>
      <c r="S30" s="84">
        <f t="shared" si="5"/>
        <v>1.9158993603872161</v>
      </c>
      <c r="T30" s="85">
        <f>分析係数表!F33</f>
        <v>0.64571780653111521</v>
      </c>
      <c r="U30" s="86">
        <f t="shared" si="6"/>
        <v>1.2371303325235998</v>
      </c>
      <c r="V30" s="87">
        <f>分析係数表!D33</f>
        <v>6.5311152187307459E-2</v>
      </c>
      <c r="W30" s="88">
        <f t="shared" si="7"/>
        <v>0</v>
      </c>
      <c r="X30" s="76">
        <f>分析係数表!E33</f>
        <v>5.730129390018484E-2</v>
      </c>
      <c r="Y30" s="89">
        <f t="shared" si="8"/>
        <v>0</v>
      </c>
    </row>
    <row r="31" spans="1:25" x14ac:dyDescent="0.2">
      <c r="A31" s="6" t="s">
        <v>19</v>
      </c>
      <c r="B31" s="5" t="s">
        <v>274</v>
      </c>
      <c r="C31" s="90"/>
      <c r="D31" s="107">
        <f>投入係数表!AM31</f>
        <v>8.1203407880724179E-2</v>
      </c>
      <c r="E31" s="110">
        <f t="shared" si="9"/>
        <v>8.1203407880724185</v>
      </c>
      <c r="F31" s="85">
        <f>分析係数表!C34</f>
        <v>0.30203352059055666</v>
      </c>
      <c r="G31" s="110">
        <f t="shared" si="0"/>
        <v>2.4526151166166077</v>
      </c>
      <c r="H31" s="110">
        <v>2.6641448647568269</v>
      </c>
      <c r="I31" s="110">
        <f t="shared" si="1"/>
        <v>2.6641448647568269</v>
      </c>
      <c r="J31" s="85">
        <f>分析係数表!G34</f>
        <v>0.42483507228746548</v>
      </c>
      <c r="K31" s="111">
        <f t="shared" si="2"/>
        <v>1.1318221762032465</v>
      </c>
      <c r="L31" s="79"/>
      <c r="M31" s="80"/>
      <c r="N31" s="81">
        <f>分析係数表!H34</f>
        <v>0.16119179387231194</v>
      </c>
      <c r="O31" s="82">
        <f t="shared" si="3"/>
        <v>3.178713594864377</v>
      </c>
      <c r="P31" s="76">
        <f>分析係数表!C34</f>
        <v>0.30203352059055666</v>
      </c>
      <c r="Q31" s="82">
        <f t="shared" si="4"/>
        <v>0.96007805800595214</v>
      </c>
      <c r="R31" s="83">
        <v>1.057999884620648</v>
      </c>
      <c r="S31" s="84">
        <f t="shared" si="5"/>
        <v>3.7221447493774749</v>
      </c>
      <c r="T31" s="85">
        <f>分析係数表!F34</f>
        <v>0.69971459317830909</v>
      </c>
      <c r="U31" s="86">
        <f t="shared" si="6"/>
        <v>2.6044389990614389</v>
      </c>
      <c r="V31" s="87">
        <f>分析係数表!D34</f>
        <v>0.22921442942029663</v>
      </c>
      <c r="W31" s="88">
        <f t="shared" si="7"/>
        <v>1</v>
      </c>
      <c r="X31" s="76">
        <f>分析係数表!E34</f>
        <v>0.15341786365975763</v>
      </c>
      <c r="Y31" s="89">
        <f t="shared" si="8"/>
        <v>1</v>
      </c>
    </row>
    <row r="32" spans="1:25" x14ac:dyDescent="0.2">
      <c r="A32" s="6" t="s">
        <v>20</v>
      </c>
      <c r="B32" s="5" t="s">
        <v>37</v>
      </c>
      <c r="C32" s="90"/>
      <c r="D32" s="107">
        <f>投入係数表!AM32</f>
        <v>7.1219382321618743E-3</v>
      </c>
      <c r="E32" s="110">
        <f t="shared" si="9"/>
        <v>0.7121938232161874</v>
      </c>
      <c r="F32" s="85">
        <f>分析係数表!C35</f>
        <v>0.24187752657583472</v>
      </c>
      <c r="G32" s="110">
        <f t="shared" si="0"/>
        <v>0.1722636804021187</v>
      </c>
      <c r="H32" s="110">
        <v>0.24213231245885009</v>
      </c>
      <c r="I32" s="110">
        <f t="shared" si="1"/>
        <v>0.24213231245885009</v>
      </c>
      <c r="J32" s="85">
        <f>分析係数表!G35</f>
        <v>0.31447635625181319</v>
      </c>
      <c r="K32" s="111">
        <f t="shared" si="2"/>
        <v>7.6144887352884688E-2</v>
      </c>
      <c r="L32" s="79"/>
      <c r="M32" s="80"/>
      <c r="N32" s="81">
        <f>分析係数表!H35</f>
        <v>6.1051437381369679E-2</v>
      </c>
      <c r="O32" s="82">
        <f t="shared" si="3"/>
        <v>1.2039386703761086</v>
      </c>
      <c r="P32" s="76">
        <f>分析係数表!C35</f>
        <v>0.24187752657583472</v>
      </c>
      <c r="Q32" s="82">
        <f t="shared" si="4"/>
        <v>0.29120570773957233</v>
      </c>
      <c r="R32" s="83">
        <v>0.36270598480709459</v>
      </c>
      <c r="S32" s="84">
        <f t="shared" si="5"/>
        <v>0.60483829726594474</v>
      </c>
      <c r="T32" s="85">
        <f>分析係数表!F35</f>
        <v>0.64519872352770524</v>
      </c>
      <c r="U32" s="86">
        <f t="shared" si="6"/>
        <v>0.39024089733665829</v>
      </c>
      <c r="V32" s="87">
        <f>分析係数表!D35</f>
        <v>9.0803597331012481E-2</v>
      </c>
      <c r="W32" s="88">
        <f t="shared" si="7"/>
        <v>0</v>
      </c>
      <c r="X32" s="76">
        <f>分析係数表!E35</f>
        <v>8.3260806498404408E-2</v>
      </c>
      <c r="Y32" s="89">
        <f t="shared" si="8"/>
        <v>0</v>
      </c>
    </row>
    <row r="33" spans="1:25" x14ac:dyDescent="0.2">
      <c r="A33" s="6" t="s">
        <v>21</v>
      </c>
      <c r="B33" s="5" t="s">
        <v>38</v>
      </c>
      <c r="C33" s="90"/>
      <c r="D33" s="107">
        <f>投入係数表!AM33</f>
        <v>9.5846645367412137E-3</v>
      </c>
      <c r="E33" s="110">
        <f t="shared" si="9"/>
        <v>0.95846645367412142</v>
      </c>
      <c r="F33" s="85">
        <f>分析係数表!C36</f>
        <v>0.77936171821825606</v>
      </c>
      <c r="G33" s="110">
        <f t="shared" si="0"/>
        <v>0.74699206219002179</v>
      </c>
      <c r="H33" s="110">
        <v>0.87612655984822307</v>
      </c>
      <c r="I33" s="110">
        <f t="shared" si="1"/>
        <v>0.87612655984822307</v>
      </c>
      <c r="J33" s="85">
        <f>分析係数表!G36</f>
        <v>1.8652197083474639E-2</v>
      </c>
      <c r="K33" s="111">
        <f t="shared" si="2"/>
        <v>1.6341685264355695E-2</v>
      </c>
      <c r="L33" s="79"/>
      <c r="M33" s="80"/>
      <c r="N33" s="81">
        <f>分析係数表!H36</f>
        <v>0.16962772804293599</v>
      </c>
      <c r="O33" s="82">
        <f t="shared" si="3"/>
        <v>3.3450708143564896</v>
      </c>
      <c r="P33" s="76">
        <f>分析係数表!C36</f>
        <v>0.77936171821825606</v>
      </c>
      <c r="Q33" s="82">
        <f t="shared" si="4"/>
        <v>2.6070201374386146</v>
      </c>
      <c r="R33" s="83">
        <v>2.7217281719184476</v>
      </c>
      <c r="S33" s="84">
        <f t="shared" si="5"/>
        <v>3.5978547317666707</v>
      </c>
      <c r="T33" s="85">
        <f>分析係数表!F36</f>
        <v>0.88299985465820452</v>
      </c>
      <c r="U33" s="86">
        <f t="shared" si="6"/>
        <v>3.1769052052313036</v>
      </c>
      <c r="V33" s="87">
        <f>分析係数表!D36</f>
        <v>1.046460927280655E-2</v>
      </c>
      <c r="W33" s="88">
        <f t="shared" si="7"/>
        <v>0</v>
      </c>
      <c r="X33" s="76">
        <f>分析係数表!E36</f>
        <v>2.9068359091129307E-3</v>
      </c>
      <c r="Y33" s="89">
        <f t="shared" si="8"/>
        <v>0</v>
      </c>
    </row>
    <row r="34" spans="1:25" x14ac:dyDescent="0.2">
      <c r="A34" s="6" t="s">
        <v>22</v>
      </c>
      <c r="B34" s="5" t="s">
        <v>377</v>
      </c>
      <c r="C34" s="90"/>
      <c r="D34" s="107">
        <f>投入係数表!AM34</f>
        <v>2.6690628328008521E-2</v>
      </c>
      <c r="E34" s="110">
        <f t="shared" si="9"/>
        <v>2.6690628328008521</v>
      </c>
      <c r="F34" s="85">
        <f>分析係数表!C37</f>
        <v>0.39264934616049307</v>
      </c>
      <c r="G34" s="110">
        <f t="shared" si="0"/>
        <v>1.0480057761605279</v>
      </c>
      <c r="H34" s="110">
        <v>1.2720401904820056</v>
      </c>
      <c r="I34" s="110">
        <f t="shared" si="1"/>
        <v>1.2720401904820056</v>
      </c>
      <c r="J34" s="85">
        <f>分析係数表!G37</f>
        <v>0.48015873015873017</v>
      </c>
      <c r="K34" s="111">
        <f t="shared" si="2"/>
        <v>0.61078120257270907</v>
      </c>
      <c r="L34" s="79"/>
      <c r="M34" s="80"/>
      <c r="N34" s="81">
        <f>分析係数表!H37</f>
        <v>4.8128458914818879E-2</v>
      </c>
      <c r="O34" s="82">
        <f t="shared" si="3"/>
        <v>0.94909661948172552</v>
      </c>
      <c r="P34" s="76">
        <f>分析係数表!C37</f>
        <v>0.39264934616049307</v>
      </c>
      <c r="Q34" s="82">
        <f t="shared" si="4"/>
        <v>0.37266216708263383</v>
      </c>
      <c r="R34" s="83">
        <v>0.46614141985775248</v>
      </c>
      <c r="S34" s="84">
        <f t="shared" si="5"/>
        <v>1.738181610339758</v>
      </c>
      <c r="T34" s="85">
        <f>分析係数表!F37</f>
        <v>0.71504884004884006</v>
      </c>
      <c r="U34" s="86">
        <f t="shared" si="6"/>
        <v>1.2428847442676689</v>
      </c>
      <c r="V34" s="87">
        <f>分析係数表!D37</f>
        <v>0.11240842490842491</v>
      </c>
      <c r="W34" s="88">
        <f t="shared" si="7"/>
        <v>0</v>
      </c>
      <c r="X34" s="76">
        <f>分析係数表!E37</f>
        <v>0.10057997557997558</v>
      </c>
      <c r="Y34" s="89">
        <f t="shared" si="8"/>
        <v>0</v>
      </c>
    </row>
    <row r="35" spans="1:25" x14ac:dyDescent="0.2">
      <c r="A35" s="6" t="s">
        <v>23</v>
      </c>
      <c r="B35" s="5" t="s">
        <v>193</v>
      </c>
      <c r="C35" s="90"/>
      <c r="D35" s="107">
        <f>投入係数表!AM35</f>
        <v>2.1033013844515443E-2</v>
      </c>
      <c r="E35" s="110">
        <f t="shared" si="9"/>
        <v>2.1033013844515445</v>
      </c>
      <c r="F35" s="85">
        <f>分析係数表!C38</f>
        <v>0.1050867904295959</v>
      </c>
      <c r="G35" s="110">
        <f t="shared" si="0"/>
        <v>0.22102919179813837</v>
      </c>
      <c r="H35" s="110">
        <v>0.25603556634003399</v>
      </c>
      <c r="I35" s="110">
        <f t="shared" si="1"/>
        <v>0.25603556634003399</v>
      </c>
      <c r="J35" s="85">
        <f>分析係数表!G38</f>
        <v>0.35480984340044741</v>
      </c>
      <c r="K35" s="111">
        <f t="shared" si="2"/>
        <v>9.0843939198052323E-2</v>
      </c>
      <c r="L35" s="79"/>
      <c r="M35" s="80"/>
      <c r="N35" s="81">
        <f>分析係数表!H38</f>
        <v>4.2637829346869612E-2</v>
      </c>
      <c r="O35" s="82">
        <f t="shared" si="3"/>
        <v>0.84082101541573839</v>
      </c>
      <c r="P35" s="76">
        <f>分析係数表!C38</f>
        <v>0.1050867904295959</v>
      </c>
      <c r="Q35" s="82">
        <f t="shared" si="4"/>
        <v>8.8359181835793721E-2</v>
      </c>
      <c r="R35" s="83">
        <v>0.11078326280550885</v>
      </c>
      <c r="S35" s="84">
        <f t="shared" si="5"/>
        <v>0.36681882914554287</v>
      </c>
      <c r="T35" s="85">
        <f>分析係数表!F38</f>
        <v>0.56778523489932886</v>
      </c>
      <c r="U35" s="86">
        <f t="shared" si="6"/>
        <v>0.20827431507189884</v>
      </c>
      <c r="V35" s="87">
        <f>分析係数表!D38</f>
        <v>4.0715883668903802E-2</v>
      </c>
      <c r="W35" s="88">
        <f t="shared" si="7"/>
        <v>0</v>
      </c>
      <c r="X35" s="76">
        <f>分析係数表!E38</f>
        <v>3.3557046979865772E-2</v>
      </c>
      <c r="Y35" s="89">
        <f t="shared" si="8"/>
        <v>0</v>
      </c>
    </row>
    <row r="36" spans="1:25" x14ac:dyDescent="0.2">
      <c r="A36" s="6" t="s">
        <v>24</v>
      </c>
      <c r="B36" s="5" t="s">
        <v>39</v>
      </c>
      <c r="C36" s="90"/>
      <c r="D36" s="107">
        <f>投入係数表!AM36</f>
        <v>0</v>
      </c>
      <c r="E36" s="110">
        <f t="shared" si="9"/>
        <v>0</v>
      </c>
      <c r="F36" s="85">
        <f>分析係数表!C39</f>
        <v>1</v>
      </c>
      <c r="G36" s="110">
        <f t="shared" si="0"/>
        <v>0</v>
      </c>
      <c r="H36" s="110">
        <v>0.10571735920604468</v>
      </c>
      <c r="I36" s="110">
        <f t="shared" si="1"/>
        <v>0.10571735920604468</v>
      </c>
      <c r="J36" s="85">
        <f>分析係数表!G39</f>
        <v>0.33710212609069684</v>
      </c>
      <c r="K36" s="111">
        <f t="shared" si="2"/>
        <v>3.5637546553051562E-2</v>
      </c>
      <c r="L36" s="79"/>
      <c r="M36" s="80"/>
      <c r="N36" s="81">
        <f>分析係数表!H39</f>
        <v>3.8325321619990253E-3</v>
      </c>
      <c r="O36" s="82">
        <f t="shared" si="3"/>
        <v>7.5577805752020152E-2</v>
      </c>
      <c r="P36" s="76">
        <f>分析係数表!C39</f>
        <v>1</v>
      </c>
      <c r="Q36" s="82">
        <f t="shared" si="4"/>
        <v>7.5577805752020152E-2</v>
      </c>
      <c r="R36" s="83">
        <v>0.22632228775212354</v>
      </c>
      <c r="S36" s="84">
        <f t="shared" si="5"/>
        <v>0.33203964695816823</v>
      </c>
      <c r="T36" s="85">
        <f>分析係数表!F39</f>
        <v>0.68778419564950233</v>
      </c>
      <c r="U36" s="86">
        <f t="shared" si="6"/>
        <v>0.22837162150686846</v>
      </c>
      <c r="V36" s="87">
        <f>分析係数表!D39</f>
        <v>5.5733071156445865E-2</v>
      </c>
      <c r="W36" s="88">
        <f t="shared" si="7"/>
        <v>0</v>
      </c>
      <c r="X36" s="76">
        <f>分析係数表!E39</f>
        <v>7.0111834828560898E-2</v>
      </c>
      <c r="Y36" s="89">
        <f t="shared" si="8"/>
        <v>0</v>
      </c>
    </row>
    <row r="37" spans="1:25" x14ac:dyDescent="0.2">
      <c r="A37" s="6" t="s">
        <v>25</v>
      </c>
      <c r="B37" s="5" t="s">
        <v>40</v>
      </c>
      <c r="C37" s="90"/>
      <c r="D37" s="107">
        <f>投入係数表!AM37</f>
        <v>6.6560170394036215E-5</v>
      </c>
      <c r="E37" s="110">
        <f t="shared" si="9"/>
        <v>6.6560170394036212E-3</v>
      </c>
      <c r="F37" s="85">
        <f>分析係数表!C40</f>
        <v>0.68553257686676428</v>
      </c>
      <c r="G37" s="110">
        <f t="shared" si="0"/>
        <v>4.5629165126914555E-3</v>
      </c>
      <c r="H37" s="110">
        <v>5.9011891019479356E-3</v>
      </c>
      <c r="I37" s="110">
        <f t="shared" si="1"/>
        <v>5.9011891019479356E-3</v>
      </c>
      <c r="J37" s="85">
        <f>分析係数表!G40</f>
        <v>0.52354072328019352</v>
      </c>
      <c r="K37" s="111">
        <f t="shared" si="2"/>
        <v>3.0895128106470178E-3</v>
      </c>
      <c r="L37" s="79"/>
      <c r="M37" s="80"/>
      <c r="N37" s="81">
        <f>分析係数表!H40</f>
        <v>2.9983928090933552E-2</v>
      </c>
      <c r="O37" s="82">
        <f t="shared" si="3"/>
        <v>0.59128518617756942</v>
      </c>
      <c r="P37" s="76">
        <f>分析係数表!C40</f>
        <v>0.68553257686676428</v>
      </c>
      <c r="Q37" s="82">
        <f t="shared" si="4"/>
        <v>0.40534525734345361</v>
      </c>
      <c r="R37" s="83">
        <v>0.40615584453398901</v>
      </c>
      <c r="S37" s="84">
        <f t="shared" si="5"/>
        <v>0.41205703363593693</v>
      </c>
      <c r="T37" s="85">
        <f>分析係数表!F40</f>
        <v>0.72017864896718564</v>
      </c>
      <c r="U37" s="86">
        <f t="shared" si="6"/>
        <v>0.29675467778135523</v>
      </c>
      <c r="V37" s="87">
        <f>分析係数表!D40</f>
        <v>0.117486508281124</v>
      </c>
      <c r="W37" s="88">
        <f t="shared" si="7"/>
        <v>0</v>
      </c>
      <c r="X37" s="76">
        <f>分析係数表!E40</f>
        <v>7.2700204701941565E-2</v>
      </c>
      <c r="Y37" s="89">
        <f t="shared" si="8"/>
        <v>0</v>
      </c>
    </row>
    <row r="38" spans="1:25" x14ac:dyDescent="0.2">
      <c r="A38" s="6" t="s">
        <v>26</v>
      </c>
      <c r="B38" s="5" t="s">
        <v>276</v>
      </c>
      <c r="C38" s="90"/>
      <c r="D38" s="107">
        <f>投入係数表!AM38</f>
        <v>6.6560170394036215E-5</v>
      </c>
      <c r="E38" s="110">
        <f t="shared" si="9"/>
        <v>6.6560170394036212E-3</v>
      </c>
      <c r="F38" s="85">
        <f>分析係数表!C41</f>
        <v>0.79754162795683559</v>
      </c>
      <c r="G38" s="110">
        <f t="shared" si="0"/>
        <v>5.3084506653144009E-3</v>
      </c>
      <c r="H38" s="110">
        <v>8.0678598167487053E-3</v>
      </c>
      <c r="I38" s="110">
        <f t="shared" si="1"/>
        <v>8.0678598167487053E-3</v>
      </c>
      <c r="J38" s="85">
        <f>分析係数表!G41</f>
        <v>0.45300318922749822</v>
      </c>
      <c r="K38" s="111">
        <f t="shared" si="2"/>
        <v>3.6547662272275426E-3</v>
      </c>
      <c r="L38" s="79"/>
      <c r="M38" s="80"/>
      <c r="N38" s="81">
        <f>分析係数表!H41</f>
        <v>5.1357385442195667E-2</v>
      </c>
      <c r="O38" s="82">
        <f t="shared" si="3"/>
        <v>1.0127712793562929</v>
      </c>
      <c r="P38" s="76">
        <f>分析係数表!C41</f>
        <v>0.79754162795683559</v>
      </c>
      <c r="Q38" s="82">
        <f t="shared" si="4"/>
        <v>0.80772725488574493</v>
      </c>
      <c r="R38" s="83">
        <v>0.82303524513686466</v>
      </c>
      <c r="S38" s="84">
        <f t="shared" si="5"/>
        <v>0.83110310495361339</v>
      </c>
      <c r="T38" s="85">
        <f>分析係数表!F41</f>
        <v>0.55652019844082212</v>
      </c>
      <c r="U38" s="86">
        <f t="shared" si="6"/>
        <v>0.46252566489356833</v>
      </c>
      <c r="V38" s="87">
        <f>分析係数表!D41</f>
        <v>0.15915131112686037</v>
      </c>
      <c r="W38" s="88">
        <f t="shared" si="7"/>
        <v>0</v>
      </c>
      <c r="X38" s="76">
        <f>分析係数表!E41</f>
        <v>0.14781183557760452</v>
      </c>
      <c r="Y38" s="89">
        <f t="shared" si="8"/>
        <v>0</v>
      </c>
    </row>
    <row r="39" spans="1:25" x14ac:dyDescent="0.2">
      <c r="A39" s="6" t="s">
        <v>51</v>
      </c>
      <c r="B39" s="5" t="s">
        <v>367</v>
      </c>
      <c r="C39" s="90"/>
      <c r="D39" s="107">
        <f>投入係数表!AM39</f>
        <v>2.9952076677316293E-3</v>
      </c>
      <c r="E39" s="110">
        <f t="shared" si="9"/>
        <v>0.29952076677316292</v>
      </c>
      <c r="F39" s="85">
        <f>分析係数表!C42</f>
        <v>0.98696461824953441</v>
      </c>
      <c r="G39" s="110">
        <f>E39*F39</f>
        <v>0.29561639923608257</v>
      </c>
      <c r="H39" s="110">
        <v>0.32023541775736364</v>
      </c>
      <c r="I39" s="110">
        <f>C39+H39</f>
        <v>0.32023541775736364</v>
      </c>
      <c r="J39" s="85">
        <f>分析係数表!G42</f>
        <v>0.48689138576779029</v>
      </c>
      <c r="K39" s="111">
        <f>I39*J39</f>
        <v>0.15591986632381002</v>
      </c>
      <c r="L39" s="79"/>
      <c r="M39" s="80"/>
      <c r="N39" s="81">
        <f>分析係数表!H42</f>
        <v>1.3250234533514657E-2</v>
      </c>
      <c r="O39" s="82">
        <f t="shared" si="3"/>
        <v>0.26129556371950802</v>
      </c>
      <c r="P39" s="76">
        <f>分析係数表!C42</f>
        <v>0.98696461824953441</v>
      </c>
      <c r="Q39" s="82">
        <f>O39*P39</f>
        <v>0.2578894762967211</v>
      </c>
      <c r="R39" s="83">
        <v>0.27038230200146551</v>
      </c>
      <c r="S39" s="84">
        <f>I39+R39</f>
        <v>0.59061771975882915</v>
      </c>
      <c r="T39" s="85">
        <f>分析係数表!F42</f>
        <v>0.55852059925093633</v>
      </c>
      <c r="U39" s="86">
        <f>S39*T39</f>
        <v>0.32987216276792286</v>
      </c>
      <c r="V39" s="87">
        <f>分析係数表!D42</f>
        <v>0.29447565543071164</v>
      </c>
      <c r="W39" s="88">
        <f>ROUND(S39*V39,0)</f>
        <v>0</v>
      </c>
      <c r="X39" s="76">
        <f>分析係数表!E42</f>
        <v>0.22518726591760299</v>
      </c>
      <c r="Y39" s="89">
        <f>ROUND(S39*X39,0)</f>
        <v>0</v>
      </c>
    </row>
    <row r="40" spans="1:25" x14ac:dyDescent="0.2">
      <c r="A40" s="6" t="s">
        <v>194</v>
      </c>
      <c r="B40" s="5" t="s">
        <v>41</v>
      </c>
      <c r="C40" s="90"/>
      <c r="D40" s="107">
        <f>投入係数表!AM40</f>
        <v>3.3346645367412144E-2</v>
      </c>
      <c r="E40" s="110">
        <f t="shared" si="9"/>
        <v>3.3346645367412142</v>
      </c>
      <c r="F40" s="85">
        <f>分析係数表!C43</f>
        <v>0.29367142552738124</v>
      </c>
      <c r="G40" s="110">
        <f>E40*F40</f>
        <v>0.97929568816039669</v>
      </c>
      <c r="H40" s="110">
        <v>1.2958528111046179</v>
      </c>
      <c r="I40" s="110">
        <f>C40+H40</f>
        <v>1.2958528111046179</v>
      </c>
      <c r="J40" s="85">
        <f>分析係数表!G43</f>
        <v>0.35405848592511613</v>
      </c>
      <c r="K40" s="111">
        <f>I40*J40</f>
        <v>0.45880768428150653</v>
      </c>
      <c r="L40" s="79"/>
      <c r="M40" s="80"/>
      <c r="N40" s="81">
        <f>分析係数表!H43</f>
        <v>3.6063618579417776E-2</v>
      </c>
      <c r="O40" s="82">
        <f t="shared" si="3"/>
        <v>0.71117711332878175</v>
      </c>
      <c r="P40" s="76">
        <f>分析係数表!C43</f>
        <v>0.29367142552738124</v>
      </c>
      <c r="Q40" s="82">
        <f>O40*P40</f>
        <v>0.2088523966737113</v>
      </c>
      <c r="R40" s="83">
        <v>0.35260328472807678</v>
      </c>
      <c r="S40" s="84">
        <f>I40+R40</f>
        <v>1.6484560958326946</v>
      </c>
      <c r="T40" s="85">
        <f>分析係数表!F43</f>
        <v>0.58526919923476362</v>
      </c>
      <c r="U40" s="86">
        <f>S40*T40</f>
        <v>0.96479057918166589</v>
      </c>
      <c r="V40" s="87">
        <f>分析係数表!D43</f>
        <v>0.25485105220005466</v>
      </c>
      <c r="W40" s="88">
        <f>ROUND(S40*V40,0)</f>
        <v>0</v>
      </c>
      <c r="X40" s="76">
        <f>分析係数表!E43</f>
        <v>0.20470073790653184</v>
      </c>
      <c r="Y40" s="89">
        <f>ROUND(S40*X40,0)</f>
        <v>0</v>
      </c>
    </row>
    <row r="41" spans="1:25" x14ac:dyDescent="0.2">
      <c r="A41" s="6" t="s">
        <v>340</v>
      </c>
      <c r="B41" s="5" t="s">
        <v>42</v>
      </c>
      <c r="C41" s="201">
        <f>最終需要_まとめ!C42</f>
        <v>100</v>
      </c>
      <c r="D41" s="107">
        <f>投入係数表!AM41</f>
        <v>1.7305644302449415E-2</v>
      </c>
      <c r="E41" s="110">
        <f t="shared" si="9"/>
        <v>1.7305644302449414</v>
      </c>
      <c r="F41" s="85">
        <f>分析係数表!C44</f>
        <v>0.46678607983623333</v>
      </c>
      <c r="G41" s="110">
        <f>E41*F41</f>
        <v>0.80780338629806092</v>
      </c>
      <c r="H41" s="110">
        <v>0.81788252932484484</v>
      </c>
      <c r="I41" s="110">
        <f>C41+H41</f>
        <v>100.81788252932485</v>
      </c>
      <c r="J41" s="85">
        <f>分析係数表!G44</f>
        <v>0.26617412140575081</v>
      </c>
      <c r="K41" s="111">
        <f>I41*J41</f>
        <v>26.835111304231237</v>
      </c>
      <c r="L41" s="79"/>
      <c r="M41" s="80"/>
      <c r="N41" s="81">
        <f>分析係数表!H44</f>
        <v>0.11125251805362636</v>
      </c>
      <c r="O41" s="82">
        <f t="shared" si="3"/>
        <v>2.193907537750293</v>
      </c>
      <c r="P41" s="76">
        <f>分析係数表!C44</f>
        <v>0.46678607983623333</v>
      </c>
      <c r="Q41" s="82">
        <f>O41*P41</f>
        <v>1.0240854990696224</v>
      </c>
      <c r="R41" s="83">
        <v>1.0401998774746939</v>
      </c>
      <c r="S41" s="84">
        <f>I41+R41</f>
        <v>101.85808240679954</v>
      </c>
      <c r="T41" s="85">
        <f>分析係数表!F44</f>
        <v>0.50772097976570818</v>
      </c>
      <c r="U41" s="86">
        <f>S41*T41</f>
        <v>51.715485396636502</v>
      </c>
      <c r="V41" s="87">
        <f>分析係数表!D44</f>
        <v>0.21532215122470713</v>
      </c>
      <c r="W41" s="88">
        <f>ROUND(S41*V41,0)</f>
        <v>22</v>
      </c>
      <c r="X41" s="76">
        <f>分析係数表!E44</f>
        <v>0.14064164004259852</v>
      </c>
      <c r="Y41" s="89">
        <f>ROUND(S41*X41,0)</f>
        <v>14</v>
      </c>
    </row>
    <row r="42" spans="1:25" x14ac:dyDescent="0.2">
      <c r="A42" s="6" t="s">
        <v>341</v>
      </c>
      <c r="B42" s="5" t="s">
        <v>278</v>
      </c>
      <c r="C42" s="90"/>
      <c r="D42" s="107">
        <f>投入係数表!AM42</f>
        <v>1.1648029818956336E-2</v>
      </c>
      <c r="E42" s="110">
        <f t="shared" si="9"/>
        <v>1.1648029818956336</v>
      </c>
      <c r="F42" s="85">
        <f>分析係数表!C45</f>
        <v>1</v>
      </c>
      <c r="G42" s="110">
        <f>E42*F42</f>
        <v>1.1648029818956336</v>
      </c>
      <c r="H42" s="110">
        <v>1.3310669335130021</v>
      </c>
      <c r="I42" s="110">
        <f>C42+H42</f>
        <v>1.3310669335130021</v>
      </c>
      <c r="J42" s="85">
        <f>分析係数表!G45</f>
        <v>0</v>
      </c>
      <c r="K42" s="111">
        <f>I42*J42</f>
        <v>0</v>
      </c>
      <c r="L42" s="79"/>
      <c r="M42" s="80"/>
      <c r="N42" s="81">
        <f>分析係数表!H45</f>
        <v>0</v>
      </c>
      <c r="O42" s="82">
        <f t="shared" si="3"/>
        <v>0</v>
      </c>
      <c r="P42" s="76">
        <f>分析係数表!C45</f>
        <v>1</v>
      </c>
      <c r="Q42" s="82">
        <f>O42*P42</f>
        <v>0</v>
      </c>
      <c r="R42" s="83">
        <v>8.8664748680505986E-2</v>
      </c>
      <c r="S42" s="84">
        <f>I42+R42</f>
        <v>1.419731682193508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4.1267305644302451E-3</v>
      </c>
      <c r="E43" s="110">
        <f t="shared" si="9"/>
        <v>0.41267305644302449</v>
      </c>
      <c r="F43" s="85">
        <f>分析係数表!C46</f>
        <v>1</v>
      </c>
      <c r="G43" s="110">
        <f>E43*F43</f>
        <v>0.41267305644302449</v>
      </c>
      <c r="H43" s="110">
        <v>0.55705508053257902</v>
      </c>
      <c r="I43" s="110">
        <f>C43+H43</f>
        <v>0.55705508053257902</v>
      </c>
      <c r="J43" s="85">
        <f>分析係数表!G46</f>
        <v>9.254143646408839E-3</v>
      </c>
      <c r="K43" s="111">
        <f>I43*J43</f>
        <v>5.1550677342103298E-3</v>
      </c>
      <c r="L43" s="79"/>
      <c r="M43" s="80"/>
      <c r="N43" s="81">
        <f>分析係数表!H46</f>
        <v>3.7808984269891717E-2</v>
      </c>
      <c r="O43" s="82">
        <f t="shared" si="3"/>
        <v>0.74559584839611537</v>
      </c>
      <c r="P43" s="76">
        <f>分析係数表!C46</f>
        <v>1</v>
      </c>
      <c r="Q43" s="82">
        <f>O43*P43</f>
        <v>0.74559584839611537</v>
      </c>
      <c r="R43" s="83">
        <v>0.79431590224217496</v>
      </c>
      <c r="S43" s="84">
        <f>I43+R43</f>
        <v>1.351370982774754</v>
      </c>
      <c r="T43" s="85">
        <f>分析係数表!F46</f>
        <v>0.31353591160220995</v>
      </c>
      <c r="U43" s="86">
        <f>S43*T43</f>
        <v>0.42370333299705687</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108">
        <f>投入係数表!AM44</f>
        <v>0.48103035143769968</v>
      </c>
      <c r="E44" s="96">
        <f>SUM(E5:E43)</f>
        <v>48.103035143769979</v>
      </c>
      <c r="F44" s="98">
        <f>分析係数表!C47</f>
        <v>0.4319039427318887</v>
      </c>
      <c r="G44" s="96">
        <f>SUM(G5:G43)</f>
        <v>15.367806708947549</v>
      </c>
      <c r="H44" s="96">
        <f>SUM(H5:H43)</f>
        <v>18.472569526959532</v>
      </c>
      <c r="I44" s="96">
        <f>SUM(I5:I43)</f>
        <v>118.47256952695953</v>
      </c>
      <c r="J44" s="98">
        <f>分析係数表!G47</f>
        <v>0.25029486054038919</v>
      </c>
      <c r="K44" s="112">
        <f>SUM(K5:K43)</f>
        <v>31.451468653002717</v>
      </c>
      <c r="L44" s="94">
        <f>最終需要_まとめ!$L$33</f>
        <v>0.627</v>
      </c>
      <c r="M44" s="91">
        <f>K44*L44</f>
        <v>19.720070845432705</v>
      </c>
      <c r="N44" s="95">
        <f>分析係数表!H47</f>
        <v>1</v>
      </c>
      <c r="O44" s="96">
        <f>SUM(O5:O43)</f>
        <v>19.720070845432701</v>
      </c>
      <c r="P44" s="92">
        <f>分析係数表!C47</f>
        <v>0.4319039427318887</v>
      </c>
      <c r="Q44" s="96">
        <f>SUM(Q5:Q43)</f>
        <v>8.8032933529654418</v>
      </c>
      <c r="R44" s="91">
        <f>SUM(R5:R43)</f>
        <v>10.156756116586138</v>
      </c>
      <c r="S44" s="97">
        <f>SUM(S5:S43)</f>
        <v>128.62932564354568</v>
      </c>
      <c r="T44" s="98">
        <f>分析係数表!F47</f>
        <v>0.46751956312169796</v>
      </c>
      <c r="U44" s="99">
        <f>SUM(U5:U43)</f>
        <v>66.456948716538477</v>
      </c>
      <c r="V44" s="100">
        <f>分析係数表!D47</f>
        <v>9.4632730327820297E-2</v>
      </c>
      <c r="W44" s="101">
        <f>SUM(W5:W43)</f>
        <v>24</v>
      </c>
      <c r="X44" s="92">
        <f>分析係数表!E47</f>
        <v>7.3297752597196272E-2</v>
      </c>
      <c r="Y44" s="102">
        <f>SUM(Y5:Y43)</f>
        <v>15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0.68488372093023253</v>
      </c>
      <c r="G5" s="110">
        <f t="shared" ref="G5:G38" si="0">E5*F5</f>
        <v>0</v>
      </c>
      <c r="H5" s="110">
        <f t="array" ref="H5:H43">MMULT(逆行列係数!C5:AO43,'38'!G5:G43)</f>
        <v>2.7902234826672759E-2</v>
      </c>
      <c r="I5" s="110">
        <f t="shared" ref="I5:I38" si="1">C5+H5</f>
        <v>2.7902234826672759E-2</v>
      </c>
      <c r="J5" s="85">
        <f>分析係数表!G8</f>
        <v>0.11968520032706459</v>
      </c>
      <c r="K5" s="111">
        <f t="shared" ref="K5:K38" si="2">I5*J5</f>
        <v>3.3394845648031276E-3</v>
      </c>
      <c r="L5" s="79" t="s">
        <v>177</v>
      </c>
      <c r="M5" s="80" t="s">
        <v>177</v>
      </c>
      <c r="N5" s="81">
        <f>分析係数表!H8</f>
        <v>1.1759401339568168E-2</v>
      </c>
      <c r="O5" s="82">
        <f t="shared" ref="O5:O43" si="3">$M$44*N5</f>
        <v>6.1693122553763642E-2</v>
      </c>
      <c r="P5" s="76">
        <f>分析係数表!C8</f>
        <v>0.68488372093023253</v>
      </c>
      <c r="Q5" s="82">
        <f t="shared" ref="Q5:Q38" si="4">O5*P5</f>
        <v>4.2252615330426492E-2</v>
      </c>
      <c r="R5" s="83">
        <f t="array" ref="R5:R43">MMULT(逆行列係数!C5:AO43,'38'!Q5:Q43)</f>
        <v>6.0926124688494065E-2</v>
      </c>
      <c r="S5" s="84">
        <f t="shared" ref="S5:S38" si="5">I5+R5</f>
        <v>8.8828359515166821E-2</v>
      </c>
      <c r="T5" s="85">
        <f>分析係数表!F8</f>
        <v>0.45145134914145546</v>
      </c>
      <c r="U5" s="86">
        <f t="shared" ref="U5:U38" si="6">S5*T5</f>
        <v>4.0101682745144307E-2</v>
      </c>
      <c r="V5" s="87">
        <f>分析係数表!D8</f>
        <v>0.31204006541291907</v>
      </c>
      <c r="W5" s="88">
        <f t="shared" ref="W5:W38" si="7">ROUND(S5*V5,0)</f>
        <v>0</v>
      </c>
      <c r="X5" s="76">
        <f>分析係数表!E8</f>
        <v>0.14922322158626328</v>
      </c>
      <c r="Y5" s="89">
        <f t="shared" ref="Y5:Y38" si="8">ROUND(S5*X5,0)</f>
        <v>0</v>
      </c>
    </row>
    <row r="6" spans="1:25" x14ac:dyDescent="0.2">
      <c r="A6" s="6" t="s">
        <v>219</v>
      </c>
      <c r="B6" s="5" t="s">
        <v>265</v>
      </c>
      <c r="C6" s="90"/>
      <c r="D6" s="107">
        <f>投入係数表!AN6</f>
        <v>0</v>
      </c>
      <c r="E6" s="110">
        <f t="shared" ref="E6:E43" si="9">$C$42*D6</f>
        <v>0</v>
      </c>
      <c r="F6" s="85">
        <f>分析係数表!C9</f>
        <v>0.9299655568312285</v>
      </c>
      <c r="G6" s="110">
        <f t="shared" si="0"/>
        <v>0</v>
      </c>
      <c r="H6" s="110">
        <v>0.39362013324374262</v>
      </c>
      <c r="I6" s="110">
        <f t="shared" si="1"/>
        <v>0.39362013324374262</v>
      </c>
      <c r="J6" s="85">
        <f>分析係数表!G9</f>
        <v>0.24742268041237114</v>
      </c>
      <c r="K6" s="111">
        <f t="shared" si="2"/>
        <v>9.7390548431441473E-2</v>
      </c>
      <c r="L6" s="79"/>
      <c r="M6" s="80"/>
      <c r="N6" s="81">
        <f>分析係数表!H9</f>
        <v>6.1815034870952028E-4</v>
      </c>
      <c r="O6" s="82">
        <f t="shared" si="3"/>
        <v>3.2429903630611687E-3</v>
      </c>
      <c r="P6" s="76">
        <f>分析係数表!C9</f>
        <v>0.9299655568312285</v>
      </c>
      <c r="Q6" s="82">
        <f t="shared" si="4"/>
        <v>3.0158693387824878E-3</v>
      </c>
      <c r="R6" s="83">
        <v>4.1542231259478878E-3</v>
      </c>
      <c r="S6" s="84">
        <f t="shared" si="5"/>
        <v>0.3977743563696905</v>
      </c>
      <c r="T6" s="85">
        <f>分析係数表!F9</f>
        <v>0.67468499427262318</v>
      </c>
      <c r="U6" s="86">
        <f t="shared" si="6"/>
        <v>0.26837238934908103</v>
      </c>
      <c r="V6" s="87">
        <f>分析係数表!D9</f>
        <v>0.16609392898052691</v>
      </c>
      <c r="W6" s="88">
        <f t="shared" si="7"/>
        <v>0</v>
      </c>
      <c r="X6" s="76">
        <f>分析係数表!E9</f>
        <v>9.736540664375716E-2</v>
      </c>
      <c r="Y6" s="89">
        <f t="shared" si="8"/>
        <v>0</v>
      </c>
    </row>
    <row r="7" spans="1:25" x14ac:dyDescent="0.2">
      <c r="A7" s="6" t="s">
        <v>220</v>
      </c>
      <c r="B7" s="5" t="s">
        <v>266</v>
      </c>
      <c r="C7" s="90"/>
      <c r="D7" s="107">
        <f>投入係数表!AN7</f>
        <v>0</v>
      </c>
      <c r="E7" s="110">
        <f t="shared" si="9"/>
        <v>0</v>
      </c>
      <c r="F7" s="85">
        <f>分析係数表!C10</f>
        <v>1.2922465208747513E-2</v>
      </c>
      <c r="G7" s="110">
        <f t="shared" si="0"/>
        <v>0</v>
      </c>
      <c r="H7" s="110">
        <v>4.9482908499944988E-4</v>
      </c>
      <c r="I7" s="110">
        <f t="shared" si="1"/>
        <v>4.9482908499944988E-4</v>
      </c>
      <c r="J7" s="85">
        <f>分析係数表!G10</f>
        <v>0.17647058823529413</v>
      </c>
      <c r="K7" s="111">
        <f t="shared" si="2"/>
        <v>8.7322779705785276E-5</v>
      </c>
      <c r="L7" s="79"/>
      <c r="M7" s="80"/>
      <c r="N7" s="81">
        <f>分析係数表!H10</f>
        <v>1.1926665551571919E-3</v>
      </c>
      <c r="O7" s="82">
        <f t="shared" si="3"/>
        <v>6.2570637593180193E-3</v>
      </c>
      <c r="P7" s="76">
        <f>分析係数表!C10</f>
        <v>1.2922465208747513E-2</v>
      </c>
      <c r="Q7" s="82">
        <f t="shared" si="4"/>
        <v>8.0856688738702029E-5</v>
      </c>
      <c r="R7" s="83">
        <v>1.3344194966194537E-4</v>
      </c>
      <c r="S7" s="84">
        <f t="shared" si="5"/>
        <v>6.2827103466139519E-4</v>
      </c>
      <c r="T7" s="85">
        <f>分析係数表!F10</f>
        <v>0.58823529411764708</v>
      </c>
      <c r="U7" s="86">
        <f t="shared" si="6"/>
        <v>3.6957119685964422E-4</v>
      </c>
      <c r="V7" s="87">
        <f>分析係数表!D10</f>
        <v>5.8823529411764705E-2</v>
      </c>
      <c r="W7" s="88">
        <f t="shared" si="7"/>
        <v>0</v>
      </c>
      <c r="X7" s="76">
        <f>分析係数表!E10</f>
        <v>0</v>
      </c>
      <c r="Y7" s="89">
        <f t="shared" si="8"/>
        <v>0</v>
      </c>
    </row>
    <row r="8" spans="1:25" x14ac:dyDescent="0.2">
      <c r="A8" s="6" t="s">
        <v>221</v>
      </c>
      <c r="B8" s="5" t="s">
        <v>27</v>
      </c>
      <c r="C8" s="90"/>
      <c r="D8" s="107">
        <f>投入係数表!AN8</f>
        <v>0</v>
      </c>
      <c r="E8" s="110">
        <f t="shared" si="9"/>
        <v>0</v>
      </c>
      <c r="F8" s="85">
        <f>分析係数表!C11</f>
        <v>8.1708834508502748E-2</v>
      </c>
      <c r="G8" s="110">
        <f t="shared" si="0"/>
        <v>0</v>
      </c>
      <c r="H8" s="110">
        <v>2.3337742280427096E-2</v>
      </c>
      <c r="I8" s="110">
        <f t="shared" si="1"/>
        <v>2.3337742280427096E-2</v>
      </c>
      <c r="J8" s="85">
        <f>分析係数表!G11</f>
        <v>0.34375</v>
      </c>
      <c r="K8" s="111">
        <f t="shared" si="2"/>
        <v>8.022348908896814E-3</v>
      </c>
      <c r="L8" s="79"/>
      <c r="M8" s="80"/>
      <c r="N8" s="81">
        <f>分析係数表!H11</f>
        <v>-2.1817071130924245E-5</v>
      </c>
      <c r="O8" s="82">
        <f t="shared" si="3"/>
        <v>-1.144584834021589E-4</v>
      </c>
      <c r="P8" s="76">
        <f>分析係数表!C11</f>
        <v>8.1708834508502748E-2</v>
      </c>
      <c r="Q8" s="82">
        <f t="shared" si="4"/>
        <v>-9.3522692784012107E-6</v>
      </c>
      <c r="R8" s="83">
        <v>7.4119333391209948E-4</v>
      </c>
      <c r="S8" s="84">
        <f t="shared" si="5"/>
        <v>2.4078935614339197E-2</v>
      </c>
      <c r="T8" s="85">
        <f>分析係数表!F11</f>
        <v>0.56944444444444442</v>
      </c>
      <c r="U8" s="86">
        <f t="shared" si="6"/>
        <v>1.3711616113720931E-2</v>
      </c>
      <c r="V8" s="87">
        <f>分析係数表!D11</f>
        <v>3.8194444444444448E-2</v>
      </c>
      <c r="W8" s="88">
        <f t="shared" si="7"/>
        <v>0</v>
      </c>
      <c r="X8" s="76">
        <f>分析係数表!E11</f>
        <v>3.125E-2</v>
      </c>
      <c r="Y8" s="89">
        <f t="shared" si="8"/>
        <v>0</v>
      </c>
    </row>
    <row r="9" spans="1:25" x14ac:dyDescent="0.2">
      <c r="A9" s="6" t="s">
        <v>222</v>
      </c>
      <c r="B9" s="5" t="s">
        <v>190</v>
      </c>
      <c r="C9" s="90"/>
      <c r="D9" s="107">
        <f>投入係数表!AN9</f>
        <v>0</v>
      </c>
      <c r="E9" s="110">
        <f t="shared" si="9"/>
        <v>0</v>
      </c>
      <c r="F9" s="85">
        <f>分析係数表!C12</f>
        <v>0.11314574959059098</v>
      </c>
      <c r="G9" s="110">
        <f t="shared" si="0"/>
        <v>0</v>
      </c>
      <c r="H9" s="110">
        <v>1.0848172270552625E-2</v>
      </c>
      <c r="I9" s="110">
        <f t="shared" si="1"/>
        <v>1.0848172270552625E-2</v>
      </c>
      <c r="J9" s="85">
        <f>分析係数表!G12</f>
        <v>0.14250333396837492</v>
      </c>
      <c r="K9" s="111">
        <f t="shared" si="2"/>
        <v>1.5459007160170248E-3</v>
      </c>
      <c r="L9" s="79"/>
      <c r="M9" s="80"/>
      <c r="N9" s="81">
        <f>分析係数表!H12</f>
        <v>9.1697149963274591E-2</v>
      </c>
      <c r="O9" s="82">
        <f t="shared" si="3"/>
        <v>0.4810690057392738</v>
      </c>
      <c r="P9" s="76">
        <f>分析係数表!C12</f>
        <v>0.11314574959059098</v>
      </c>
      <c r="Q9" s="82">
        <f t="shared" si="4"/>
        <v>5.4430913259170453E-2</v>
      </c>
      <c r="R9" s="83">
        <v>6.1500237583202798E-2</v>
      </c>
      <c r="S9" s="84">
        <f t="shared" si="5"/>
        <v>7.234840985375543E-2</v>
      </c>
      <c r="T9" s="85">
        <f>分析係数表!F12</f>
        <v>0.2998031371054804</v>
      </c>
      <c r="U9" s="86">
        <f t="shared" si="6"/>
        <v>2.169028023874893E-2</v>
      </c>
      <c r="V9" s="87">
        <f>分析係数表!D12</f>
        <v>7.6141487267416014E-2</v>
      </c>
      <c r="W9" s="88">
        <f t="shared" si="7"/>
        <v>0</v>
      </c>
      <c r="X9" s="76">
        <f>分析係数表!E12</f>
        <v>6.4266209436718111E-2</v>
      </c>
      <c r="Y9" s="89">
        <f t="shared" si="8"/>
        <v>0</v>
      </c>
    </row>
    <row r="10" spans="1:25" x14ac:dyDescent="0.2">
      <c r="A10" s="6" t="s">
        <v>223</v>
      </c>
      <c r="B10" s="5" t="s">
        <v>28</v>
      </c>
      <c r="C10" s="90"/>
      <c r="D10" s="107">
        <f>投入係数表!AN10</f>
        <v>9.8639455782312917E-3</v>
      </c>
      <c r="E10" s="110">
        <f t="shared" si="9"/>
        <v>0.98639455782312913</v>
      </c>
      <c r="F10" s="85">
        <f>分析係数表!C13</f>
        <v>0</v>
      </c>
      <c r="G10" s="110">
        <f t="shared" si="0"/>
        <v>0</v>
      </c>
      <c r="H10" s="110">
        <v>0</v>
      </c>
      <c r="I10" s="110">
        <f t="shared" si="1"/>
        <v>0</v>
      </c>
      <c r="J10" s="85">
        <f>分析係数表!G13</f>
        <v>0.2447171097477846</v>
      </c>
      <c r="K10" s="111">
        <f t="shared" si="2"/>
        <v>0</v>
      </c>
      <c r="L10" s="79"/>
      <c r="M10" s="80"/>
      <c r="N10" s="81">
        <f>分析係数表!H13</f>
        <v>1.4064738522402497E-2</v>
      </c>
      <c r="O10" s="82">
        <f t="shared" si="3"/>
        <v>7.3787568966591763E-2</v>
      </c>
      <c r="P10" s="76">
        <f>分析係数表!C13</f>
        <v>0</v>
      </c>
      <c r="Q10" s="82">
        <f t="shared" si="4"/>
        <v>0</v>
      </c>
      <c r="R10" s="83">
        <v>0</v>
      </c>
      <c r="S10" s="84">
        <f t="shared" si="5"/>
        <v>0</v>
      </c>
      <c r="T10" s="85">
        <f>分析係数表!F13</f>
        <v>0.3830947511929107</v>
      </c>
      <c r="U10" s="86">
        <f t="shared" si="6"/>
        <v>0</v>
      </c>
      <c r="V10" s="87">
        <f>分析係数表!D13</f>
        <v>0.39604635310156783</v>
      </c>
      <c r="W10" s="88">
        <f t="shared" si="7"/>
        <v>0</v>
      </c>
      <c r="X10" s="76">
        <f>分析係数表!E13</f>
        <v>0.32038173142467619</v>
      </c>
      <c r="Y10" s="89">
        <f t="shared" si="8"/>
        <v>0</v>
      </c>
    </row>
    <row r="11" spans="1:25" x14ac:dyDescent="0.2">
      <c r="A11" s="6" t="s">
        <v>224</v>
      </c>
      <c r="B11" s="5" t="s">
        <v>267</v>
      </c>
      <c r="C11" s="90"/>
      <c r="D11" s="107">
        <f>投入係数表!AN11</f>
        <v>0.83129251700680273</v>
      </c>
      <c r="E11" s="110">
        <f t="shared" si="9"/>
        <v>83.129251700680271</v>
      </c>
      <c r="F11" s="85">
        <f>分析係数表!C14</f>
        <v>0.3356233343204027</v>
      </c>
      <c r="G11" s="110">
        <f t="shared" si="0"/>
        <v>27.900116635342318</v>
      </c>
      <c r="H11" s="110">
        <v>31.638666956122957</v>
      </c>
      <c r="I11" s="110">
        <f t="shared" si="1"/>
        <v>31.638666956122957</v>
      </c>
      <c r="J11" s="85">
        <f>分析係数表!G14</f>
        <v>0.16310052482842147</v>
      </c>
      <c r="K11" s="111">
        <f t="shared" si="2"/>
        <v>5.16028318541529</v>
      </c>
      <c r="L11" s="79"/>
      <c r="M11" s="80"/>
      <c r="N11" s="81">
        <f>分析係数表!H14</f>
        <v>1.1635771269826263E-3</v>
      </c>
      <c r="O11" s="82">
        <f t="shared" si="3"/>
        <v>6.1044524481151403E-3</v>
      </c>
      <c r="P11" s="76">
        <f>分析係数表!C14</f>
        <v>0.3356233343204027</v>
      </c>
      <c r="Q11" s="82">
        <f t="shared" si="4"/>
        <v>2.0487966848367484E-3</v>
      </c>
      <c r="R11" s="83">
        <v>2.3976643832562136E-2</v>
      </c>
      <c r="S11" s="84">
        <f t="shared" si="5"/>
        <v>31.662643599955519</v>
      </c>
      <c r="T11" s="85">
        <f>分析係数表!F14</f>
        <v>0.30244919930022879</v>
      </c>
      <c r="U11" s="86">
        <f t="shared" si="6"/>
        <v>9.5763412045350602</v>
      </c>
      <c r="V11" s="87">
        <f>分析係数表!D14</f>
        <v>4.1515273852778901E-2</v>
      </c>
      <c r="W11" s="88">
        <f t="shared" si="7"/>
        <v>1</v>
      </c>
      <c r="X11" s="76">
        <f>分析係数表!E14</f>
        <v>3.7780917776880633E-2</v>
      </c>
      <c r="Y11" s="89">
        <f t="shared" si="8"/>
        <v>1</v>
      </c>
    </row>
    <row r="12" spans="1:25" x14ac:dyDescent="0.2">
      <c r="A12" s="6" t="s">
        <v>225</v>
      </c>
      <c r="B12" s="5" t="s">
        <v>29</v>
      </c>
      <c r="C12" s="90"/>
      <c r="D12" s="107">
        <f>投入係数表!AN12</f>
        <v>2.3809523809523812E-3</v>
      </c>
      <c r="E12" s="110">
        <f t="shared" si="9"/>
        <v>0.23809523809523811</v>
      </c>
      <c r="F12" s="85">
        <f>分析係数表!C15</f>
        <v>0</v>
      </c>
      <c r="G12" s="110">
        <f t="shared" si="0"/>
        <v>0</v>
      </c>
      <c r="H12" s="110">
        <v>0</v>
      </c>
      <c r="I12" s="110">
        <f t="shared" si="1"/>
        <v>0</v>
      </c>
      <c r="J12" s="85">
        <f>分析係数表!G15</f>
        <v>9.5606539729529705E-2</v>
      </c>
      <c r="K12" s="111">
        <f t="shared" si="2"/>
        <v>0</v>
      </c>
      <c r="L12" s="79"/>
      <c r="M12" s="80"/>
      <c r="N12" s="81">
        <f>分析係数表!H15</f>
        <v>8.4650235987986065E-3</v>
      </c>
      <c r="O12" s="82">
        <f t="shared" si="3"/>
        <v>4.4409891560037648E-2</v>
      </c>
      <c r="P12" s="76">
        <f>分析係数表!C15</f>
        <v>0</v>
      </c>
      <c r="Q12" s="82">
        <f t="shared" si="4"/>
        <v>0</v>
      </c>
      <c r="R12" s="83">
        <v>0</v>
      </c>
      <c r="S12" s="84">
        <f t="shared" si="5"/>
        <v>0</v>
      </c>
      <c r="T12" s="85">
        <f>分析係数表!F15</f>
        <v>0.30377447352486037</v>
      </c>
      <c r="U12" s="86">
        <f t="shared" si="6"/>
        <v>0</v>
      </c>
      <c r="V12" s="87">
        <f>分析係数表!D15</f>
        <v>5.3286685056852585E-2</v>
      </c>
      <c r="W12" s="88">
        <f t="shared" si="7"/>
        <v>0</v>
      </c>
      <c r="X12" s="76">
        <f>分析係数表!E15</f>
        <v>4.9317096144789074E-2</v>
      </c>
      <c r="Y12" s="89">
        <f t="shared" si="8"/>
        <v>0</v>
      </c>
    </row>
    <row r="13" spans="1:25" x14ac:dyDescent="0.2">
      <c r="A13" s="6" t="s">
        <v>226</v>
      </c>
      <c r="B13" s="5" t="s">
        <v>30</v>
      </c>
      <c r="C13" s="90"/>
      <c r="D13" s="107">
        <f>投入係数表!AN13</f>
        <v>0</v>
      </c>
      <c r="E13" s="110">
        <f t="shared" si="9"/>
        <v>0</v>
      </c>
      <c r="F13" s="85">
        <f>分析係数表!C16</f>
        <v>4.9444829979181093E-2</v>
      </c>
      <c r="G13" s="110">
        <f t="shared" si="0"/>
        <v>0</v>
      </c>
      <c r="H13" s="110">
        <v>1.3186335236701008E-2</v>
      </c>
      <c r="I13" s="110">
        <f t="shared" si="1"/>
        <v>1.3186335236701008E-2</v>
      </c>
      <c r="J13" s="85">
        <f>分析係数表!G16</f>
        <v>3.3546325878594248E-2</v>
      </c>
      <c r="K13" s="111">
        <f t="shared" si="2"/>
        <v>4.4235309899476224E-4</v>
      </c>
      <c r="L13" s="79"/>
      <c r="M13" s="80"/>
      <c r="N13" s="81">
        <f>分析係数表!H16</f>
        <v>1.6697331772200688E-2</v>
      </c>
      <c r="O13" s="82">
        <f t="shared" si="3"/>
        <v>8.7598892630452271E-2</v>
      </c>
      <c r="P13" s="76">
        <f>分析係数表!C16</f>
        <v>4.9444829979181093E-2</v>
      </c>
      <c r="Q13" s="82">
        <f t="shared" si="4"/>
        <v>4.3313123524772526E-3</v>
      </c>
      <c r="R13" s="83">
        <v>5.1596290340785948E-3</v>
      </c>
      <c r="S13" s="84">
        <f t="shared" si="5"/>
        <v>1.8345964270779603E-2</v>
      </c>
      <c r="T13" s="85">
        <f>分析係数表!F16</f>
        <v>0.28753993610223644</v>
      </c>
      <c r="U13" s="86">
        <f t="shared" si="6"/>
        <v>5.2751973941538794E-3</v>
      </c>
      <c r="V13" s="87">
        <f>分析係数表!D16</f>
        <v>3.9936102236421724E-2</v>
      </c>
      <c r="W13" s="88">
        <f t="shared" si="7"/>
        <v>0</v>
      </c>
      <c r="X13" s="76">
        <f>分析係数表!E16</f>
        <v>3.1948881789137379E-2</v>
      </c>
      <c r="Y13" s="89">
        <f t="shared" si="8"/>
        <v>0</v>
      </c>
    </row>
    <row r="14" spans="1:25" x14ac:dyDescent="0.2">
      <c r="A14" s="6" t="s">
        <v>2</v>
      </c>
      <c r="B14" s="5" t="s">
        <v>364</v>
      </c>
      <c r="C14" s="90"/>
      <c r="D14" s="107">
        <f>投入係数表!AN14</f>
        <v>3.4013605442176874E-2</v>
      </c>
      <c r="E14" s="110">
        <f t="shared" si="9"/>
        <v>3.4013605442176873</v>
      </c>
      <c r="F14" s="85">
        <f>分析係数表!C17</f>
        <v>0.25757290686735657</v>
      </c>
      <c r="G14" s="110">
        <f t="shared" si="0"/>
        <v>0.87609832267808363</v>
      </c>
      <c r="H14" s="110">
        <v>1.2077958537509157</v>
      </c>
      <c r="I14" s="110">
        <f t="shared" si="1"/>
        <v>1.2077958537509157</v>
      </c>
      <c r="J14" s="85">
        <f>分析係数表!G17</f>
        <v>0.2176385387050051</v>
      </c>
      <c r="K14" s="111">
        <f t="shared" si="2"/>
        <v>0.26286292466431332</v>
      </c>
      <c r="L14" s="79"/>
      <c r="M14" s="80"/>
      <c r="N14" s="81">
        <f>分析係数表!H17</f>
        <v>2.8507639611074346E-3</v>
      </c>
      <c r="O14" s="82">
        <f t="shared" si="3"/>
        <v>1.4955908497882095E-2</v>
      </c>
      <c r="P14" s="76">
        <f>分析係数表!C17</f>
        <v>0.25757290686735657</v>
      </c>
      <c r="Q14" s="82">
        <f t="shared" si="4"/>
        <v>3.8522368266416915E-3</v>
      </c>
      <c r="R14" s="83">
        <v>9.90251017534074E-3</v>
      </c>
      <c r="S14" s="84">
        <f t="shared" si="5"/>
        <v>1.2176983639262564</v>
      </c>
      <c r="T14" s="85">
        <f>分析係数表!F17</f>
        <v>0.33994957352073385</v>
      </c>
      <c r="U14" s="86">
        <f t="shared" si="6"/>
        <v>0.41395603949362625</v>
      </c>
      <c r="V14" s="87">
        <f>分析係数表!D17</f>
        <v>5.4825384904243338E-2</v>
      </c>
      <c r="W14" s="88">
        <f t="shared" si="7"/>
        <v>0</v>
      </c>
      <c r="X14" s="76">
        <f>分析係数表!E17</f>
        <v>5.2625932085188565E-2</v>
      </c>
      <c r="Y14" s="89">
        <f t="shared" si="8"/>
        <v>0</v>
      </c>
    </row>
    <row r="15" spans="1:25" x14ac:dyDescent="0.2">
      <c r="A15" s="6" t="s">
        <v>3</v>
      </c>
      <c r="B15" s="5" t="s">
        <v>31</v>
      </c>
      <c r="C15" s="90"/>
      <c r="D15" s="107">
        <f>投入係数表!AN15</f>
        <v>1.0204081632653062E-3</v>
      </c>
      <c r="E15" s="110">
        <f t="shared" si="9"/>
        <v>0.10204081632653061</v>
      </c>
      <c r="F15" s="85">
        <f>分析係数表!C18</f>
        <v>0.16953824948311513</v>
      </c>
      <c r="G15" s="110">
        <f t="shared" si="0"/>
        <v>1.7299821375828073E-2</v>
      </c>
      <c r="H15" s="110">
        <v>3.8107739028971931E-2</v>
      </c>
      <c r="I15" s="110">
        <f t="shared" si="1"/>
        <v>3.8107739028971931E-2</v>
      </c>
      <c r="J15" s="85">
        <f>分析係数表!G18</f>
        <v>0.21537419573315272</v>
      </c>
      <c r="K15" s="111">
        <f t="shared" si="2"/>
        <v>8.2074236445737036E-3</v>
      </c>
      <c r="L15" s="79"/>
      <c r="M15" s="80"/>
      <c r="N15" s="81">
        <f>分析係数表!H18</f>
        <v>4.4361377966212629E-4</v>
      </c>
      <c r="O15" s="82">
        <f t="shared" si="3"/>
        <v>2.3273224958438973E-3</v>
      </c>
      <c r="P15" s="76">
        <f>分析係数表!C18</f>
        <v>0.16953824948311513</v>
      </c>
      <c r="Q15" s="82">
        <f t="shared" si="4"/>
        <v>3.9457018192804886E-4</v>
      </c>
      <c r="R15" s="83">
        <v>1.1830250449655433E-3</v>
      </c>
      <c r="S15" s="84">
        <f t="shared" si="5"/>
        <v>3.9290764073937473E-2</v>
      </c>
      <c r="T15" s="85">
        <f>分析係数表!F18</f>
        <v>0.45885540128682695</v>
      </c>
      <c r="U15" s="86">
        <f t="shared" si="6"/>
        <v>1.8028779316012624E-2</v>
      </c>
      <c r="V15" s="87">
        <f>分析係数表!D18</f>
        <v>0.10802573653911277</v>
      </c>
      <c r="W15" s="88">
        <f t="shared" si="7"/>
        <v>0</v>
      </c>
      <c r="X15" s="76">
        <f>分析係数表!E18</f>
        <v>0.10599390450389434</v>
      </c>
      <c r="Y15" s="89">
        <f t="shared" si="8"/>
        <v>0</v>
      </c>
    </row>
    <row r="16" spans="1:25" x14ac:dyDescent="0.2">
      <c r="A16" s="6" t="s">
        <v>4</v>
      </c>
      <c r="B16" s="5" t="s">
        <v>32</v>
      </c>
      <c r="C16" s="90"/>
      <c r="D16" s="107">
        <f>投入係数表!AN16</f>
        <v>0</v>
      </c>
      <c r="E16" s="110">
        <f t="shared" si="9"/>
        <v>0</v>
      </c>
      <c r="F16" s="85">
        <f>分析係数表!C19</f>
        <v>7.0188221007893126E-2</v>
      </c>
      <c r="G16" s="110">
        <f t="shared" si="0"/>
        <v>0</v>
      </c>
      <c r="H16" s="110">
        <v>1.3817505942711862E-2</v>
      </c>
      <c r="I16" s="110">
        <f t="shared" si="1"/>
        <v>1.3817505942711862E-2</v>
      </c>
      <c r="J16" s="85">
        <f>分析係数表!G19</f>
        <v>5.7542768273716953E-2</v>
      </c>
      <c r="K16" s="111">
        <f t="shared" si="2"/>
        <v>7.9509754258217562E-4</v>
      </c>
      <c r="L16" s="79"/>
      <c r="M16" s="80"/>
      <c r="N16" s="81">
        <f>分析係数表!H19</f>
        <v>-1.1635771269826264E-4</v>
      </c>
      <c r="O16" s="82">
        <f t="shared" si="3"/>
        <v>-6.1044524481151409E-4</v>
      </c>
      <c r="P16" s="76">
        <f>分析係数表!C19</f>
        <v>7.0188221007893126E-2</v>
      </c>
      <c r="Q16" s="82">
        <f t="shared" si="4"/>
        <v>-4.2846065756047975E-5</v>
      </c>
      <c r="R16" s="83">
        <v>3.8184602465619367E-4</v>
      </c>
      <c r="S16" s="84">
        <f t="shared" si="5"/>
        <v>1.4199351967368056E-2</v>
      </c>
      <c r="T16" s="85">
        <f>分析係数表!F19</f>
        <v>0.24027993779160187</v>
      </c>
      <c r="U16" s="86">
        <f t="shared" si="6"/>
        <v>3.4118194074002563E-3</v>
      </c>
      <c r="V16" s="87">
        <f>分析係数表!D19</f>
        <v>1.4774494556765163E-2</v>
      </c>
      <c r="W16" s="88">
        <f t="shared" si="7"/>
        <v>0</v>
      </c>
      <c r="X16" s="76">
        <f>分析係数表!E19</f>
        <v>1.6329704510108865E-2</v>
      </c>
      <c r="Y16" s="89">
        <f t="shared" si="8"/>
        <v>0</v>
      </c>
    </row>
    <row r="17" spans="1:25" x14ac:dyDescent="0.2">
      <c r="A17" s="6" t="s">
        <v>5</v>
      </c>
      <c r="B17" s="5" t="s">
        <v>33</v>
      </c>
      <c r="C17" s="90"/>
      <c r="D17" s="107">
        <f>投入係数表!AN17</f>
        <v>3.4013605442176868E-4</v>
      </c>
      <c r="E17" s="110">
        <f t="shared" si="9"/>
        <v>3.4013605442176867E-2</v>
      </c>
      <c r="F17" s="85">
        <f>分析係数表!C20</f>
        <v>0.17015847434864362</v>
      </c>
      <c r="G17" s="110">
        <f t="shared" si="0"/>
        <v>5.7877032091375371E-3</v>
      </c>
      <c r="H17" s="110">
        <v>3.4206556617722851E-2</v>
      </c>
      <c r="I17" s="110">
        <f t="shared" si="1"/>
        <v>3.4206556617722851E-2</v>
      </c>
      <c r="J17" s="85">
        <f>分析係数表!G20</f>
        <v>0.1001139508383526</v>
      </c>
      <c r="K17" s="111">
        <f t="shared" si="2"/>
        <v>3.4245535275760305E-3</v>
      </c>
      <c r="L17" s="79"/>
      <c r="M17" s="80"/>
      <c r="N17" s="81">
        <f>分析係数表!H20</f>
        <v>5.5269913531674753E-4</v>
      </c>
      <c r="O17" s="82">
        <f t="shared" si="3"/>
        <v>2.899614912854692E-3</v>
      </c>
      <c r="P17" s="76">
        <f>分析係数表!C20</f>
        <v>0.17015847434864362</v>
      </c>
      <c r="Q17" s="82">
        <f t="shared" si="4"/>
        <v>4.9339404976992958E-4</v>
      </c>
      <c r="R17" s="83">
        <v>1.7672525173872222E-3</v>
      </c>
      <c r="S17" s="84">
        <f t="shared" si="5"/>
        <v>3.5973809135110071E-2</v>
      </c>
      <c r="T17" s="85">
        <f>分析係数表!F20</f>
        <v>0.22285528243529221</v>
      </c>
      <c r="U17" s="86">
        <f t="shared" si="6"/>
        <v>8.0169533950782499E-3</v>
      </c>
      <c r="V17" s="87">
        <f>分析係数表!D20</f>
        <v>3.9231645775679634E-2</v>
      </c>
      <c r="W17" s="88">
        <f t="shared" si="7"/>
        <v>0</v>
      </c>
      <c r="X17" s="76">
        <f>分析係数表!E20</f>
        <v>4.2487384014325245E-2</v>
      </c>
      <c r="Y17" s="89">
        <f t="shared" si="8"/>
        <v>0</v>
      </c>
    </row>
    <row r="18" spans="1:25" x14ac:dyDescent="0.2">
      <c r="A18" s="6" t="s">
        <v>6</v>
      </c>
      <c r="B18" s="5" t="s">
        <v>34</v>
      </c>
      <c r="C18" s="90"/>
      <c r="D18" s="107">
        <f>投入係数表!AN18</f>
        <v>0</v>
      </c>
      <c r="E18" s="110">
        <f t="shared" si="9"/>
        <v>0</v>
      </c>
      <c r="F18" s="85">
        <f>分析係数表!C21</f>
        <v>0.30753935376967689</v>
      </c>
      <c r="G18" s="110">
        <f t="shared" si="0"/>
        <v>0</v>
      </c>
      <c r="H18" s="110">
        <v>9.8791754819352817E-2</v>
      </c>
      <c r="I18" s="110">
        <f t="shared" si="1"/>
        <v>9.8791754819352817E-2</v>
      </c>
      <c r="J18" s="85">
        <f>分析係数表!G21</f>
        <v>0.28506721215663355</v>
      </c>
      <c r="K18" s="111">
        <f t="shared" si="2"/>
        <v>2.8162290130414575E-2</v>
      </c>
      <c r="L18" s="79"/>
      <c r="M18" s="80"/>
      <c r="N18" s="81">
        <f>分析係数表!H21</f>
        <v>9.2358934454245961E-4</v>
      </c>
      <c r="O18" s="82">
        <f t="shared" si="3"/>
        <v>4.8454091306913928E-3</v>
      </c>
      <c r="P18" s="76">
        <f>分析係数表!C21</f>
        <v>0.30753935376967689</v>
      </c>
      <c r="Q18" s="82">
        <f t="shared" si="4"/>
        <v>1.4901539928025228E-3</v>
      </c>
      <c r="R18" s="83">
        <v>4.1837920656856344E-3</v>
      </c>
      <c r="S18" s="84">
        <f t="shared" si="5"/>
        <v>0.10297554688503845</v>
      </c>
      <c r="T18" s="85">
        <f>分析係数表!F21</f>
        <v>0.42562828755113968</v>
      </c>
      <c r="U18" s="86">
        <f t="shared" si="6"/>
        <v>4.3829305680321007E-2</v>
      </c>
      <c r="V18" s="87">
        <f>分析係数表!D21</f>
        <v>5.6472822910578611E-2</v>
      </c>
      <c r="W18" s="88">
        <f t="shared" si="7"/>
        <v>0</v>
      </c>
      <c r="X18" s="76">
        <f>分析係数表!E21</f>
        <v>4.989772063120982E-2</v>
      </c>
      <c r="Y18" s="89">
        <f t="shared" si="8"/>
        <v>0</v>
      </c>
    </row>
    <row r="19" spans="1:25" x14ac:dyDescent="0.2">
      <c r="A19" s="6" t="s">
        <v>7</v>
      </c>
      <c r="B19" s="5" t="s">
        <v>268</v>
      </c>
      <c r="C19" s="90"/>
      <c r="D19" s="107">
        <f>投入係数表!AN19</f>
        <v>0</v>
      </c>
      <c r="E19" s="110">
        <f t="shared" si="9"/>
        <v>0</v>
      </c>
      <c r="F19" s="85">
        <f>分析係数表!C22</f>
        <v>4.2074718897352148E-2</v>
      </c>
      <c r="G19" s="110">
        <f t="shared" si="0"/>
        <v>0</v>
      </c>
      <c r="H19" s="110">
        <v>1.177314894534478E-3</v>
      </c>
      <c r="I19" s="110">
        <f t="shared" si="1"/>
        <v>1.177314894534478E-3</v>
      </c>
      <c r="J19" s="85">
        <f>分析係数表!G22</f>
        <v>0.19450101832993891</v>
      </c>
      <c r="K19" s="111">
        <f t="shared" si="2"/>
        <v>2.289889458819606E-4</v>
      </c>
      <c r="L19" s="79"/>
      <c r="M19" s="80"/>
      <c r="N19" s="81">
        <f>分析係数表!H22</f>
        <v>4.363414226184849E-5</v>
      </c>
      <c r="O19" s="82">
        <f t="shared" si="3"/>
        <v>2.289169668043178E-4</v>
      </c>
      <c r="P19" s="76">
        <f>分析係数表!C22</f>
        <v>4.2074718897352148E-2</v>
      </c>
      <c r="Q19" s="82">
        <f t="shared" si="4"/>
        <v>9.6316170291261639E-6</v>
      </c>
      <c r="R19" s="83">
        <v>1.3082818509335217E-4</v>
      </c>
      <c r="S19" s="84">
        <f t="shared" si="5"/>
        <v>1.3081430796278303E-3</v>
      </c>
      <c r="T19" s="85">
        <f>分析係数表!F22</f>
        <v>0.41276306856754924</v>
      </c>
      <c r="U19" s="86">
        <f t="shared" si="6"/>
        <v>5.3995315167258717E-4</v>
      </c>
      <c r="V19" s="87">
        <f>分析係数表!D22</f>
        <v>1.3577732518669382E-2</v>
      </c>
      <c r="W19" s="88">
        <f t="shared" si="7"/>
        <v>0</v>
      </c>
      <c r="X19" s="76">
        <f>分析係数表!E22</f>
        <v>9.5044127630685669E-3</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0.21523178807947019</v>
      </c>
      <c r="K20" s="111">
        <f t="shared" si="2"/>
        <v>0</v>
      </c>
      <c r="L20" s="79"/>
      <c r="M20" s="80"/>
      <c r="N20" s="81">
        <f>分析係数表!H23</f>
        <v>2.908942817456566E-5</v>
      </c>
      <c r="O20" s="82">
        <f t="shared" si="3"/>
        <v>1.5261131120287852E-4</v>
      </c>
      <c r="P20" s="76">
        <f>分析係数表!C23</f>
        <v>0</v>
      </c>
      <c r="Q20" s="82">
        <f t="shared" si="4"/>
        <v>0</v>
      </c>
      <c r="R20" s="83">
        <v>0</v>
      </c>
      <c r="S20" s="84">
        <f t="shared" si="5"/>
        <v>0</v>
      </c>
      <c r="T20" s="85">
        <f>分析係数表!F23</f>
        <v>0.43984547461368656</v>
      </c>
      <c r="U20" s="86">
        <f t="shared" si="6"/>
        <v>0</v>
      </c>
      <c r="V20" s="87">
        <f>分析係数表!D23</f>
        <v>0.11589403973509933</v>
      </c>
      <c r="W20" s="88">
        <f t="shared" si="7"/>
        <v>0</v>
      </c>
      <c r="X20" s="76">
        <f>分析係数表!E23</f>
        <v>0.11479028697571744</v>
      </c>
      <c r="Y20" s="89">
        <f t="shared" si="8"/>
        <v>0</v>
      </c>
    </row>
    <row r="21" spans="1:25" x14ac:dyDescent="0.2">
      <c r="A21" s="6" t="s">
        <v>9</v>
      </c>
      <c r="B21" s="5" t="s">
        <v>270</v>
      </c>
      <c r="C21" s="90"/>
      <c r="D21" s="107">
        <f>投入係数表!AN21</f>
        <v>6.8027210884353737E-4</v>
      </c>
      <c r="E21" s="110">
        <f t="shared" si="9"/>
        <v>6.8027210884353734E-2</v>
      </c>
      <c r="F21" s="85">
        <f>分析係数表!C24</f>
        <v>7.1732954545454586E-2</v>
      </c>
      <c r="G21" s="110">
        <f t="shared" si="0"/>
        <v>4.8797928262213994E-3</v>
      </c>
      <c r="H21" s="110">
        <v>5.4759092488410929E-3</v>
      </c>
      <c r="I21" s="110">
        <f t="shared" si="1"/>
        <v>5.4759092488410929E-3</v>
      </c>
      <c r="J21" s="85">
        <f>分析係数表!G24</f>
        <v>0.20895522388059701</v>
      </c>
      <c r="K21" s="111">
        <f t="shared" si="2"/>
        <v>1.1442198430414224E-3</v>
      </c>
      <c r="L21" s="79"/>
      <c r="M21" s="80"/>
      <c r="N21" s="81">
        <f>分析係数表!H24</f>
        <v>3.4907313809478792E-4</v>
      </c>
      <c r="O21" s="82">
        <f t="shared" si="3"/>
        <v>1.8313357344345424E-3</v>
      </c>
      <c r="P21" s="76">
        <f>分析係数表!C24</f>
        <v>7.1732954545454586E-2</v>
      </c>
      <c r="Q21" s="82">
        <f t="shared" si="4"/>
        <v>1.3136712299565971E-4</v>
      </c>
      <c r="R21" s="83">
        <v>5.4949607992375654E-4</v>
      </c>
      <c r="S21" s="84">
        <f t="shared" si="5"/>
        <v>6.0254053287648497E-3</v>
      </c>
      <c r="T21" s="85">
        <f>分析係数表!F24</f>
        <v>0.39402985074626867</v>
      </c>
      <c r="U21" s="86">
        <f t="shared" si="6"/>
        <v>2.3741895623789855E-3</v>
      </c>
      <c r="V21" s="87">
        <f>分析係数表!D24</f>
        <v>2.9850746268656716E-2</v>
      </c>
      <c r="W21" s="88">
        <f t="shared" si="7"/>
        <v>0</v>
      </c>
      <c r="X21" s="76">
        <f>分析係数表!E24</f>
        <v>2.3880597014925373E-2</v>
      </c>
      <c r="Y21" s="89">
        <f t="shared" si="8"/>
        <v>0</v>
      </c>
    </row>
    <row r="22" spans="1:25" x14ac:dyDescent="0.2">
      <c r="A22" s="6" t="s">
        <v>10</v>
      </c>
      <c r="B22" s="5" t="s">
        <v>271</v>
      </c>
      <c r="C22" s="90"/>
      <c r="D22" s="107">
        <f>投入係数表!AN22</f>
        <v>2.0748299319727891E-2</v>
      </c>
      <c r="E22" s="110">
        <f t="shared" si="9"/>
        <v>2.074829931972789</v>
      </c>
      <c r="F22" s="85">
        <f>分析係数表!C25</f>
        <v>8.282778259254675E-2</v>
      </c>
      <c r="G22" s="110">
        <f t="shared" si="0"/>
        <v>0.17185356252195072</v>
      </c>
      <c r="H22" s="110">
        <v>0.18202062996242308</v>
      </c>
      <c r="I22" s="110">
        <f t="shared" si="1"/>
        <v>0.18202062996242308</v>
      </c>
      <c r="J22" s="85">
        <f>分析係数表!G25</f>
        <v>0.19696794352505498</v>
      </c>
      <c r="K22" s="111">
        <f t="shared" si="2"/>
        <v>3.5852229162833475E-2</v>
      </c>
      <c r="L22" s="79"/>
      <c r="M22" s="80"/>
      <c r="N22" s="81">
        <f>分析係数表!H25</f>
        <v>5.163373500985404E-4</v>
      </c>
      <c r="O22" s="82">
        <f t="shared" si="3"/>
        <v>2.7088507738510935E-3</v>
      </c>
      <c r="P22" s="76">
        <f>分析係数表!C25</f>
        <v>8.282778259254675E-2</v>
      </c>
      <c r="Q22" s="82">
        <f t="shared" si="4"/>
        <v>2.2436810297219039E-4</v>
      </c>
      <c r="R22" s="83">
        <v>1.3815058619724035E-3</v>
      </c>
      <c r="S22" s="84">
        <f t="shared" si="5"/>
        <v>0.18340213582439549</v>
      </c>
      <c r="T22" s="85">
        <f>分析係数表!F25</f>
        <v>0.35065385950700151</v>
      </c>
      <c r="U22" s="86">
        <f t="shared" si="6"/>
        <v>6.4310666768651589E-2</v>
      </c>
      <c r="V22" s="87">
        <f>分析係数表!D25</f>
        <v>4.351348223585233E-2</v>
      </c>
      <c r="W22" s="88">
        <f t="shared" si="7"/>
        <v>0</v>
      </c>
      <c r="X22" s="76">
        <f>分析係数表!E25</f>
        <v>4.1546117347529221E-2</v>
      </c>
      <c r="Y22" s="89">
        <f t="shared" si="8"/>
        <v>0</v>
      </c>
    </row>
    <row r="23" spans="1:25" x14ac:dyDescent="0.2">
      <c r="A23" s="6" t="s">
        <v>11</v>
      </c>
      <c r="B23" s="5" t="s">
        <v>35</v>
      </c>
      <c r="C23" s="90"/>
      <c r="D23" s="107">
        <f>投入係数表!AN23</f>
        <v>0</v>
      </c>
      <c r="E23" s="110">
        <f t="shared" si="9"/>
        <v>0</v>
      </c>
      <c r="F23" s="85">
        <f>分析係数表!C26</f>
        <v>0.67408011178388449</v>
      </c>
      <c r="G23" s="110">
        <f t="shared" si="0"/>
        <v>0</v>
      </c>
      <c r="H23" s="110">
        <v>1.6041023459486218E-2</v>
      </c>
      <c r="I23" s="110">
        <f t="shared" si="1"/>
        <v>1.6041023459486218E-2</v>
      </c>
      <c r="J23" s="85">
        <f>分析係数表!G26</f>
        <v>0.19641156410335187</v>
      </c>
      <c r="K23" s="111">
        <f t="shared" si="2"/>
        <v>3.1506425074962485E-3</v>
      </c>
      <c r="L23" s="79"/>
      <c r="M23" s="80"/>
      <c r="N23" s="81">
        <f>分析係数表!H26</f>
        <v>1.0886718494331198E-2</v>
      </c>
      <c r="O23" s="82">
        <f t="shared" si="3"/>
        <v>5.7114783217677288E-2</v>
      </c>
      <c r="P23" s="76">
        <f>分析係数表!C26</f>
        <v>0.67408011178388449</v>
      </c>
      <c r="Q23" s="82">
        <f t="shared" si="4"/>
        <v>3.8499939455884237E-2</v>
      </c>
      <c r="R23" s="83">
        <v>4.3877683687058987E-2</v>
      </c>
      <c r="S23" s="84">
        <f t="shared" si="5"/>
        <v>5.9918707146545208E-2</v>
      </c>
      <c r="T23" s="85">
        <f>分析係数表!F26</f>
        <v>0.33487971980706011</v>
      </c>
      <c r="U23" s="86">
        <f t="shared" si="6"/>
        <v>2.0065559860436351E-2</v>
      </c>
      <c r="V23" s="87">
        <f>分析係数表!D26</f>
        <v>4.2244001351808044E-2</v>
      </c>
      <c r="W23" s="88">
        <f t="shared" si="7"/>
        <v>0</v>
      </c>
      <c r="X23" s="76">
        <f>分析係数表!E26</f>
        <v>4.5807858920396939E-2</v>
      </c>
      <c r="Y23" s="89">
        <f t="shared" si="8"/>
        <v>0</v>
      </c>
    </row>
    <row r="24" spans="1:25" x14ac:dyDescent="0.2">
      <c r="A24" s="6" t="s">
        <v>12</v>
      </c>
      <c r="B24" s="5" t="s">
        <v>365</v>
      </c>
      <c r="C24" s="90"/>
      <c r="D24" s="107">
        <f>投入係数表!AN24</f>
        <v>0</v>
      </c>
      <c r="E24" s="110">
        <f t="shared" si="9"/>
        <v>0</v>
      </c>
      <c r="F24" s="85">
        <f>分析係数表!C27</f>
        <v>6.0248713550600352E-2</v>
      </c>
      <c r="G24" s="110">
        <f t="shared" si="0"/>
        <v>0</v>
      </c>
      <c r="H24" s="110">
        <v>1.2873409231302864E-4</v>
      </c>
      <c r="I24" s="110">
        <f t="shared" si="1"/>
        <v>1.2873409231302864E-4</v>
      </c>
      <c r="J24" s="85">
        <f>分析係数表!G27</f>
        <v>0.16803278688524589</v>
      </c>
      <c r="K24" s="111">
        <f t="shared" si="2"/>
        <v>2.1631548298500715E-5</v>
      </c>
      <c r="L24" s="79"/>
      <c r="M24" s="80"/>
      <c r="N24" s="81">
        <f>分析係数表!H27</f>
        <v>1.0879446137287556E-2</v>
      </c>
      <c r="O24" s="82">
        <f t="shared" si="3"/>
        <v>5.7076630389876565E-2</v>
      </c>
      <c r="P24" s="76">
        <f>分析係数表!C27</f>
        <v>6.0248713550600352E-2</v>
      </c>
      <c r="Q24" s="82">
        <f t="shared" si="4"/>
        <v>3.438793554793164E-3</v>
      </c>
      <c r="R24" s="83">
        <v>3.4805237861628441E-3</v>
      </c>
      <c r="S24" s="84">
        <f t="shared" si="5"/>
        <v>3.6092578784758726E-3</v>
      </c>
      <c r="T24" s="85">
        <f>分析係数表!F27</f>
        <v>0.31967213114754101</v>
      </c>
      <c r="U24" s="86">
        <f t="shared" si="6"/>
        <v>1.1537791578734348E-3</v>
      </c>
      <c r="V24" s="87">
        <f>分析係数表!D27</f>
        <v>1.6393442622950821E-2</v>
      </c>
      <c r="W24" s="88">
        <f t="shared" si="7"/>
        <v>0</v>
      </c>
      <c r="X24" s="76">
        <f>分析係数表!E27</f>
        <v>1.7759562841530054E-2</v>
      </c>
      <c r="Y24" s="89">
        <f t="shared" si="8"/>
        <v>0</v>
      </c>
    </row>
    <row r="25" spans="1:25" x14ac:dyDescent="0.2">
      <c r="A25" s="6" t="s">
        <v>13</v>
      </c>
      <c r="B25" s="5" t="s">
        <v>191</v>
      </c>
      <c r="C25" s="90"/>
      <c r="D25" s="107">
        <f>投入係数表!AN25</f>
        <v>0</v>
      </c>
      <c r="E25" s="110">
        <f t="shared" si="9"/>
        <v>0</v>
      </c>
      <c r="F25" s="85">
        <f>分析係数表!C28</f>
        <v>0.15853112404836545</v>
      </c>
      <c r="G25" s="110">
        <f t="shared" si="0"/>
        <v>0</v>
      </c>
      <c r="H25" s="110">
        <v>3.2597184863721491E-3</v>
      </c>
      <c r="I25" s="110">
        <f t="shared" si="1"/>
        <v>3.2597184863721491E-3</v>
      </c>
      <c r="J25" s="85">
        <f>分析係数表!G28</f>
        <v>0.12484608017512655</v>
      </c>
      <c r="K25" s="111">
        <f t="shared" si="2"/>
        <v>4.0696307549795949E-4</v>
      </c>
      <c r="L25" s="79"/>
      <c r="M25" s="80"/>
      <c r="N25" s="81">
        <f>分析係数表!H28</f>
        <v>2.0813485858901727E-2</v>
      </c>
      <c r="O25" s="82">
        <f t="shared" si="3"/>
        <v>0.10919339316565957</v>
      </c>
      <c r="P25" s="76">
        <f>分析係数表!C28</f>
        <v>0.15853112404836545</v>
      </c>
      <c r="Q25" s="82">
        <f t="shared" si="4"/>
        <v>1.7310551357207118E-2</v>
      </c>
      <c r="R25" s="83">
        <v>1.9663167655886844E-2</v>
      </c>
      <c r="S25" s="84">
        <f t="shared" si="5"/>
        <v>2.2922886142258993E-2</v>
      </c>
      <c r="T25" s="85">
        <f>分析係数表!F28</f>
        <v>0.21350389930223013</v>
      </c>
      <c r="U25" s="86">
        <f t="shared" si="6"/>
        <v>4.8941255746333505E-3</v>
      </c>
      <c r="V25" s="87">
        <f>分析係数表!D28</f>
        <v>5.3153646189629221E-2</v>
      </c>
      <c r="W25" s="88">
        <f t="shared" si="7"/>
        <v>0</v>
      </c>
      <c r="X25" s="76">
        <f>分析係数表!E28</f>
        <v>4.6791626761526886E-2</v>
      </c>
      <c r="Y25" s="89">
        <f t="shared" si="8"/>
        <v>0</v>
      </c>
    </row>
    <row r="26" spans="1:25" x14ac:dyDescent="0.2">
      <c r="A26" s="6" t="s">
        <v>14</v>
      </c>
      <c r="B26" s="5" t="s">
        <v>50</v>
      </c>
      <c r="C26" s="90"/>
      <c r="D26" s="107">
        <f>投入係数表!AN26</f>
        <v>4.8299319727891157E-2</v>
      </c>
      <c r="E26" s="110">
        <f t="shared" si="9"/>
        <v>4.8299319727891161</v>
      </c>
      <c r="F26" s="85">
        <f>分析係数表!C29</f>
        <v>0.64680851063829792</v>
      </c>
      <c r="G26" s="110">
        <f t="shared" si="0"/>
        <v>3.1240411058040243</v>
      </c>
      <c r="H26" s="110">
        <v>3.6098385843695557</v>
      </c>
      <c r="I26" s="110">
        <f t="shared" si="1"/>
        <v>3.6098385843695557</v>
      </c>
      <c r="J26" s="85">
        <f>分析係数表!G29</f>
        <v>0.2586455783593799</v>
      </c>
      <c r="K26" s="111">
        <f t="shared" si="2"/>
        <v>0.93366878843826895</v>
      </c>
      <c r="L26" s="79"/>
      <c r="M26" s="80"/>
      <c r="N26" s="81">
        <f>分析係数表!H29</f>
        <v>9.8394990800468336E-3</v>
      </c>
      <c r="O26" s="82">
        <f t="shared" si="3"/>
        <v>5.1620776014373655E-2</v>
      </c>
      <c r="P26" s="76">
        <f>分析係数表!C29</f>
        <v>0.64680851063829792</v>
      </c>
      <c r="Q26" s="82">
        <f t="shared" si="4"/>
        <v>3.3388757251850198E-2</v>
      </c>
      <c r="R26" s="83">
        <v>5.0631887896439486E-2</v>
      </c>
      <c r="S26" s="84">
        <f t="shared" si="5"/>
        <v>3.6604704722659953</v>
      </c>
      <c r="T26" s="85">
        <f>分析係数表!F29</f>
        <v>0.37783217222117615</v>
      </c>
      <c r="U26" s="86">
        <f t="shared" si="6"/>
        <v>1.3830435098877356</v>
      </c>
      <c r="V26" s="87">
        <f>分析係数表!D29</f>
        <v>7.0859222996296989E-2</v>
      </c>
      <c r="W26" s="88">
        <f t="shared" si="7"/>
        <v>0</v>
      </c>
      <c r="X26" s="76">
        <f>分析係数表!E29</f>
        <v>5.4980229711918661E-2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0.16970845880209959</v>
      </c>
      <c r="I27" s="110">
        <f t="shared" si="1"/>
        <v>0.16970845880209959</v>
      </c>
      <c r="J27" s="85">
        <f>分析係数表!G30</f>
        <v>0.34450721322190581</v>
      </c>
      <c r="K27" s="111">
        <f t="shared" si="2"/>
        <v>5.8465788202095942E-2</v>
      </c>
      <c r="L27" s="79"/>
      <c r="M27" s="80"/>
      <c r="N27" s="81">
        <f>分析係数表!H30</f>
        <v>0</v>
      </c>
      <c r="O27" s="82">
        <f t="shared" si="3"/>
        <v>0</v>
      </c>
      <c r="P27" s="76">
        <f>分析係数表!C30</f>
        <v>1</v>
      </c>
      <c r="Q27" s="82">
        <f t="shared" si="4"/>
        <v>0</v>
      </c>
      <c r="R27" s="83">
        <v>1.3192883275609755E-2</v>
      </c>
      <c r="S27" s="84">
        <f t="shared" si="5"/>
        <v>0.18290134207770933</v>
      </c>
      <c r="T27" s="85">
        <f>分析係数表!F30</f>
        <v>0.4405434427377562</v>
      </c>
      <c r="U27" s="86">
        <f t="shared" si="6"/>
        <v>8.0575986920270098E-2</v>
      </c>
      <c r="V27" s="87">
        <f>分析係数表!D30</f>
        <v>0.11695223866660441</v>
      </c>
      <c r="W27" s="88">
        <f t="shared" si="7"/>
        <v>0</v>
      </c>
      <c r="X27" s="76">
        <f>分析係数表!E30</f>
        <v>6.7136654372286289E-2</v>
      </c>
      <c r="Y27" s="89">
        <f t="shared" si="8"/>
        <v>0</v>
      </c>
    </row>
    <row r="28" spans="1:25" x14ac:dyDescent="0.2">
      <c r="A28" s="6" t="s">
        <v>16</v>
      </c>
      <c r="B28" s="5" t="s">
        <v>192</v>
      </c>
      <c r="C28" s="90"/>
      <c r="D28" s="107">
        <f>投入係数表!AN28</f>
        <v>0</v>
      </c>
      <c r="E28" s="110">
        <f t="shared" si="9"/>
        <v>0</v>
      </c>
      <c r="F28" s="85">
        <f>分析係数表!C31</f>
        <v>0.1179326099371788</v>
      </c>
      <c r="G28" s="110">
        <f t="shared" si="0"/>
        <v>0</v>
      </c>
      <c r="H28" s="110">
        <v>0.22393959503337957</v>
      </c>
      <c r="I28" s="110">
        <f t="shared" si="1"/>
        <v>0.22393959503337957</v>
      </c>
      <c r="J28" s="85">
        <f>分析係数表!G31</f>
        <v>7.0682730923694773E-2</v>
      </c>
      <c r="K28" s="111">
        <f t="shared" si="2"/>
        <v>1.5828662138905544E-2</v>
      </c>
      <c r="L28" s="79"/>
      <c r="M28" s="80"/>
      <c r="N28" s="81">
        <f>分析係数表!H31</f>
        <v>2.2689753976161214E-2</v>
      </c>
      <c r="O28" s="82">
        <f t="shared" si="3"/>
        <v>0.11903682273824526</v>
      </c>
      <c r="P28" s="76">
        <f>分析係数表!C31</f>
        <v>0.1179326099371788</v>
      </c>
      <c r="Q28" s="82">
        <f t="shared" si="4"/>
        <v>1.4038323184150573E-2</v>
      </c>
      <c r="R28" s="83">
        <v>1.8283273108295629E-2</v>
      </c>
      <c r="S28" s="84">
        <f t="shared" si="5"/>
        <v>0.24222286814167521</v>
      </c>
      <c r="T28" s="85">
        <f>分析係数表!F31</f>
        <v>0.34457831325301203</v>
      </c>
      <c r="U28" s="86">
        <f t="shared" si="6"/>
        <v>8.3464747335565193E-2</v>
      </c>
      <c r="V28" s="87">
        <f>分析係数表!D31</f>
        <v>1.8473895582329317E-2</v>
      </c>
      <c r="W28" s="88">
        <f t="shared" si="7"/>
        <v>0</v>
      </c>
      <c r="X28" s="76">
        <f>分析係数表!E31</f>
        <v>1.6064257028112448E-2</v>
      </c>
      <c r="Y28" s="89">
        <f t="shared" si="8"/>
        <v>0</v>
      </c>
    </row>
    <row r="29" spans="1:25" x14ac:dyDescent="0.2">
      <c r="A29" s="6" t="s">
        <v>17</v>
      </c>
      <c r="B29" s="5" t="s">
        <v>272</v>
      </c>
      <c r="C29" s="90"/>
      <c r="D29" s="107">
        <f>投入係数表!AN29</f>
        <v>0</v>
      </c>
      <c r="E29" s="110">
        <f t="shared" si="9"/>
        <v>0</v>
      </c>
      <c r="F29" s="85">
        <f>分析係数表!C32</f>
        <v>0.90289699570815452</v>
      </c>
      <c r="G29" s="110">
        <f t="shared" si="0"/>
        <v>0</v>
      </c>
      <c r="H29" s="110">
        <v>9.2149963842079588E-2</v>
      </c>
      <c r="I29" s="110">
        <f t="shared" si="1"/>
        <v>9.2149963842079588E-2</v>
      </c>
      <c r="J29" s="85">
        <f>分析係数表!G32</f>
        <v>0.14049586776859505</v>
      </c>
      <c r="K29" s="111">
        <f t="shared" si="2"/>
        <v>1.2946689134837628E-2</v>
      </c>
      <c r="L29" s="79"/>
      <c r="M29" s="80"/>
      <c r="N29" s="81">
        <f>分析係数表!H32</f>
        <v>6.5160319111027074E-3</v>
      </c>
      <c r="O29" s="82">
        <f t="shared" si="3"/>
        <v>3.4184933709444788E-2</v>
      </c>
      <c r="P29" s="76">
        <f>分析係数表!C32</f>
        <v>0.90289699570815452</v>
      </c>
      <c r="Q29" s="82">
        <f t="shared" si="4"/>
        <v>3.0865473944740117E-2</v>
      </c>
      <c r="R29" s="83">
        <v>4.0195443638804652E-2</v>
      </c>
      <c r="S29" s="84">
        <f t="shared" si="5"/>
        <v>0.13234540748088425</v>
      </c>
      <c r="T29" s="85">
        <f>分析係数表!F32</f>
        <v>0.48288075560802834</v>
      </c>
      <c r="U29" s="86">
        <f t="shared" si="6"/>
        <v>6.390705036562179E-2</v>
      </c>
      <c r="V29" s="87">
        <f>分析係数表!D32</f>
        <v>1.475796930342385E-2</v>
      </c>
      <c r="W29" s="88">
        <f t="shared" si="7"/>
        <v>0</v>
      </c>
      <c r="X29" s="76">
        <f>分析係数表!E32</f>
        <v>1.8890200708382526E-2</v>
      </c>
      <c r="Y29" s="89">
        <f t="shared" si="8"/>
        <v>0</v>
      </c>
    </row>
    <row r="30" spans="1:25" x14ac:dyDescent="0.2">
      <c r="A30" s="6" t="s">
        <v>18</v>
      </c>
      <c r="B30" s="5" t="s">
        <v>273</v>
      </c>
      <c r="C30" s="90"/>
      <c r="D30" s="107">
        <f>投入係数表!AN30</f>
        <v>0</v>
      </c>
      <c r="E30" s="110">
        <f t="shared" si="9"/>
        <v>0</v>
      </c>
      <c r="F30" s="85">
        <f>分析係数表!C33</f>
        <v>0.9642857142857143</v>
      </c>
      <c r="G30" s="110">
        <f t="shared" si="0"/>
        <v>0</v>
      </c>
      <c r="H30" s="110">
        <v>4.4275164452303124E-2</v>
      </c>
      <c r="I30" s="110">
        <f t="shared" si="1"/>
        <v>4.4275164452303124E-2</v>
      </c>
      <c r="J30" s="85">
        <f>分析係数表!G33</f>
        <v>0.50770178681454092</v>
      </c>
      <c r="K30" s="111">
        <f t="shared" si="2"/>
        <v>2.247858010394194E-2</v>
      </c>
      <c r="L30" s="79"/>
      <c r="M30" s="80"/>
      <c r="N30" s="81">
        <f>分析係数表!H33</f>
        <v>9.5995112976066674E-4</v>
      </c>
      <c r="O30" s="82">
        <f t="shared" si="3"/>
        <v>5.0361732696949909E-3</v>
      </c>
      <c r="P30" s="76">
        <f>分析係数表!C33</f>
        <v>0.9642857142857143</v>
      </c>
      <c r="Q30" s="82">
        <f t="shared" si="4"/>
        <v>4.8563099386344554E-3</v>
      </c>
      <c r="R30" s="83">
        <v>1.6558373554927636E-2</v>
      </c>
      <c r="S30" s="84">
        <f t="shared" si="5"/>
        <v>6.0833538007230764E-2</v>
      </c>
      <c r="T30" s="85">
        <f>分析係数表!F33</f>
        <v>0.64571780653111521</v>
      </c>
      <c r="U30" s="86">
        <f t="shared" si="6"/>
        <v>3.9281298725556281E-2</v>
      </c>
      <c r="V30" s="87">
        <f>分析係数表!D33</f>
        <v>6.5311152187307459E-2</v>
      </c>
      <c r="W30" s="88">
        <f t="shared" si="7"/>
        <v>0</v>
      </c>
      <c r="X30" s="76">
        <f>分析係数表!E33</f>
        <v>5.730129390018484E-2</v>
      </c>
      <c r="Y30" s="89">
        <f t="shared" si="8"/>
        <v>0</v>
      </c>
    </row>
    <row r="31" spans="1:25" x14ac:dyDescent="0.2">
      <c r="A31" s="6" t="s">
        <v>19</v>
      </c>
      <c r="B31" s="5" t="s">
        <v>274</v>
      </c>
      <c r="C31" s="90"/>
      <c r="D31" s="107">
        <f>投入係数表!AN31</f>
        <v>2.9591836734693878E-2</v>
      </c>
      <c r="E31" s="110">
        <f t="shared" si="9"/>
        <v>2.9591836734693877</v>
      </c>
      <c r="F31" s="85">
        <f>分析係数表!C34</f>
        <v>0.30203352059055666</v>
      </c>
      <c r="G31" s="110">
        <f t="shared" si="0"/>
        <v>0.89377266297205538</v>
      </c>
      <c r="H31" s="110">
        <v>1.8485862705334133</v>
      </c>
      <c r="I31" s="110">
        <f t="shared" si="1"/>
        <v>1.8485862705334133</v>
      </c>
      <c r="J31" s="85">
        <f>分析係数表!G34</f>
        <v>0.42483507228746548</v>
      </c>
      <c r="K31" s="111">
        <f t="shared" si="2"/>
        <v>0.78534428187167882</v>
      </c>
      <c r="L31" s="79"/>
      <c r="M31" s="80"/>
      <c r="N31" s="81">
        <f>分析係数表!H34</f>
        <v>0.16119179387231194</v>
      </c>
      <c r="O31" s="82">
        <f t="shared" si="3"/>
        <v>0.84565742820295053</v>
      </c>
      <c r="P31" s="76">
        <f>分析係数表!C34</f>
        <v>0.30203352059055666</v>
      </c>
      <c r="Q31" s="82">
        <f t="shared" si="4"/>
        <v>0.25541689025369307</v>
      </c>
      <c r="R31" s="83">
        <v>0.2814677808383958</v>
      </c>
      <c r="S31" s="84">
        <f t="shared" si="5"/>
        <v>2.1300540513718089</v>
      </c>
      <c r="T31" s="85">
        <f>分析係数表!F34</f>
        <v>0.69971459317830909</v>
      </c>
      <c r="U31" s="86">
        <f t="shared" si="6"/>
        <v>1.4904299040034343</v>
      </c>
      <c r="V31" s="87">
        <f>分析係数表!D34</f>
        <v>0.22921442942029663</v>
      </c>
      <c r="W31" s="88">
        <f t="shared" si="7"/>
        <v>0</v>
      </c>
      <c r="X31" s="76">
        <f>分析係数表!E34</f>
        <v>0.15341786365975763</v>
      </c>
      <c r="Y31" s="89">
        <f t="shared" si="8"/>
        <v>0</v>
      </c>
    </row>
    <row r="32" spans="1:25" x14ac:dyDescent="0.2">
      <c r="A32" s="6" t="s">
        <v>20</v>
      </c>
      <c r="B32" s="5" t="s">
        <v>37</v>
      </c>
      <c r="C32" s="90"/>
      <c r="D32" s="107">
        <f>投入係数表!AN32</f>
        <v>0</v>
      </c>
      <c r="E32" s="110">
        <f t="shared" si="9"/>
        <v>0</v>
      </c>
      <c r="F32" s="85">
        <f>分析係数表!C35</f>
        <v>0.24187752657583472</v>
      </c>
      <c r="G32" s="110">
        <f t="shared" si="0"/>
        <v>0</v>
      </c>
      <c r="H32" s="110">
        <v>0.10087584698141273</v>
      </c>
      <c r="I32" s="110">
        <f t="shared" si="1"/>
        <v>0.10087584698141273</v>
      </c>
      <c r="J32" s="85">
        <f>分析係数表!G35</f>
        <v>0.31447635625181319</v>
      </c>
      <c r="K32" s="111">
        <f t="shared" si="2"/>
        <v>3.1723068792530146E-2</v>
      </c>
      <c r="L32" s="79"/>
      <c r="M32" s="80"/>
      <c r="N32" s="81">
        <f>分析係数表!H35</f>
        <v>6.1051437381369679E-2</v>
      </c>
      <c r="O32" s="82">
        <f t="shared" si="3"/>
        <v>0.32029298938704132</v>
      </c>
      <c r="P32" s="76">
        <f>分析係数表!C35</f>
        <v>0.24187752657583472</v>
      </c>
      <c r="Q32" s="82">
        <f t="shared" si="4"/>
        <v>7.7471676052517632E-2</v>
      </c>
      <c r="R32" s="83">
        <v>9.6493440239894548E-2</v>
      </c>
      <c r="S32" s="84">
        <f t="shared" si="5"/>
        <v>0.19736928722130728</v>
      </c>
      <c r="T32" s="85">
        <f>分析係数表!F35</f>
        <v>0.64519872352770524</v>
      </c>
      <c r="U32" s="86">
        <f t="shared" si="6"/>
        <v>0.12734241217876049</v>
      </c>
      <c r="V32" s="87">
        <f>分析係数表!D35</f>
        <v>9.0803597331012481E-2</v>
      </c>
      <c r="W32" s="88">
        <f t="shared" si="7"/>
        <v>0</v>
      </c>
      <c r="X32" s="76">
        <f>分析係数表!E35</f>
        <v>8.3260806498404408E-2</v>
      </c>
      <c r="Y32" s="89">
        <f t="shared" si="8"/>
        <v>0</v>
      </c>
    </row>
    <row r="33" spans="1:25" x14ac:dyDescent="0.2">
      <c r="A33" s="6" t="s">
        <v>21</v>
      </c>
      <c r="B33" s="5" t="s">
        <v>38</v>
      </c>
      <c r="C33" s="90"/>
      <c r="D33" s="107">
        <f>投入係数表!AN33</f>
        <v>0</v>
      </c>
      <c r="E33" s="110">
        <f t="shared" si="9"/>
        <v>0</v>
      </c>
      <c r="F33" s="85">
        <f>分析係数表!C36</f>
        <v>0.77936171821825606</v>
      </c>
      <c r="G33" s="110">
        <f t="shared" si="0"/>
        <v>0</v>
      </c>
      <c r="H33" s="110">
        <v>0.10171228944410723</v>
      </c>
      <c r="I33" s="110">
        <f t="shared" si="1"/>
        <v>0.10171228944410723</v>
      </c>
      <c r="J33" s="85">
        <f>分析係数表!G36</f>
        <v>1.8652197083474639E-2</v>
      </c>
      <c r="K33" s="111">
        <f t="shared" si="2"/>
        <v>1.8971576685229052E-3</v>
      </c>
      <c r="L33" s="79"/>
      <c r="M33" s="80"/>
      <c r="N33" s="81">
        <f>分析係数表!H36</f>
        <v>0.16962772804293599</v>
      </c>
      <c r="O33" s="82">
        <f t="shared" si="3"/>
        <v>0.88991470845178533</v>
      </c>
      <c r="P33" s="76">
        <f>分析係数表!C36</f>
        <v>0.77936171821825606</v>
      </c>
      <c r="Q33" s="82">
        <f t="shared" si="4"/>
        <v>0.69356545624668187</v>
      </c>
      <c r="R33" s="83">
        <v>0.7240821097725465</v>
      </c>
      <c r="S33" s="84">
        <f t="shared" si="5"/>
        <v>0.82579439921665376</v>
      </c>
      <c r="T33" s="85">
        <f>分析係数表!F36</f>
        <v>0.88299985465820452</v>
      </c>
      <c r="U33" s="86">
        <f t="shared" si="6"/>
        <v>0.72917633448586461</v>
      </c>
      <c r="V33" s="87">
        <f>分析係数表!D36</f>
        <v>1.046460927280655E-2</v>
      </c>
      <c r="W33" s="88">
        <f t="shared" si="7"/>
        <v>0</v>
      </c>
      <c r="X33" s="76">
        <f>分析係数表!E36</f>
        <v>2.9068359091129307E-3</v>
      </c>
      <c r="Y33" s="89">
        <f t="shared" si="8"/>
        <v>0</v>
      </c>
    </row>
    <row r="34" spans="1:25" x14ac:dyDescent="0.2">
      <c r="A34" s="6" t="s">
        <v>22</v>
      </c>
      <c r="B34" s="5" t="s">
        <v>377</v>
      </c>
      <c r="C34" s="90"/>
      <c r="D34" s="107">
        <f>投入係数表!AN34</f>
        <v>2.1088435374149658E-2</v>
      </c>
      <c r="E34" s="110">
        <f t="shared" si="9"/>
        <v>2.1088435374149657</v>
      </c>
      <c r="F34" s="85">
        <f>分析係数表!C37</f>
        <v>0.39264934616049307</v>
      </c>
      <c r="G34" s="110">
        <f t="shared" si="0"/>
        <v>0.82803603612076759</v>
      </c>
      <c r="H34" s="110">
        <v>1.5249626868976305</v>
      </c>
      <c r="I34" s="110">
        <f t="shared" si="1"/>
        <v>1.5249626868976305</v>
      </c>
      <c r="J34" s="85">
        <f>分析係数表!G37</f>
        <v>0.48015873015873017</v>
      </c>
      <c r="K34" s="111">
        <f t="shared" si="2"/>
        <v>0.73222414728021146</v>
      </c>
      <c r="L34" s="79"/>
      <c r="M34" s="80"/>
      <c r="N34" s="81">
        <f>分析係数表!H37</f>
        <v>4.8128458914818879E-2</v>
      </c>
      <c r="O34" s="82">
        <f t="shared" si="3"/>
        <v>0.25249541438516249</v>
      </c>
      <c r="P34" s="76">
        <f>分析係数表!C37</f>
        <v>0.39264934616049307</v>
      </c>
      <c r="Q34" s="82">
        <f t="shared" si="4"/>
        <v>9.9142159366856802E-2</v>
      </c>
      <c r="R34" s="83">
        <v>0.12401115814040412</v>
      </c>
      <c r="S34" s="84">
        <f t="shared" si="5"/>
        <v>1.6489738450380347</v>
      </c>
      <c r="T34" s="85">
        <f>分析係数表!F37</f>
        <v>0.71504884004884006</v>
      </c>
      <c r="U34" s="86">
        <f t="shared" si="6"/>
        <v>1.1790968351653224</v>
      </c>
      <c r="V34" s="87">
        <f>分析係数表!D37</f>
        <v>0.11240842490842491</v>
      </c>
      <c r="W34" s="88">
        <f t="shared" si="7"/>
        <v>0</v>
      </c>
      <c r="X34" s="76">
        <f>分析係数表!E37</f>
        <v>0.10057997557997558</v>
      </c>
      <c r="Y34" s="89">
        <f t="shared" si="8"/>
        <v>0</v>
      </c>
    </row>
    <row r="35" spans="1:25" x14ac:dyDescent="0.2">
      <c r="A35" s="6" t="s">
        <v>23</v>
      </c>
      <c r="B35" s="5" t="s">
        <v>193</v>
      </c>
      <c r="C35" s="90"/>
      <c r="D35" s="107">
        <f>投入係数表!AN35</f>
        <v>0</v>
      </c>
      <c r="E35" s="110">
        <f t="shared" si="9"/>
        <v>0</v>
      </c>
      <c r="F35" s="85">
        <f>分析係数表!C38</f>
        <v>0.1050867904295959</v>
      </c>
      <c r="G35" s="110">
        <f t="shared" si="0"/>
        <v>0</v>
      </c>
      <c r="H35" s="110">
        <v>3.0638496069786289E-2</v>
      </c>
      <c r="I35" s="110">
        <f t="shared" si="1"/>
        <v>3.0638496069786289E-2</v>
      </c>
      <c r="J35" s="85">
        <f>分析係数表!G38</f>
        <v>0.35480984340044741</v>
      </c>
      <c r="K35" s="111">
        <f t="shared" si="2"/>
        <v>1.0870839992546096E-2</v>
      </c>
      <c r="L35" s="79"/>
      <c r="M35" s="80"/>
      <c r="N35" s="81">
        <f>分析係数表!H38</f>
        <v>4.2637829346869612E-2</v>
      </c>
      <c r="O35" s="82">
        <f t="shared" si="3"/>
        <v>0.22369002939561919</v>
      </c>
      <c r="P35" s="76">
        <f>分析係数表!C38</f>
        <v>0.1050867904295959</v>
      </c>
      <c r="Q35" s="82">
        <f t="shared" si="4"/>
        <v>2.3506867240287579E-2</v>
      </c>
      <c r="R35" s="83">
        <v>2.9472516575069215E-2</v>
      </c>
      <c r="S35" s="84">
        <f t="shared" si="5"/>
        <v>6.0111012644855508E-2</v>
      </c>
      <c r="T35" s="85">
        <f>分析係数表!F38</f>
        <v>0.56778523489932886</v>
      </c>
      <c r="U35" s="86">
        <f t="shared" si="6"/>
        <v>3.4130145434595811E-2</v>
      </c>
      <c r="V35" s="87">
        <f>分析係数表!D38</f>
        <v>4.0715883668903802E-2</v>
      </c>
      <c r="W35" s="88">
        <f t="shared" si="7"/>
        <v>0</v>
      </c>
      <c r="X35" s="76">
        <f>分析係数表!E38</f>
        <v>3.3557046979865772E-2</v>
      </c>
      <c r="Y35" s="89">
        <f t="shared" si="8"/>
        <v>0</v>
      </c>
    </row>
    <row r="36" spans="1:25" x14ac:dyDescent="0.2">
      <c r="A36" s="6" t="s">
        <v>24</v>
      </c>
      <c r="B36" s="5" t="s">
        <v>39</v>
      </c>
      <c r="C36" s="90"/>
      <c r="D36" s="107">
        <f>投入係数表!AN36</f>
        <v>0</v>
      </c>
      <c r="E36" s="110">
        <f t="shared" si="9"/>
        <v>0</v>
      </c>
      <c r="F36" s="85">
        <f>分析係数表!C39</f>
        <v>1</v>
      </c>
      <c r="G36" s="110">
        <f t="shared" si="0"/>
        <v>0</v>
      </c>
      <c r="H36" s="110">
        <v>4.403261000689742E-2</v>
      </c>
      <c r="I36" s="110">
        <f t="shared" si="1"/>
        <v>4.403261000689742E-2</v>
      </c>
      <c r="J36" s="85">
        <f>分析係数表!G39</f>
        <v>0.33710212609069684</v>
      </c>
      <c r="K36" s="111">
        <f t="shared" si="2"/>
        <v>1.4843486450647614E-2</v>
      </c>
      <c r="L36" s="79"/>
      <c r="M36" s="80"/>
      <c r="N36" s="81">
        <f>分析係数表!H39</f>
        <v>3.8325321619990253E-3</v>
      </c>
      <c r="O36" s="82">
        <f t="shared" si="3"/>
        <v>2.0106540250979243E-2</v>
      </c>
      <c r="P36" s="76">
        <f>分析係数表!C39</f>
        <v>1</v>
      </c>
      <c r="Q36" s="82">
        <f t="shared" si="4"/>
        <v>2.0106540250979243E-2</v>
      </c>
      <c r="R36" s="83">
        <v>6.021024483447833E-2</v>
      </c>
      <c r="S36" s="84">
        <f t="shared" si="5"/>
        <v>0.10424285484137574</v>
      </c>
      <c r="T36" s="85">
        <f>分析係数表!F39</f>
        <v>0.68778419564950233</v>
      </c>
      <c r="U36" s="86">
        <f t="shared" si="6"/>
        <v>7.1696588069283446E-2</v>
      </c>
      <c r="V36" s="87">
        <f>分析係数表!D39</f>
        <v>5.5733071156445865E-2</v>
      </c>
      <c r="W36" s="88">
        <f t="shared" si="7"/>
        <v>0</v>
      </c>
      <c r="X36" s="76">
        <f>分析係数表!E39</f>
        <v>7.0111834828560898E-2</v>
      </c>
      <c r="Y36" s="89">
        <f t="shared" si="8"/>
        <v>0</v>
      </c>
    </row>
    <row r="37" spans="1:25" x14ac:dyDescent="0.2">
      <c r="A37" s="6" t="s">
        <v>25</v>
      </c>
      <c r="B37" s="5" t="s">
        <v>40</v>
      </c>
      <c r="C37" s="90"/>
      <c r="D37" s="107">
        <f>投入係数表!AN37</f>
        <v>0</v>
      </c>
      <c r="E37" s="110">
        <f t="shared" si="9"/>
        <v>0</v>
      </c>
      <c r="F37" s="85">
        <f>分析係数表!C40</f>
        <v>0.68553257686676428</v>
      </c>
      <c r="G37" s="110">
        <f t="shared" si="0"/>
        <v>0</v>
      </c>
      <c r="H37" s="110">
        <v>2.2443302439264651E-3</v>
      </c>
      <c r="I37" s="110">
        <f t="shared" si="1"/>
        <v>2.2443302439264651E-3</v>
      </c>
      <c r="J37" s="85">
        <f>分析係数表!G40</f>
        <v>0.52354072328019352</v>
      </c>
      <c r="K37" s="111">
        <f t="shared" si="2"/>
        <v>1.1749982791848747E-3</v>
      </c>
      <c r="L37" s="79"/>
      <c r="M37" s="80"/>
      <c r="N37" s="81">
        <f>分析係数表!H40</f>
        <v>2.9983928090933552E-2</v>
      </c>
      <c r="O37" s="82">
        <f t="shared" si="3"/>
        <v>0.15730410902236702</v>
      </c>
      <c r="P37" s="76">
        <f>分析係数表!C40</f>
        <v>0.68553257686676428</v>
      </c>
      <c r="Q37" s="82">
        <f t="shared" si="4"/>
        <v>0.10783709120983369</v>
      </c>
      <c r="R37" s="83">
        <v>0.10805273790414104</v>
      </c>
      <c r="S37" s="84">
        <f t="shared" si="5"/>
        <v>0.1102970681480675</v>
      </c>
      <c r="T37" s="85">
        <f>分析係数表!F40</f>
        <v>0.72017864896718564</v>
      </c>
      <c r="U37" s="86">
        <f t="shared" si="6"/>
        <v>7.9433593523916851E-2</v>
      </c>
      <c r="V37" s="87">
        <f>分析係数表!D40</f>
        <v>0.117486508281124</v>
      </c>
      <c r="W37" s="88">
        <f t="shared" si="7"/>
        <v>0</v>
      </c>
      <c r="X37" s="76">
        <f>分析係数表!E40</f>
        <v>7.2700204701941565E-2</v>
      </c>
      <c r="Y37" s="89">
        <f t="shared" si="8"/>
        <v>0</v>
      </c>
    </row>
    <row r="38" spans="1:25" x14ac:dyDescent="0.2">
      <c r="A38" s="6" t="s">
        <v>26</v>
      </c>
      <c r="B38" s="5" t="s">
        <v>276</v>
      </c>
      <c r="C38" s="90"/>
      <c r="D38" s="107">
        <f>投入係数表!AN38</f>
        <v>0</v>
      </c>
      <c r="E38" s="110">
        <f t="shared" si="9"/>
        <v>0</v>
      </c>
      <c r="F38" s="85">
        <f>分析係数表!C41</f>
        <v>0.79754162795683559</v>
      </c>
      <c r="G38" s="110">
        <f t="shared" si="0"/>
        <v>0</v>
      </c>
      <c r="H38" s="110">
        <v>1.1747478097375579E-3</v>
      </c>
      <c r="I38" s="110">
        <f t="shared" si="1"/>
        <v>1.1747478097375579E-3</v>
      </c>
      <c r="J38" s="85">
        <f>分析係数表!G41</f>
        <v>0.45300318922749822</v>
      </c>
      <c r="K38" s="111">
        <f t="shared" si="2"/>
        <v>5.3216450434913202E-4</v>
      </c>
      <c r="L38" s="79"/>
      <c r="M38" s="80"/>
      <c r="N38" s="81">
        <f>分析係数表!H41</f>
        <v>5.1357385442195667E-2</v>
      </c>
      <c r="O38" s="82">
        <f t="shared" si="3"/>
        <v>0.269435269928682</v>
      </c>
      <c r="P38" s="76">
        <f>分析係数表!C41</f>
        <v>0.79754162795683559</v>
      </c>
      <c r="Q38" s="82">
        <f t="shared" si="4"/>
        <v>0.21488584380791048</v>
      </c>
      <c r="R38" s="83">
        <v>0.21895834523982072</v>
      </c>
      <c r="S38" s="84">
        <f t="shared" si="5"/>
        <v>0.22013309304955828</v>
      </c>
      <c r="T38" s="85">
        <f>分析係数表!F41</f>
        <v>0.55652019844082212</v>
      </c>
      <c r="U38" s="86">
        <f t="shared" si="6"/>
        <v>0.12250851262733213</v>
      </c>
      <c r="V38" s="87">
        <f>分析係数表!D41</f>
        <v>0.15915131112686037</v>
      </c>
      <c r="W38" s="88">
        <f t="shared" si="7"/>
        <v>0</v>
      </c>
      <c r="X38" s="76">
        <f>分析係数表!E41</f>
        <v>0.14781183557760452</v>
      </c>
      <c r="Y38" s="89">
        <f t="shared" si="8"/>
        <v>0</v>
      </c>
    </row>
    <row r="39" spans="1:25" x14ac:dyDescent="0.2">
      <c r="A39" s="6" t="s">
        <v>51</v>
      </c>
      <c r="B39" s="5" t="s">
        <v>367</v>
      </c>
      <c r="C39" s="90"/>
      <c r="D39" s="107">
        <f>投入係数表!AN39</f>
        <v>0</v>
      </c>
      <c r="E39" s="110">
        <f t="shared" si="9"/>
        <v>0</v>
      </c>
      <c r="F39" s="85">
        <f>分析係数表!C42</f>
        <v>0.98696461824953441</v>
      </c>
      <c r="G39" s="110">
        <f>E39*F39</f>
        <v>0</v>
      </c>
      <c r="H39" s="110">
        <v>2.484600894354896E-2</v>
      </c>
      <c r="I39" s="110">
        <f>C39+H39</f>
        <v>2.484600894354896E-2</v>
      </c>
      <c r="J39" s="85">
        <f>分析係数表!G42</f>
        <v>0.48689138576779029</v>
      </c>
      <c r="K39" s="111">
        <f>I39*J39</f>
        <v>1.2097307725323464E-2</v>
      </c>
      <c r="L39" s="79"/>
      <c r="M39" s="80"/>
      <c r="N39" s="81">
        <f>分析係数表!H42</f>
        <v>1.3250234533514657E-2</v>
      </c>
      <c r="O39" s="82">
        <f t="shared" si="3"/>
        <v>6.9514452252911169E-2</v>
      </c>
      <c r="P39" s="76">
        <f>分析係数表!C42</f>
        <v>0.98696461824953441</v>
      </c>
      <c r="Q39" s="82">
        <f>O39*P39</f>
        <v>6.8608304830619957E-2</v>
      </c>
      <c r="R39" s="83">
        <v>7.1931866561230226E-2</v>
      </c>
      <c r="S39" s="84">
        <f>I39+R39</f>
        <v>9.677787550477919E-2</v>
      </c>
      <c r="T39" s="85">
        <f>分析係数表!F42</f>
        <v>0.55852059925093633</v>
      </c>
      <c r="U39" s="86">
        <f>S39*T39</f>
        <v>5.4052437021161782E-2</v>
      </c>
      <c r="V39" s="87">
        <f>分析係数表!D42</f>
        <v>0.29447565543071164</v>
      </c>
      <c r="W39" s="88">
        <f>ROUND(S39*V39,0)</f>
        <v>0</v>
      </c>
      <c r="X39" s="76">
        <f>分析係数表!E42</f>
        <v>0.22518726591760299</v>
      </c>
      <c r="Y39" s="89">
        <f>ROUND(S39*X39,0)</f>
        <v>0</v>
      </c>
    </row>
    <row r="40" spans="1:25" x14ac:dyDescent="0.2">
      <c r="A40" s="6" t="s">
        <v>194</v>
      </c>
      <c r="B40" s="5" t="s">
        <v>41</v>
      </c>
      <c r="C40" s="90"/>
      <c r="D40" s="107">
        <f>投入係数表!AN40</f>
        <v>0</v>
      </c>
      <c r="E40" s="110">
        <f t="shared" si="9"/>
        <v>0</v>
      </c>
      <c r="F40" s="85">
        <f>分析係数表!C43</f>
        <v>0.29367142552738124</v>
      </c>
      <c r="G40" s="110">
        <f>E40*F40</f>
        <v>0</v>
      </c>
      <c r="H40" s="110">
        <v>0.32384652739659481</v>
      </c>
      <c r="I40" s="110">
        <f>C40+H40</f>
        <v>0.32384652739659481</v>
      </c>
      <c r="J40" s="85">
        <f>分析係数表!G43</f>
        <v>0.35405848592511613</v>
      </c>
      <c r="K40" s="111">
        <f>I40*J40</f>
        <v>0.114660611162145</v>
      </c>
      <c r="L40" s="79"/>
      <c r="M40" s="80"/>
      <c r="N40" s="81">
        <f>分析係数表!H43</f>
        <v>3.6063618579417776E-2</v>
      </c>
      <c r="O40" s="82">
        <f t="shared" si="3"/>
        <v>0.18919987306376865</v>
      </c>
      <c r="P40" s="76">
        <f>分析係数表!C43</f>
        <v>0.29367142552738124</v>
      </c>
      <c r="Q40" s="82">
        <f>O40*P40</f>
        <v>5.5562596432236516E-2</v>
      </c>
      <c r="R40" s="83">
        <v>9.3805741863881367E-2</v>
      </c>
      <c r="S40" s="84">
        <f>I40+R40</f>
        <v>0.41765226926047616</v>
      </c>
      <c r="T40" s="85">
        <f>分析係数表!F43</f>
        <v>0.58526919923476362</v>
      </c>
      <c r="U40" s="86">
        <f>S40*T40</f>
        <v>0.24443900918866077</v>
      </c>
      <c r="V40" s="87">
        <f>分析係数表!D43</f>
        <v>0.25485105220005466</v>
      </c>
      <c r="W40" s="88">
        <f>ROUND(S40*V40,0)</f>
        <v>0</v>
      </c>
      <c r="X40" s="76">
        <f>分析係数表!E43</f>
        <v>0.20470073790653184</v>
      </c>
      <c r="Y40" s="89">
        <f>ROUND(S40*X40,0)</f>
        <v>0</v>
      </c>
    </row>
    <row r="41" spans="1:25" x14ac:dyDescent="0.2">
      <c r="A41" s="6" t="s">
        <v>340</v>
      </c>
      <c r="B41" s="5" t="s">
        <v>42</v>
      </c>
      <c r="C41" s="163"/>
      <c r="D41" s="107">
        <f>投入係数表!AN41</f>
        <v>0</v>
      </c>
      <c r="E41" s="110">
        <f t="shared" si="9"/>
        <v>0</v>
      </c>
      <c r="F41" s="85">
        <f>分析係数表!C44</f>
        <v>0.46678607983623333</v>
      </c>
      <c r="G41" s="110">
        <f>E41*F41</f>
        <v>0</v>
      </c>
      <c r="H41" s="110">
        <v>3.7656543357706316E-3</v>
      </c>
      <c r="I41" s="110">
        <f>C41+H41</f>
        <v>3.7656543357706316E-3</v>
      </c>
      <c r="J41" s="85">
        <f>分析係数表!G44</f>
        <v>0.26617412140575081</v>
      </c>
      <c r="K41" s="111">
        <f>I41*J41</f>
        <v>1.0023197343415041E-3</v>
      </c>
      <c r="L41" s="79"/>
      <c r="M41" s="80"/>
      <c r="N41" s="81">
        <f>分析係数表!H44</f>
        <v>0.11125251805362636</v>
      </c>
      <c r="O41" s="82">
        <f t="shared" si="3"/>
        <v>0.58366195969540891</v>
      </c>
      <c r="P41" s="76">
        <f>分析係数表!C44</f>
        <v>0.46678607983623333</v>
      </c>
      <c r="Q41" s="82">
        <f>O41*P41</f>
        <v>0.27244527811575353</v>
      </c>
      <c r="R41" s="83">
        <v>0.27673230914023411</v>
      </c>
      <c r="S41" s="84">
        <f>I41+R41</f>
        <v>0.28049796347600475</v>
      </c>
      <c r="T41" s="85">
        <f>分析係数表!F44</f>
        <v>0.50772097976570818</v>
      </c>
      <c r="U41" s="86">
        <f>S41*T41</f>
        <v>0.14241470083832297</v>
      </c>
      <c r="V41" s="87">
        <f>分析係数表!D44</f>
        <v>0.21532215122470713</v>
      </c>
      <c r="W41" s="88">
        <f>ROUND(S41*V41,0)</f>
        <v>0</v>
      </c>
      <c r="X41" s="76">
        <f>分析係数表!E44</f>
        <v>0.14064164004259852</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0.22630409598591864</v>
      </c>
      <c r="I42" s="110">
        <f>C42+H42</f>
        <v>100.22630409598592</v>
      </c>
      <c r="J42" s="85">
        <f>分析係数表!G45</f>
        <v>0</v>
      </c>
      <c r="K42" s="111">
        <f>I42*J42</f>
        <v>0</v>
      </c>
      <c r="L42" s="79"/>
      <c r="M42" s="80"/>
      <c r="N42" s="81">
        <f>分析係数表!H45</f>
        <v>0</v>
      </c>
      <c r="O42" s="82">
        <f t="shared" si="3"/>
        <v>0</v>
      </c>
      <c r="P42" s="76">
        <f>分析係数表!C45</f>
        <v>1</v>
      </c>
      <c r="Q42" s="82">
        <f>O42*P42</f>
        <v>0</v>
      </c>
      <c r="R42" s="83">
        <v>2.3588159519170759E-2</v>
      </c>
      <c r="S42" s="84">
        <f>I42+R42</f>
        <v>100.24989225550509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6.8027210884353737E-4</v>
      </c>
      <c r="E43" s="110">
        <f t="shared" si="9"/>
        <v>6.8027210884353734E-2</v>
      </c>
      <c r="F43" s="85">
        <f>分析係数表!C46</f>
        <v>1</v>
      </c>
      <c r="G43" s="110">
        <f>E43*F43</f>
        <v>6.8027210884353734E-2</v>
      </c>
      <c r="H43" s="110">
        <v>0.23202044865352056</v>
      </c>
      <c r="I43" s="110">
        <f>C43+H43</f>
        <v>0.23202044865352056</v>
      </c>
      <c r="J43" s="85">
        <f>分析係数表!G46</f>
        <v>9.254143646408839E-3</v>
      </c>
      <c r="K43" s="111">
        <f>I43*J43</f>
        <v>2.1471505607439057E-3</v>
      </c>
      <c r="L43" s="79"/>
      <c r="M43" s="80"/>
      <c r="N43" s="81">
        <f>分析係数表!H46</f>
        <v>3.7808984269891717E-2</v>
      </c>
      <c r="O43" s="82">
        <f t="shared" si="3"/>
        <v>0.19835655173594138</v>
      </c>
      <c r="P43" s="76">
        <f>分析係数表!C46</f>
        <v>1</v>
      </c>
      <c r="Q43" s="82">
        <f>O43*P43</f>
        <v>0.19835655173594138</v>
      </c>
      <c r="R43" s="83">
        <v>0.21131791934827762</v>
      </c>
      <c r="S43" s="84">
        <f>I43+R43</f>
        <v>0.44333836800179816</v>
      </c>
      <c r="T43" s="85">
        <f>分析係数表!F46</f>
        <v>0.31353591160220995</v>
      </c>
      <c r="U43" s="86">
        <f>S43*T43</f>
        <v>0.13900249935967982</v>
      </c>
      <c r="V43" s="87">
        <f>分析係数表!D46</f>
        <v>8.2872928176795581E-4</v>
      </c>
      <c r="W43" s="88">
        <f>ROUND(S43*V43,0)</f>
        <v>0</v>
      </c>
      <c r="X43" s="76">
        <f>分析係数表!E46</f>
        <v>2.3480662983425414E-3</v>
      </c>
      <c r="Y43" s="89">
        <f>ROUND(S43*X43,0)</f>
        <v>0</v>
      </c>
    </row>
    <row r="44" spans="1:25" x14ac:dyDescent="0.2">
      <c r="A44" s="192">
        <v>40</v>
      </c>
      <c r="B44" s="14" t="s">
        <v>150</v>
      </c>
      <c r="C44" s="197">
        <f>SUM(C5:C43)</f>
        <v>100</v>
      </c>
      <c r="D44" s="108">
        <f>投入係数表!AN44</f>
        <v>1</v>
      </c>
      <c r="E44" s="96">
        <f>SUM(E5:E43)</f>
        <v>100</v>
      </c>
      <c r="F44" s="98">
        <f>分析係数表!C47</f>
        <v>0.4319039427318887</v>
      </c>
      <c r="G44" s="96">
        <f>SUM(G5:G43)</f>
        <v>33.889912853734728</v>
      </c>
      <c r="H44" s="96">
        <f>SUM(H5:H43)</f>
        <v>42.313800923171378</v>
      </c>
      <c r="I44" s="96">
        <f>SUM(I5:I43)</f>
        <v>142.31380092317139</v>
      </c>
      <c r="J44" s="98">
        <f>分析係数表!G47</f>
        <v>0.25029486054038919</v>
      </c>
      <c r="K44" s="112">
        <f>SUM(K5:K43)</f>
        <v>8.3672741505479333</v>
      </c>
      <c r="L44" s="94">
        <f>最終需要_まとめ!$L$33</f>
        <v>0.627</v>
      </c>
      <c r="M44" s="91">
        <f>K44*L44</f>
        <v>5.2462808923935542</v>
      </c>
      <c r="N44" s="95">
        <f>分析係数表!H47</f>
        <v>1</v>
      </c>
      <c r="O44" s="96">
        <f>SUM(O5:O43)</f>
        <v>5.2462808923935542</v>
      </c>
      <c r="P44" s="92">
        <f>分析係数表!C47</f>
        <v>0.4319039427318887</v>
      </c>
      <c r="Q44" s="96">
        <f>SUM(Q5:Q43)</f>
        <v>2.3420072914441081</v>
      </c>
      <c r="R44" s="91">
        <f>SUM(R5:R43)</f>
        <v>2.7020793160836147</v>
      </c>
      <c r="S44" s="97">
        <f>SUM(S5:S43)</f>
        <v>145.01588023925498</v>
      </c>
      <c r="T44" s="98">
        <f>分析係数表!F47</f>
        <v>0.46751956312169796</v>
      </c>
      <c r="U44" s="99">
        <f>SUM(U5:U43)</f>
        <v>16.570438678071941</v>
      </c>
      <c r="V44" s="100">
        <f>分析係数表!D47</f>
        <v>9.4632730327820297E-2</v>
      </c>
      <c r="W44" s="101">
        <f>SUM(W5:W43)</f>
        <v>1</v>
      </c>
      <c r="X44" s="92">
        <f>分析係数表!E47</f>
        <v>7.3297752597196272E-2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0.68488372093023253</v>
      </c>
      <c r="G5" s="110">
        <f t="shared" ref="G5:G38" si="0">E5*F5</f>
        <v>0</v>
      </c>
      <c r="H5" s="110">
        <f t="array" ref="H5:H43">MMULT(逆行列係数!C5:AO43,'39'!G5:G43)</f>
        <v>1.9094095255170588E-2</v>
      </c>
      <c r="I5" s="110">
        <f t="shared" ref="I5:I38" si="1">C5+H5</f>
        <v>1.9094095255170588E-2</v>
      </c>
      <c r="J5" s="85">
        <f>分析係数表!G8</f>
        <v>0.11968520032706459</v>
      </c>
      <c r="K5" s="111">
        <f t="shared" ref="K5:K38" si="2">I5*J5</f>
        <v>2.2852806156791455E-3</v>
      </c>
      <c r="L5" s="79" t="s">
        <v>177</v>
      </c>
      <c r="M5" s="80" t="s">
        <v>177</v>
      </c>
      <c r="N5" s="81">
        <f>分析係数表!H8</f>
        <v>1.1759401339568168E-2</v>
      </c>
      <c r="O5" s="82">
        <f t="shared" ref="O5:O43" si="3">$M$44*N5</f>
        <v>0.10221520130872606</v>
      </c>
      <c r="P5" s="76">
        <f>分析係数表!C8</f>
        <v>0.68488372093023253</v>
      </c>
      <c r="Q5" s="82">
        <f t="shared" ref="Q5:Q38" si="4">O5*P5</f>
        <v>7.0005527407953086E-2</v>
      </c>
      <c r="R5" s="83">
        <f t="array" ref="R5:R43">MMULT(逆行列係数!C5:AO43,'39'!Q5:Q43)</f>
        <v>0.1009444139347595</v>
      </c>
      <c r="S5" s="84">
        <f t="shared" ref="S5:S38" si="5">I5+R5</f>
        <v>0.12003850918993009</v>
      </c>
      <c r="T5" s="85">
        <f>分析係数表!F8</f>
        <v>0.45145134914145546</v>
      </c>
      <c r="U5" s="86">
        <f t="shared" ref="U5:U38" si="6">S5*T5</f>
        <v>5.419154692272294E-2</v>
      </c>
      <c r="V5" s="87">
        <f>分析係数表!D8</f>
        <v>0.31204006541291907</v>
      </c>
      <c r="W5" s="167">
        <f t="shared" ref="W5:W38" si="7">ROUND(S5*V5,0)</f>
        <v>0</v>
      </c>
      <c r="X5" s="76">
        <f>分析係数表!E8</f>
        <v>0.14922322158626328</v>
      </c>
      <c r="Y5" s="166">
        <f t="shared" ref="Y5:Y38" si="8">ROUND(S5*X5,0)</f>
        <v>0</v>
      </c>
    </row>
    <row r="6" spans="1:25" x14ac:dyDescent="0.2">
      <c r="A6" s="6" t="s">
        <v>219</v>
      </c>
      <c r="B6" s="5" t="s">
        <v>265</v>
      </c>
      <c r="C6" s="90"/>
      <c r="D6" s="107">
        <f>投入係数表!AO6</f>
        <v>0</v>
      </c>
      <c r="E6" s="110">
        <f t="shared" ref="E6:E43" si="9">$C$43*D6</f>
        <v>0</v>
      </c>
      <c r="F6" s="85">
        <f>分析係数表!C9</f>
        <v>0.9299655568312285</v>
      </c>
      <c r="G6" s="110">
        <f t="shared" si="0"/>
        <v>0</v>
      </c>
      <c r="H6" s="110">
        <v>5.4068664450173963E-2</v>
      </c>
      <c r="I6" s="110">
        <f t="shared" si="1"/>
        <v>5.4068664450173963E-2</v>
      </c>
      <c r="J6" s="85">
        <f>分析係数表!G9</f>
        <v>0.24742268041237114</v>
      </c>
      <c r="K6" s="111">
        <f t="shared" si="2"/>
        <v>1.3377813884579126E-2</v>
      </c>
      <c r="L6" s="79"/>
      <c r="M6" s="80"/>
      <c r="N6" s="81">
        <f>分析係数表!H9</f>
        <v>6.1815034870952028E-4</v>
      </c>
      <c r="O6" s="82">
        <f t="shared" si="3"/>
        <v>5.3730934516027923E-3</v>
      </c>
      <c r="P6" s="76">
        <f>分析係数表!C9</f>
        <v>0.9299655568312285</v>
      </c>
      <c r="Q6" s="82">
        <f t="shared" si="4"/>
        <v>4.9967918436260184E-3</v>
      </c>
      <c r="R6" s="83">
        <v>6.8828539636663867E-3</v>
      </c>
      <c r="S6" s="84">
        <f t="shared" si="5"/>
        <v>6.0951518413840347E-2</v>
      </c>
      <c r="T6" s="85">
        <f>分析係数表!F9</f>
        <v>0.67468499427262318</v>
      </c>
      <c r="U6" s="86">
        <f t="shared" si="6"/>
        <v>4.1123074851949562E-2</v>
      </c>
      <c r="V6" s="87">
        <f>分析係数表!D9</f>
        <v>0.16609392898052691</v>
      </c>
      <c r="W6" s="167">
        <f t="shared" si="7"/>
        <v>0</v>
      </c>
      <c r="X6" s="76">
        <f>分析係数表!E9</f>
        <v>9.736540664375716E-2</v>
      </c>
      <c r="Y6" s="166">
        <f t="shared" si="8"/>
        <v>0</v>
      </c>
    </row>
    <row r="7" spans="1:25" x14ac:dyDescent="0.2">
      <c r="A7" s="6" t="s">
        <v>220</v>
      </c>
      <c r="B7" s="5" t="s">
        <v>266</v>
      </c>
      <c r="C7" s="90"/>
      <c r="D7" s="107">
        <f>投入係数表!AO7</f>
        <v>0</v>
      </c>
      <c r="E7" s="110">
        <f t="shared" si="9"/>
        <v>0</v>
      </c>
      <c r="F7" s="85">
        <f>分析係数表!C10</f>
        <v>1.2922465208747513E-2</v>
      </c>
      <c r="G7" s="110">
        <f t="shared" si="0"/>
        <v>0</v>
      </c>
      <c r="H7" s="110">
        <v>3.8374059549466962E-4</v>
      </c>
      <c r="I7" s="110">
        <f t="shared" si="1"/>
        <v>3.8374059549466962E-4</v>
      </c>
      <c r="J7" s="85">
        <f>分析係数表!G10</f>
        <v>0.17647058823529413</v>
      </c>
      <c r="K7" s="111">
        <f t="shared" si="2"/>
        <v>6.7718928616706403E-5</v>
      </c>
      <c r="L7" s="79"/>
      <c r="M7" s="80"/>
      <c r="N7" s="81">
        <f>分析係数表!H10</f>
        <v>1.1926665551571919E-3</v>
      </c>
      <c r="O7" s="82">
        <f t="shared" si="3"/>
        <v>1.0366909718386563E-2</v>
      </c>
      <c r="P7" s="76">
        <f>分析係数表!C10</f>
        <v>1.2922465208747513E-2</v>
      </c>
      <c r="Q7" s="82">
        <f t="shared" si="4"/>
        <v>1.3396603015807684E-4</v>
      </c>
      <c r="R7" s="83">
        <v>2.2109102575960506E-4</v>
      </c>
      <c r="S7" s="84">
        <f t="shared" si="5"/>
        <v>6.0483162125427471E-4</v>
      </c>
      <c r="T7" s="85">
        <f>分析係数表!F10</f>
        <v>0.58823529411764708</v>
      </c>
      <c r="U7" s="86">
        <f t="shared" si="6"/>
        <v>3.5578330662016158E-4</v>
      </c>
      <c r="V7" s="87">
        <f>分析係数表!D10</f>
        <v>5.8823529411764705E-2</v>
      </c>
      <c r="W7" s="167">
        <f t="shared" si="7"/>
        <v>0</v>
      </c>
      <c r="X7" s="76">
        <f>分析係数表!E10</f>
        <v>0</v>
      </c>
      <c r="Y7" s="166">
        <f t="shared" si="8"/>
        <v>0</v>
      </c>
    </row>
    <row r="8" spans="1:25" x14ac:dyDescent="0.2">
      <c r="A8" s="6" t="s">
        <v>221</v>
      </c>
      <c r="B8" s="5" t="s">
        <v>27</v>
      </c>
      <c r="C8" s="90"/>
      <c r="D8" s="107">
        <f>投入係数表!AO8</f>
        <v>1.3812154696132598E-4</v>
      </c>
      <c r="E8" s="110">
        <f t="shared" si="9"/>
        <v>1.3812154696132598E-2</v>
      </c>
      <c r="F8" s="85">
        <f>分析係数表!C11</f>
        <v>8.1708834508502748E-2</v>
      </c>
      <c r="G8" s="110">
        <f t="shared" si="0"/>
        <v>1.1285750622721375E-3</v>
      </c>
      <c r="H8" s="110">
        <v>1.3156930299347818E-2</v>
      </c>
      <c r="I8" s="110">
        <f t="shared" si="1"/>
        <v>1.3156930299347818E-2</v>
      </c>
      <c r="J8" s="85">
        <f>分析係数表!G11</f>
        <v>0.34375</v>
      </c>
      <c r="K8" s="111">
        <f t="shared" si="2"/>
        <v>4.5226947904008124E-3</v>
      </c>
      <c r="L8" s="79"/>
      <c r="M8" s="80"/>
      <c r="N8" s="81">
        <f>分析係数表!H11</f>
        <v>-2.1817071130924245E-5</v>
      </c>
      <c r="O8" s="82">
        <f t="shared" si="3"/>
        <v>-1.8963859240951034E-4</v>
      </c>
      <c r="P8" s="76">
        <f>分析係数表!C11</f>
        <v>8.1708834508502748E-2</v>
      </c>
      <c r="Q8" s="82">
        <f t="shared" si="4"/>
        <v>-1.5495148363614085E-5</v>
      </c>
      <c r="R8" s="83">
        <v>1.2280335748686979E-3</v>
      </c>
      <c r="S8" s="84">
        <f t="shared" si="5"/>
        <v>1.4384963874216516E-2</v>
      </c>
      <c r="T8" s="85">
        <f>分析係数表!F11</f>
        <v>0.56944444444444442</v>
      </c>
      <c r="U8" s="86">
        <f t="shared" si="6"/>
        <v>8.1914377617066259E-3</v>
      </c>
      <c r="V8" s="87">
        <f>分析係数表!D11</f>
        <v>3.8194444444444448E-2</v>
      </c>
      <c r="W8" s="167">
        <f t="shared" si="7"/>
        <v>0</v>
      </c>
      <c r="X8" s="76">
        <f>分析係数表!E11</f>
        <v>3.125E-2</v>
      </c>
      <c r="Y8" s="166">
        <f t="shared" si="8"/>
        <v>0</v>
      </c>
    </row>
    <row r="9" spans="1:25" x14ac:dyDescent="0.2">
      <c r="A9" s="6" t="s">
        <v>222</v>
      </c>
      <c r="B9" s="5" t="s">
        <v>190</v>
      </c>
      <c r="C9" s="90"/>
      <c r="D9" s="107">
        <f>投入係数表!AO9</f>
        <v>2.3480662983425414E-3</v>
      </c>
      <c r="E9" s="110">
        <f t="shared" si="9"/>
        <v>0.23480662983425415</v>
      </c>
      <c r="F9" s="85">
        <f>分析係数表!C12</f>
        <v>0.11314574959059098</v>
      </c>
      <c r="G9" s="110">
        <f t="shared" si="0"/>
        <v>2.6567372141437111E-2</v>
      </c>
      <c r="H9" s="110">
        <v>3.1863341088561016E-2</v>
      </c>
      <c r="I9" s="110">
        <f t="shared" si="1"/>
        <v>3.1863341088561016E-2</v>
      </c>
      <c r="J9" s="85">
        <f>分析係数表!G12</f>
        <v>0.14250333396837492</v>
      </c>
      <c r="K9" s="111">
        <f t="shared" si="2"/>
        <v>4.5406323364914529E-3</v>
      </c>
      <c r="L9" s="79"/>
      <c r="M9" s="80"/>
      <c r="N9" s="81">
        <f>分析係数表!H12</f>
        <v>9.1697149963274591E-2</v>
      </c>
      <c r="O9" s="82">
        <f t="shared" si="3"/>
        <v>0.79705100389717187</v>
      </c>
      <c r="P9" s="76">
        <f>分析係数表!C12</f>
        <v>0.11314574959059098</v>
      </c>
      <c r="Q9" s="82">
        <f t="shared" si="4"/>
        <v>9.0182933297878562E-2</v>
      </c>
      <c r="R9" s="83">
        <v>0.10189562312433247</v>
      </c>
      <c r="S9" s="84">
        <f t="shared" si="5"/>
        <v>0.13375896421289349</v>
      </c>
      <c r="T9" s="85">
        <f>分析係数表!F12</f>
        <v>0.2998031371054804</v>
      </c>
      <c r="U9" s="86">
        <f t="shared" si="6"/>
        <v>4.010135708700515E-2</v>
      </c>
      <c r="V9" s="87">
        <f>分析係数表!D12</f>
        <v>7.6141487267416014E-2</v>
      </c>
      <c r="W9" s="167">
        <f t="shared" si="7"/>
        <v>0</v>
      </c>
      <c r="X9" s="76">
        <f>分析係数表!E12</f>
        <v>6.4266209436718111E-2</v>
      </c>
      <c r="Y9" s="166">
        <f t="shared" si="8"/>
        <v>0</v>
      </c>
    </row>
    <row r="10" spans="1:25" x14ac:dyDescent="0.2">
      <c r="A10" s="6" t="s">
        <v>223</v>
      </c>
      <c r="B10" s="5" t="s">
        <v>28</v>
      </c>
      <c r="C10" s="90"/>
      <c r="D10" s="107">
        <f>投入係数表!AO10</f>
        <v>4.9723756906077344E-3</v>
      </c>
      <c r="E10" s="110">
        <f t="shared" si="9"/>
        <v>0.49723756906077343</v>
      </c>
      <c r="F10" s="85">
        <f>分析係数表!C13</f>
        <v>0</v>
      </c>
      <c r="G10" s="110">
        <f t="shared" si="0"/>
        <v>0</v>
      </c>
      <c r="H10" s="110">
        <v>0</v>
      </c>
      <c r="I10" s="110">
        <f t="shared" si="1"/>
        <v>0</v>
      </c>
      <c r="J10" s="85">
        <f>分析係数表!G13</f>
        <v>0.2447171097477846</v>
      </c>
      <c r="K10" s="111">
        <f t="shared" si="2"/>
        <v>0</v>
      </c>
      <c r="L10" s="79"/>
      <c r="M10" s="80"/>
      <c r="N10" s="81">
        <f>分析係数表!H13</f>
        <v>1.4064738522402497E-2</v>
      </c>
      <c r="O10" s="82">
        <f t="shared" si="3"/>
        <v>0.12225367923999766</v>
      </c>
      <c r="P10" s="76">
        <f>分析係数表!C13</f>
        <v>0</v>
      </c>
      <c r="Q10" s="82">
        <f t="shared" si="4"/>
        <v>0</v>
      </c>
      <c r="R10" s="83">
        <v>0</v>
      </c>
      <c r="S10" s="84">
        <f t="shared" si="5"/>
        <v>0</v>
      </c>
      <c r="T10" s="85">
        <f>分析係数表!F13</f>
        <v>0.3830947511929107</v>
      </c>
      <c r="U10" s="86">
        <f t="shared" si="6"/>
        <v>0</v>
      </c>
      <c r="V10" s="87">
        <f>分析係数表!D13</f>
        <v>0.39604635310156783</v>
      </c>
      <c r="W10" s="167">
        <f t="shared" si="7"/>
        <v>0</v>
      </c>
      <c r="X10" s="76">
        <f>分析係数表!E13</f>
        <v>0.32038173142467619</v>
      </c>
      <c r="Y10" s="166">
        <f t="shared" si="8"/>
        <v>0</v>
      </c>
    </row>
    <row r="11" spans="1:25" x14ac:dyDescent="0.2">
      <c r="A11" s="6" t="s">
        <v>224</v>
      </c>
      <c r="B11" s="5" t="s">
        <v>267</v>
      </c>
      <c r="C11" s="90"/>
      <c r="D11" s="107">
        <f>投入係数表!AO11</f>
        <v>0.10441988950276243</v>
      </c>
      <c r="E11" s="110">
        <f t="shared" si="9"/>
        <v>10.441988950276244</v>
      </c>
      <c r="F11" s="85">
        <f>分析係数表!C14</f>
        <v>0.3356233343204027</v>
      </c>
      <c r="G11" s="110">
        <f t="shared" si="0"/>
        <v>3.5045751484285148</v>
      </c>
      <c r="H11" s="110">
        <v>4.254044221216712</v>
      </c>
      <c r="I11" s="110">
        <f t="shared" si="1"/>
        <v>4.254044221216712</v>
      </c>
      <c r="J11" s="85">
        <f>分析係数表!G14</f>
        <v>0.16310052482842147</v>
      </c>
      <c r="K11" s="111">
        <f t="shared" si="2"/>
        <v>0.6938368451237592</v>
      </c>
      <c r="L11" s="79"/>
      <c r="M11" s="80"/>
      <c r="N11" s="81">
        <f>分析係数表!H14</f>
        <v>1.1635771269826263E-3</v>
      </c>
      <c r="O11" s="82">
        <f t="shared" si="3"/>
        <v>1.011405826184055E-2</v>
      </c>
      <c r="P11" s="76">
        <f>分析係数表!C14</f>
        <v>0.3356233343204027</v>
      </c>
      <c r="Q11" s="82">
        <f t="shared" si="4"/>
        <v>3.3945139573497416E-3</v>
      </c>
      <c r="R11" s="83">
        <v>3.9725294726607289E-2</v>
      </c>
      <c r="S11" s="84">
        <f t="shared" si="5"/>
        <v>4.2937695159433193</v>
      </c>
      <c r="T11" s="85">
        <f>分析係数表!F14</f>
        <v>0.30244919930022879</v>
      </c>
      <c r="U11" s="86">
        <f t="shared" si="6"/>
        <v>1.2986471520767879</v>
      </c>
      <c r="V11" s="87">
        <f>分析係数表!D14</f>
        <v>4.1515273852778901E-2</v>
      </c>
      <c r="W11" s="167">
        <f t="shared" si="7"/>
        <v>0</v>
      </c>
      <c r="X11" s="76">
        <f>分析係数表!E14</f>
        <v>3.7780917776880633E-2</v>
      </c>
      <c r="Y11" s="166">
        <f t="shared" si="8"/>
        <v>0</v>
      </c>
    </row>
    <row r="12" spans="1:25" x14ac:dyDescent="0.2">
      <c r="A12" s="6" t="s">
        <v>225</v>
      </c>
      <c r="B12" s="5" t="s">
        <v>29</v>
      </c>
      <c r="C12" s="90"/>
      <c r="D12" s="107">
        <f>投入係数表!AO12</f>
        <v>7.8729281767955794E-3</v>
      </c>
      <c r="E12" s="110">
        <f t="shared" si="9"/>
        <v>0.78729281767955794</v>
      </c>
      <c r="F12" s="85">
        <f>分析係数表!C15</f>
        <v>0</v>
      </c>
      <c r="G12" s="110">
        <f t="shared" si="0"/>
        <v>0</v>
      </c>
      <c r="H12" s="110">
        <v>0</v>
      </c>
      <c r="I12" s="110">
        <f t="shared" si="1"/>
        <v>0</v>
      </c>
      <c r="J12" s="85">
        <f>分析係数表!G15</f>
        <v>9.5606539729529705E-2</v>
      </c>
      <c r="K12" s="111">
        <f t="shared" si="2"/>
        <v>0</v>
      </c>
      <c r="L12" s="79"/>
      <c r="M12" s="80"/>
      <c r="N12" s="81">
        <f>分析係数表!H15</f>
        <v>8.4650235987986065E-3</v>
      </c>
      <c r="O12" s="82">
        <f t="shared" si="3"/>
        <v>7.3579773854890007E-2</v>
      </c>
      <c r="P12" s="76">
        <f>分析係数表!C15</f>
        <v>0</v>
      </c>
      <c r="Q12" s="82">
        <f t="shared" si="4"/>
        <v>0</v>
      </c>
      <c r="R12" s="83">
        <v>0</v>
      </c>
      <c r="S12" s="84">
        <f t="shared" si="5"/>
        <v>0</v>
      </c>
      <c r="T12" s="85">
        <f>分析係数表!F15</f>
        <v>0.30377447352486037</v>
      </c>
      <c r="U12" s="86">
        <f t="shared" si="6"/>
        <v>0</v>
      </c>
      <c r="V12" s="87">
        <f>分析係数表!D15</f>
        <v>5.3286685056852585E-2</v>
      </c>
      <c r="W12" s="167">
        <f t="shared" si="7"/>
        <v>0</v>
      </c>
      <c r="X12" s="76">
        <f>分析係数表!E15</f>
        <v>4.9317096144789074E-2</v>
      </c>
      <c r="Y12" s="166">
        <f t="shared" si="8"/>
        <v>0</v>
      </c>
    </row>
    <row r="13" spans="1:25" x14ac:dyDescent="0.2">
      <c r="A13" s="6" t="s">
        <v>226</v>
      </c>
      <c r="B13" s="5" t="s">
        <v>30</v>
      </c>
      <c r="C13" s="90"/>
      <c r="D13" s="107">
        <f>投入係数表!AO13</f>
        <v>1.4917127071823204E-2</v>
      </c>
      <c r="E13" s="110">
        <f t="shared" si="9"/>
        <v>1.4917127071823204</v>
      </c>
      <c r="F13" s="85">
        <f>分析係数表!C16</f>
        <v>4.9444829979181093E-2</v>
      </c>
      <c r="G13" s="110">
        <f t="shared" si="0"/>
        <v>7.375748118441379E-2</v>
      </c>
      <c r="H13" s="110">
        <v>9.6729601815328595E-2</v>
      </c>
      <c r="I13" s="110">
        <f t="shared" si="1"/>
        <v>9.6729601815328595E-2</v>
      </c>
      <c r="J13" s="85">
        <f>分析係数表!G16</f>
        <v>3.3546325878594248E-2</v>
      </c>
      <c r="K13" s="111">
        <f t="shared" si="2"/>
        <v>3.2449227446036746E-3</v>
      </c>
      <c r="L13" s="79"/>
      <c r="M13" s="80"/>
      <c r="N13" s="81">
        <f>分析係数表!H16</f>
        <v>1.6697331772200688E-2</v>
      </c>
      <c r="O13" s="82">
        <f t="shared" si="3"/>
        <v>0.1451367360574119</v>
      </c>
      <c r="P13" s="76">
        <f>分析係数表!C16</f>
        <v>4.9444829979181093E-2</v>
      </c>
      <c r="Q13" s="82">
        <f t="shared" si="4"/>
        <v>7.1762612380920129E-3</v>
      </c>
      <c r="R13" s="83">
        <v>8.5486436504666335E-3</v>
      </c>
      <c r="S13" s="84">
        <f t="shared" si="5"/>
        <v>0.10527824546579523</v>
      </c>
      <c r="T13" s="85">
        <f>分析係数表!F16</f>
        <v>0.28753993610223644</v>
      </c>
      <c r="U13" s="86">
        <f t="shared" si="6"/>
        <v>3.0271699974190321E-2</v>
      </c>
      <c r="V13" s="87">
        <f>分析係数表!D16</f>
        <v>3.9936102236421724E-2</v>
      </c>
      <c r="W13" s="167">
        <f t="shared" si="7"/>
        <v>0</v>
      </c>
      <c r="X13" s="76">
        <f>分析係数表!E16</f>
        <v>3.1948881789137379E-2</v>
      </c>
      <c r="Y13" s="166">
        <f t="shared" si="8"/>
        <v>0</v>
      </c>
    </row>
    <row r="14" spans="1:25" x14ac:dyDescent="0.2">
      <c r="A14" s="6" t="s">
        <v>2</v>
      </c>
      <c r="B14" s="5" t="s">
        <v>364</v>
      </c>
      <c r="C14" s="90"/>
      <c r="D14" s="107">
        <f>投入係数表!AO14</f>
        <v>1.4364640883977901E-2</v>
      </c>
      <c r="E14" s="110">
        <f t="shared" si="9"/>
        <v>1.4364640883977902</v>
      </c>
      <c r="F14" s="85">
        <f>分析係数表!C17</f>
        <v>0.25757290686735657</v>
      </c>
      <c r="G14" s="110">
        <f t="shared" si="0"/>
        <v>0.36999423085918626</v>
      </c>
      <c r="H14" s="110">
        <v>0.51772897439321242</v>
      </c>
      <c r="I14" s="110">
        <f t="shared" si="1"/>
        <v>0.51772897439321242</v>
      </c>
      <c r="J14" s="85">
        <f>分析係数表!G17</f>
        <v>0.2176385387050051</v>
      </c>
      <c r="K14" s="111">
        <f t="shared" si="2"/>
        <v>0.11267777743217976</v>
      </c>
      <c r="L14" s="79"/>
      <c r="M14" s="80"/>
      <c r="N14" s="81">
        <f>分析係数表!H17</f>
        <v>2.8507639611074346E-3</v>
      </c>
      <c r="O14" s="82">
        <f t="shared" si="3"/>
        <v>2.4779442741509349E-2</v>
      </c>
      <c r="P14" s="76">
        <f>分析係数表!C17</f>
        <v>0.25757290686735657</v>
      </c>
      <c r="Q14" s="82">
        <f t="shared" si="4"/>
        <v>6.3825130974837826E-3</v>
      </c>
      <c r="R14" s="83">
        <v>1.6406805639511468E-2</v>
      </c>
      <c r="S14" s="84">
        <f t="shared" si="5"/>
        <v>0.53413578003272388</v>
      </c>
      <c r="T14" s="85">
        <f>分析係数表!F17</f>
        <v>0.33994957352073385</v>
      </c>
      <c r="U14" s="86">
        <f t="shared" si="6"/>
        <v>0.18157923062428899</v>
      </c>
      <c r="V14" s="87">
        <f>分析係数表!D17</f>
        <v>5.4825384904243338E-2</v>
      </c>
      <c r="W14" s="167">
        <f t="shared" si="7"/>
        <v>0</v>
      </c>
      <c r="X14" s="76">
        <f>分析係数表!E17</f>
        <v>5.2625932085188565E-2</v>
      </c>
      <c r="Y14" s="166">
        <f t="shared" si="8"/>
        <v>0</v>
      </c>
    </row>
    <row r="15" spans="1:25" x14ac:dyDescent="0.2">
      <c r="A15" s="6" t="s">
        <v>3</v>
      </c>
      <c r="B15" s="5" t="s">
        <v>31</v>
      </c>
      <c r="C15" s="90"/>
      <c r="D15" s="107">
        <f>投入係数表!AO15</f>
        <v>4.8342541436464086E-3</v>
      </c>
      <c r="E15" s="110">
        <f t="shared" si="9"/>
        <v>0.48342541436464087</v>
      </c>
      <c r="F15" s="85">
        <f>分析係数表!C18</f>
        <v>0.16953824948311513</v>
      </c>
      <c r="G15" s="110">
        <f t="shared" si="0"/>
        <v>8.19590985070308E-2</v>
      </c>
      <c r="H15" s="110">
        <v>9.4954946911937829E-2</v>
      </c>
      <c r="I15" s="110">
        <f t="shared" si="1"/>
        <v>9.4954946911937829E-2</v>
      </c>
      <c r="J15" s="85">
        <f>分析係数表!G18</f>
        <v>0.21537419573315272</v>
      </c>
      <c r="K15" s="111">
        <f t="shared" si="2"/>
        <v>2.0450845322042825E-2</v>
      </c>
      <c r="L15" s="79"/>
      <c r="M15" s="80"/>
      <c r="N15" s="81">
        <f>分析係数表!H18</f>
        <v>4.4361377966212629E-4</v>
      </c>
      <c r="O15" s="82">
        <f t="shared" si="3"/>
        <v>3.85598471232671E-3</v>
      </c>
      <c r="P15" s="76">
        <f>分析係数表!C18</f>
        <v>0.16953824948311513</v>
      </c>
      <c r="Q15" s="82">
        <f t="shared" si="4"/>
        <v>6.537368981615237E-4</v>
      </c>
      <c r="R15" s="83">
        <v>1.9600749341069086E-3</v>
      </c>
      <c r="S15" s="84">
        <f t="shared" si="5"/>
        <v>9.6915021846044738E-2</v>
      </c>
      <c r="T15" s="85">
        <f>分析係数表!F18</f>
        <v>0.45885540128682695</v>
      </c>
      <c r="U15" s="86">
        <f t="shared" si="6"/>
        <v>4.4469981239888455E-2</v>
      </c>
      <c r="V15" s="87">
        <f>分析係数表!D18</f>
        <v>0.10802573653911277</v>
      </c>
      <c r="W15" s="167">
        <f t="shared" si="7"/>
        <v>0</v>
      </c>
      <c r="X15" s="76">
        <f>分析係数表!E18</f>
        <v>0.10599390450389434</v>
      </c>
      <c r="Y15" s="166">
        <f t="shared" si="8"/>
        <v>0</v>
      </c>
    </row>
    <row r="16" spans="1:25" x14ac:dyDescent="0.2">
      <c r="A16" s="6" t="s">
        <v>4</v>
      </c>
      <c r="B16" s="5" t="s">
        <v>32</v>
      </c>
      <c r="C16" s="90"/>
      <c r="D16" s="107">
        <f>投入係数表!AO16</f>
        <v>3.8674033149171273E-3</v>
      </c>
      <c r="E16" s="110">
        <f t="shared" si="9"/>
        <v>0.38674033149171272</v>
      </c>
      <c r="F16" s="85">
        <f>分析係数表!C19</f>
        <v>7.0188221007893126E-2</v>
      </c>
      <c r="G16" s="110">
        <f t="shared" si="0"/>
        <v>2.7144615859406182E-2</v>
      </c>
      <c r="H16" s="110">
        <v>3.6068650675106805E-2</v>
      </c>
      <c r="I16" s="110">
        <f t="shared" si="1"/>
        <v>3.6068650675106805E-2</v>
      </c>
      <c r="J16" s="85">
        <f>分析係数表!G19</f>
        <v>5.7542768273716953E-2</v>
      </c>
      <c r="K16" s="111">
        <f t="shared" si="2"/>
        <v>2.0754900077433153E-3</v>
      </c>
      <c r="L16" s="79"/>
      <c r="M16" s="80"/>
      <c r="N16" s="81">
        <f>分析係数表!H19</f>
        <v>-1.1635771269826264E-4</v>
      </c>
      <c r="O16" s="82">
        <f t="shared" si="3"/>
        <v>-1.0114058261840551E-3</v>
      </c>
      <c r="P16" s="76">
        <f>分析係数表!C19</f>
        <v>7.0188221007893126E-2</v>
      </c>
      <c r="Q16" s="82">
        <f t="shared" si="4"/>
        <v>-7.0988775656877207E-5</v>
      </c>
      <c r="R16" s="83">
        <v>6.3265509449867406E-4</v>
      </c>
      <c r="S16" s="84">
        <f t="shared" si="5"/>
        <v>3.670130576960548E-2</v>
      </c>
      <c r="T16" s="85">
        <f>分析係数表!F19</f>
        <v>0.24027993779160187</v>
      </c>
      <c r="U16" s="86">
        <f t="shared" si="6"/>
        <v>8.818587467191363E-3</v>
      </c>
      <c r="V16" s="87">
        <f>分析係数表!D19</f>
        <v>1.4774494556765163E-2</v>
      </c>
      <c r="W16" s="167">
        <f t="shared" si="7"/>
        <v>0</v>
      </c>
      <c r="X16" s="76">
        <f>分析係数表!E19</f>
        <v>1.6329704510108865E-2</v>
      </c>
      <c r="Y16" s="166">
        <f t="shared" si="8"/>
        <v>0</v>
      </c>
    </row>
    <row r="17" spans="1:25" x14ac:dyDescent="0.2">
      <c r="A17" s="6" t="s">
        <v>5</v>
      </c>
      <c r="B17" s="5" t="s">
        <v>33</v>
      </c>
      <c r="C17" s="90"/>
      <c r="D17" s="107">
        <f>投入係数表!AO17</f>
        <v>3.1767955801104975E-3</v>
      </c>
      <c r="E17" s="110">
        <f t="shared" si="9"/>
        <v>0.31767955801104975</v>
      </c>
      <c r="F17" s="85">
        <f>分析係数表!C20</f>
        <v>0.17015847434864362</v>
      </c>
      <c r="G17" s="110">
        <f t="shared" si="0"/>
        <v>5.405586892291165E-2</v>
      </c>
      <c r="H17" s="110">
        <v>7.9137333399657284E-2</v>
      </c>
      <c r="I17" s="110">
        <f t="shared" si="1"/>
        <v>7.9137333399657284E-2</v>
      </c>
      <c r="J17" s="85">
        <f>分析係数表!G20</f>
        <v>0.1001139508383526</v>
      </c>
      <c r="K17" s="111">
        <f t="shared" si="2"/>
        <v>7.922751105451608E-3</v>
      </c>
      <c r="L17" s="79"/>
      <c r="M17" s="80"/>
      <c r="N17" s="81">
        <f>分析係数表!H20</f>
        <v>5.5269913531674753E-4</v>
      </c>
      <c r="O17" s="82">
        <f t="shared" si="3"/>
        <v>4.8041776743742619E-3</v>
      </c>
      <c r="P17" s="76">
        <f>分析係数表!C20</f>
        <v>0.17015847434864362</v>
      </c>
      <c r="Q17" s="82">
        <f t="shared" si="4"/>
        <v>8.1747154357133915E-4</v>
      </c>
      <c r="R17" s="83">
        <v>2.9280422898138384E-3</v>
      </c>
      <c r="S17" s="84">
        <f t="shared" si="5"/>
        <v>8.2065375689471115E-2</v>
      </c>
      <c r="T17" s="85">
        <f>分析係数表!F20</f>
        <v>0.22285528243529221</v>
      </c>
      <c r="U17" s="86">
        <f t="shared" si="6"/>
        <v>1.8288702477435449E-2</v>
      </c>
      <c r="V17" s="87">
        <f>分析係数表!D20</f>
        <v>3.9231645775679634E-2</v>
      </c>
      <c r="W17" s="167">
        <f t="shared" si="7"/>
        <v>0</v>
      </c>
      <c r="X17" s="76">
        <f>分析係数表!E20</f>
        <v>4.2487384014325245E-2</v>
      </c>
      <c r="Y17" s="166">
        <f t="shared" si="8"/>
        <v>0</v>
      </c>
    </row>
    <row r="18" spans="1:25" x14ac:dyDescent="0.2">
      <c r="A18" s="6" t="s">
        <v>6</v>
      </c>
      <c r="B18" s="5" t="s">
        <v>34</v>
      </c>
      <c r="C18" s="90"/>
      <c r="D18" s="107">
        <f>投入係数表!AO18</f>
        <v>4.5580110497237571E-3</v>
      </c>
      <c r="E18" s="110">
        <f t="shared" si="9"/>
        <v>0.45580110497237569</v>
      </c>
      <c r="F18" s="85">
        <f>分析係数表!C21</f>
        <v>0.30753935376967689</v>
      </c>
      <c r="G18" s="110">
        <f t="shared" si="0"/>
        <v>0.14017677727070907</v>
      </c>
      <c r="H18" s="110">
        <v>0.21496162581121209</v>
      </c>
      <c r="I18" s="110">
        <f t="shared" si="1"/>
        <v>0.21496162581121209</v>
      </c>
      <c r="J18" s="85">
        <f>分析係数表!G21</f>
        <v>0.28506721215663355</v>
      </c>
      <c r="K18" s="111">
        <f t="shared" si="2"/>
        <v>6.1278511390659672E-2</v>
      </c>
      <c r="L18" s="79"/>
      <c r="M18" s="80"/>
      <c r="N18" s="81">
        <f>分析係数表!H21</f>
        <v>9.2358934454245961E-4</v>
      </c>
      <c r="O18" s="82">
        <f t="shared" si="3"/>
        <v>8.0280337453359357E-3</v>
      </c>
      <c r="P18" s="76">
        <f>分析係数表!C21</f>
        <v>0.30753935376967689</v>
      </c>
      <c r="Q18" s="82">
        <f t="shared" si="4"/>
        <v>2.4689363100817725E-3</v>
      </c>
      <c r="R18" s="83">
        <v>6.931844758793439E-3</v>
      </c>
      <c r="S18" s="84">
        <f t="shared" si="5"/>
        <v>0.22189347057000552</v>
      </c>
      <c r="T18" s="85">
        <f>分析係数表!F21</f>
        <v>0.42562828755113968</v>
      </c>
      <c r="U18" s="86">
        <f t="shared" si="6"/>
        <v>9.4444137897490663E-2</v>
      </c>
      <c r="V18" s="87">
        <f>分析係数表!D21</f>
        <v>5.6472822910578611E-2</v>
      </c>
      <c r="W18" s="167">
        <f t="shared" si="7"/>
        <v>0</v>
      </c>
      <c r="X18" s="76">
        <f>分析係数表!E21</f>
        <v>4.989772063120982E-2</v>
      </c>
      <c r="Y18" s="166">
        <f t="shared" si="8"/>
        <v>0</v>
      </c>
    </row>
    <row r="19" spans="1:25" x14ac:dyDescent="0.2">
      <c r="A19" s="6" t="s">
        <v>7</v>
      </c>
      <c r="B19" s="5" t="s">
        <v>268</v>
      </c>
      <c r="C19" s="90"/>
      <c r="D19" s="107">
        <f>投入係数表!AO19</f>
        <v>0</v>
      </c>
      <c r="E19" s="110">
        <f t="shared" si="9"/>
        <v>0</v>
      </c>
      <c r="F19" s="85">
        <f>分析係数表!C22</f>
        <v>4.2074718897352148E-2</v>
      </c>
      <c r="G19" s="110">
        <f t="shared" si="0"/>
        <v>0</v>
      </c>
      <c r="H19" s="110">
        <v>2.0136481271164053E-3</v>
      </c>
      <c r="I19" s="110">
        <f t="shared" si="1"/>
        <v>2.0136481271164053E-3</v>
      </c>
      <c r="J19" s="85">
        <f>分析係数表!G22</f>
        <v>0.19450101832993891</v>
      </c>
      <c r="K19" s="111">
        <f t="shared" si="2"/>
        <v>3.9165661128231512E-4</v>
      </c>
      <c r="L19" s="79"/>
      <c r="M19" s="80"/>
      <c r="N19" s="81">
        <f>分析係数表!H22</f>
        <v>4.363414226184849E-5</v>
      </c>
      <c r="O19" s="82">
        <f t="shared" si="3"/>
        <v>3.7927718481902068E-4</v>
      </c>
      <c r="P19" s="76">
        <f>分析係数表!C22</f>
        <v>4.2074718897352148E-2</v>
      </c>
      <c r="Q19" s="82">
        <f t="shared" si="4"/>
        <v>1.5957980935439372E-5</v>
      </c>
      <c r="R19" s="83">
        <v>2.1676045436861197E-4</v>
      </c>
      <c r="S19" s="84">
        <f t="shared" si="5"/>
        <v>2.2304085814850174E-3</v>
      </c>
      <c r="T19" s="85">
        <f>分析係数表!F22</f>
        <v>0.41276306856754924</v>
      </c>
      <c r="U19" s="86">
        <f t="shared" si="6"/>
        <v>9.2063029025315048E-4</v>
      </c>
      <c r="V19" s="87">
        <f>分析係数表!D22</f>
        <v>1.3577732518669382E-2</v>
      </c>
      <c r="W19" s="167">
        <f t="shared" si="7"/>
        <v>0</v>
      </c>
      <c r="X19" s="76">
        <f>分析係数表!E22</f>
        <v>9.5044127630685669E-3</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0.21523178807947019</v>
      </c>
      <c r="K20" s="111">
        <f t="shared" si="2"/>
        <v>0</v>
      </c>
      <c r="L20" s="79"/>
      <c r="M20" s="80"/>
      <c r="N20" s="81">
        <f>分析係数表!H23</f>
        <v>2.908942817456566E-5</v>
      </c>
      <c r="O20" s="82">
        <f t="shared" si="3"/>
        <v>2.5285145654601379E-4</v>
      </c>
      <c r="P20" s="76">
        <f>分析係数表!C23</f>
        <v>0</v>
      </c>
      <c r="Q20" s="82">
        <f t="shared" si="4"/>
        <v>0</v>
      </c>
      <c r="R20" s="83">
        <v>0</v>
      </c>
      <c r="S20" s="84">
        <f t="shared" si="5"/>
        <v>0</v>
      </c>
      <c r="T20" s="85">
        <f>分析係数表!F23</f>
        <v>0.43984547461368656</v>
      </c>
      <c r="U20" s="86">
        <f t="shared" si="6"/>
        <v>0</v>
      </c>
      <c r="V20" s="87">
        <f>分析係数表!D23</f>
        <v>0.11589403973509933</v>
      </c>
      <c r="W20" s="167">
        <f t="shared" si="7"/>
        <v>0</v>
      </c>
      <c r="X20" s="76">
        <f>分析係数表!E23</f>
        <v>0.11479028697571744</v>
      </c>
      <c r="Y20" s="166">
        <f t="shared" si="8"/>
        <v>0</v>
      </c>
    </row>
    <row r="21" spans="1:25" x14ac:dyDescent="0.2">
      <c r="A21" s="6" t="s">
        <v>9</v>
      </c>
      <c r="B21" s="5" t="s">
        <v>270</v>
      </c>
      <c r="C21" s="90"/>
      <c r="D21" s="107">
        <f>投入係数表!AO21</f>
        <v>5.9392265193370167E-3</v>
      </c>
      <c r="E21" s="110">
        <f t="shared" si="9"/>
        <v>0.59392265193370164</v>
      </c>
      <c r="F21" s="85">
        <f>分析係数表!C24</f>
        <v>7.1732954545454586E-2</v>
      </c>
      <c r="G21" s="110">
        <f t="shared" si="0"/>
        <v>4.2603826594676063E-2</v>
      </c>
      <c r="H21" s="110">
        <v>4.8849439450094678E-2</v>
      </c>
      <c r="I21" s="110">
        <f t="shared" si="1"/>
        <v>4.8849439450094678E-2</v>
      </c>
      <c r="J21" s="85">
        <f>分析係数表!G24</f>
        <v>0.20895522388059701</v>
      </c>
      <c r="K21" s="111">
        <f t="shared" si="2"/>
        <v>1.0207345556736202E-2</v>
      </c>
      <c r="L21" s="79"/>
      <c r="M21" s="80"/>
      <c r="N21" s="81">
        <f>分析係数表!H24</f>
        <v>3.4907313809478792E-4</v>
      </c>
      <c r="O21" s="82">
        <f t="shared" si="3"/>
        <v>3.0342174785521654E-3</v>
      </c>
      <c r="P21" s="76">
        <f>分析係数表!C24</f>
        <v>7.1732954545454586E-2</v>
      </c>
      <c r="Q21" s="82">
        <f t="shared" si="4"/>
        <v>2.1765338447000631E-4</v>
      </c>
      <c r="R21" s="83">
        <v>9.1042323848683341E-4</v>
      </c>
      <c r="S21" s="84">
        <f t="shared" si="5"/>
        <v>4.9759862688581513E-2</v>
      </c>
      <c r="T21" s="85">
        <f>分析係数表!F24</f>
        <v>0.39402985074626867</v>
      </c>
      <c r="U21" s="86">
        <f t="shared" si="6"/>
        <v>1.9606871268336597E-2</v>
      </c>
      <c r="V21" s="87">
        <f>分析係数表!D24</f>
        <v>2.9850746268656716E-2</v>
      </c>
      <c r="W21" s="167">
        <f t="shared" si="7"/>
        <v>0</v>
      </c>
      <c r="X21" s="76">
        <f>分析係数表!E24</f>
        <v>2.3880597014925373E-2</v>
      </c>
      <c r="Y21" s="166">
        <f t="shared" si="8"/>
        <v>0</v>
      </c>
    </row>
    <row r="22" spans="1:25" x14ac:dyDescent="0.2">
      <c r="A22" s="6" t="s">
        <v>10</v>
      </c>
      <c r="B22" s="5" t="s">
        <v>271</v>
      </c>
      <c r="C22" s="90"/>
      <c r="D22" s="107">
        <f>投入係数表!AO22</f>
        <v>8.7016574585635359E-3</v>
      </c>
      <c r="E22" s="110">
        <f t="shared" si="9"/>
        <v>0.87016574585635365</v>
      </c>
      <c r="F22" s="85">
        <f>分析係数表!C25</f>
        <v>8.282778259254675E-2</v>
      </c>
      <c r="G22" s="110">
        <f t="shared" si="0"/>
        <v>7.2073899217271351E-2</v>
      </c>
      <c r="H22" s="110">
        <v>8.7889520252542652E-2</v>
      </c>
      <c r="I22" s="110">
        <f t="shared" si="1"/>
        <v>8.7889520252542652E-2</v>
      </c>
      <c r="J22" s="85">
        <f>分析係数表!G25</f>
        <v>0.19696794352505498</v>
      </c>
      <c r="K22" s="111">
        <f t="shared" si="2"/>
        <v>1.7311418061546995E-2</v>
      </c>
      <c r="L22" s="79"/>
      <c r="M22" s="80"/>
      <c r="N22" s="81">
        <f>分析係数表!H25</f>
        <v>5.163373500985404E-4</v>
      </c>
      <c r="O22" s="82">
        <f t="shared" si="3"/>
        <v>4.4881133536917436E-3</v>
      </c>
      <c r="P22" s="76">
        <f>分析係数表!C25</f>
        <v>8.282778259254675E-2</v>
      </c>
      <c r="Q22" s="82">
        <f t="shared" si="4"/>
        <v>3.7174047711028559E-4</v>
      </c>
      <c r="R22" s="83">
        <v>2.2889245015541792E-3</v>
      </c>
      <c r="S22" s="84">
        <f t="shared" si="5"/>
        <v>9.0178444754096837E-2</v>
      </c>
      <c r="T22" s="85">
        <f>分析係数表!F25</f>
        <v>0.35065385950700151</v>
      </c>
      <c r="U22" s="86">
        <f t="shared" si="6"/>
        <v>3.1621419697362971E-2</v>
      </c>
      <c r="V22" s="87">
        <f>分析係数表!D25</f>
        <v>4.351348223585233E-2</v>
      </c>
      <c r="W22" s="167">
        <f t="shared" si="7"/>
        <v>0</v>
      </c>
      <c r="X22" s="76">
        <f>分析係数表!E25</f>
        <v>4.1546117347529221E-2</v>
      </c>
      <c r="Y22" s="166">
        <f t="shared" si="8"/>
        <v>0</v>
      </c>
    </row>
    <row r="23" spans="1:25" x14ac:dyDescent="0.2">
      <c r="A23" s="6" t="s">
        <v>11</v>
      </c>
      <c r="B23" s="5" t="s">
        <v>35</v>
      </c>
      <c r="C23" s="90"/>
      <c r="D23" s="107">
        <f>投入係数表!AO23</f>
        <v>8.2872928176795581E-4</v>
      </c>
      <c r="E23" s="110">
        <f t="shared" si="9"/>
        <v>8.2872928176795577E-2</v>
      </c>
      <c r="F23" s="85">
        <f>分析係数表!C26</f>
        <v>0.67408011178388449</v>
      </c>
      <c r="G23" s="110">
        <f t="shared" si="0"/>
        <v>5.5862992689272195E-2</v>
      </c>
      <c r="H23" s="110">
        <v>0.11496943227766757</v>
      </c>
      <c r="I23" s="110">
        <f t="shared" si="1"/>
        <v>0.11496943227766757</v>
      </c>
      <c r="J23" s="85">
        <f>分析係数表!G26</f>
        <v>0.19641156410335187</v>
      </c>
      <c r="K23" s="111">
        <f t="shared" si="2"/>
        <v>2.2581326017731076E-2</v>
      </c>
      <c r="L23" s="79"/>
      <c r="M23" s="80"/>
      <c r="N23" s="81">
        <f>分析係数表!H26</f>
        <v>1.0886718494331198E-2</v>
      </c>
      <c r="O23" s="82">
        <f t="shared" si="3"/>
        <v>9.4629657612345652E-2</v>
      </c>
      <c r="P23" s="76">
        <f>分析係数表!C26</f>
        <v>0.67408011178388449</v>
      </c>
      <c r="Q23" s="82">
        <f t="shared" si="4"/>
        <v>6.3787970181400672E-2</v>
      </c>
      <c r="R23" s="83">
        <v>7.2697994288177442E-2</v>
      </c>
      <c r="S23" s="84">
        <f t="shared" si="5"/>
        <v>0.18766742656584501</v>
      </c>
      <c r="T23" s="85">
        <f>分析係数表!F26</f>
        <v>0.33487971980706011</v>
      </c>
      <c r="U23" s="86">
        <f t="shared" si="6"/>
        <v>6.2846015225282201E-2</v>
      </c>
      <c r="V23" s="87">
        <f>分析係数表!D26</f>
        <v>4.2244001351808044E-2</v>
      </c>
      <c r="W23" s="167">
        <f t="shared" si="7"/>
        <v>0</v>
      </c>
      <c r="X23" s="76">
        <f>分析係数表!E26</f>
        <v>4.5807858920396939E-2</v>
      </c>
      <c r="Y23" s="166">
        <f t="shared" si="8"/>
        <v>0</v>
      </c>
    </row>
    <row r="24" spans="1:25" x14ac:dyDescent="0.2">
      <c r="A24" s="6" t="s">
        <v>12</v>
      </c>
      <c r="B24" s="5" t="s">
        <v>365</v>
      </c>
      <c r="C24" s="90"/>
      <c r="D24" s="107">
        <f>投入係数表!AO24</f>
        <v>0</v>
      </c>
      <c r="E24" s="110">
        <f t="shared" si="9"/>
        <v>0</v>
      </c>
      <c r="F24" s="85">
        <f>分析係数表!C27</f>
        <v>6.0248713550600352E-2</v>
      </c>
      <c r="G24" s="110">
        <f t="shared" si="0"/>
        <v>0</v>
      </c>
      <c r="H24" s="110">
        <v>2.3154149836324589E-3</v>
      </c>
      <c r="I24" s="110">
        <f t="shared" si="1"/>
        <v>2.3154149836324589E-3</v>
      </c>
      <c r="J24" s="85">
        <f>分析係数表!G27</f>
        <v>0.16803278688524589</v>
      </c>
      <c r="K24" s="111">
        <f t="shared" si="2"/>
        <v>3.8906563249561807E-4</v>
      </c>
      <c r="L24" s="79"/>
      <c r="M24" s="80"/>
      <c r="N24" s="81">
        <f>分析係数表!H27</f>
        <v>1.0879446137287556E-2</v>
      </c>
      <c r="O24" s="82">
        <f t="shared" si="3"/>
        <v>9.4566444748209133E-2</v>
      </c>
      <c r="P24" s="76">
        <f>分析係数表!C27</f>
        <v>6.0248713550600352E-2</v>
      </c>
      <c r="Q24" s="82">
        <f t="shared" si="4"/>
        <v>5.6975066411335271E-3</v>
      </c>
      <c r="R24" s="83">
        <v>5.7666466655567419E-3</v>
      </c>
      <c r="S24" s="84">
        <f t="shared" si="5"/>
        <v>8.0820616491892004E-3</v>
      </c>
      <c r="T24" s="85">
        <f>分析係数表!F27</f>
        <v>0.31967213114754101</v>
      </c>
      <c r="U24" s="86">
        <f t="shared" si="6"/>
        <v>2.5836098714621218E-3</v>
      </c>
      <c r="V24" s="87">
        <f>分析係数表!D27</f>
        <v>1.6393442622950821E-2</v>
      </c>
      <c r="W24" s="167">
        <f t="shared" si="7"/>
        <v>0</v>
      </c>
      <c r="X24" s="76">
        <f>分析係数表!E27</f>
        <v>1.7759562841530054E-2</v>
      </c>
      <c r="Y24" s="166">
        <f t="shared" si="8"/>
        <v>0</v>
      </c>
    </row>
    <row r="25" spans="1:25" x14ac:dyDescent="0.2">
      <c r="A25" s="6" t="s">
        <v>13</v>
      </c>
      <c r="B25" s="5" t="s">
        <v>191</v>
      </c>
      <c r="C25" s="90"/>
      <c r="D25" s="107">
        <f>投入係数表!AO25</f>
        <v>0</v>
      </c>
      <c r="E25" s="110">
        <f t="shared" si="9"/>
        <v>0</v>
      </c>
      <c r="F25" s="85">
        <f>分析係数表!C28</f>
        <v>0.15853112404836545</v>
      </c>
      <c r="G25" s="110">
        <f t="shared" si="0"/>
        <v>0</v>
      </c>
      <c r="H25" s="110">
        <v>3.5276382673418212E-2</v>
      </c>
      <c r="I25" s="110">
        <f t="shared" si="1"/>
        <v>3.5276382673418212E-2</v>
      </c>
      <c r="J25" s="85">
        <f>分析係数表!G28</f>
        <v>0.12484608017512655</v>
      </c>
      <c r="K25" s="111">
        <f t="shared" si="2"/>
        <v>4.404118099534015E-3</v>
      </c>
      <c r="L25" s="79"/>
      <c r="M25" s="80"/>
      <c r="N25" s="81">
        <f>分析係数表!H28</f>
        <v>2.0813485858901727E-2</v>
      </c>
      <c r="O25" s="82">
        <f t="shared" si="3"/>
        <v>0.18091521715867284</v>
      </c>
      <c r="P25" s="76">
        <f>分析係数表!C28</f>
        <v>0.15853112404836545</v>
      </c>
      <c r="Q25" s="82">
        <f t="shared" si="4"/>
        <v>2.8680692733618538E-2</v>
      </c>
      <c r="R25" s="83">
        <v>3.2578585053174479E-2</v>
      </c>
      <c r="S25" s="84">
        <f t="shared" si="5"/>
        <v>6.7854967726592691E-2</v>
      </c>
      <c r="T25" s="85">
        <f>分析係数表!F28</f>
        <v>0.21350389930223013</v>
      </c>
      <c r="U25" s="86">
        <f t="shared" si="6"/>
        <v>1.4487300196654521E-2</v>
      </c>
      <c r="V25" s="87">
        <f>分析係数表!D28</f>
        <v>5.3153646189629221E-2</v>
      </c>
      <c r="W25" s="167">
        <f t="shared" si="7"/>
        <v>0</v>
      </c>
      <c r="X25" s="76">
        <f>分析係数表!E28</f>
        <v>4.6791626761526886E-2</v>
      </c>
      <c r="Y25" s="166">
        <f t="shared" si="8"/>
        <v>0</v>
      </c>
    </row>
    <row r="26" spans="1:25" x14ac:dyDescent="0.2">
      <c r="A26" s="6" t="s">
        <v>14</v>
      </c>
      <c r="B26" s="5" t="s">
        <v>50</v>
      </c>
      <c r="C26" s="90"/>
      <c r="D26" s="107">
        <f>投入係数表!AO26</f>
        <v>3.6464088397790057E-2</v>
      </c>
      <c r="E26" s="110">
        <f t="shared" si="9"/>
        <v>3.6464088397790055</v>
      </c>
      <c r="F26" s="85">
        <f>分析係数表!C29</f>
        <v>0.64680851063829792</v>
      </c>
      <c r="G26" s="110">
        <f t="shared" si="0"/>
        <v>2.3585282708357824</v>
      </c>
      <c r="H26" s="110">
        <v>2.6833311363378658</v>
      </c>
      <c r="I26" s="110">
        <f t="shared" si="1"/>
        <v>2.6833311363378658</v>
      </c>
      <c r="J26" s="85">
        <f>分析係数表!G29</f>
        <v>0.2586455783593799</v>
      </c>
      <c r="K26" s="111">
        <f t="shared" si="2"/>
        <v>0.69403173368783944</v>
      </c>
      <c r="L26" s="79"/>
      <c r="M26" s="80"/>
      <c r="N26" s="81">
        <f>分析係数表!H29</f>
        <v>9.8394990800468336E-3</v>
      </c>
      <c r="O26" s="82">
        <f t="shared" si="3"/>
        <v>8.5527005176689153E-2</v>
      </c>
      <c r="P26" s="76">
        <f>分析係数表!C29</f>
        <v>0.64680851063829792</v>
      </c>
      <c r="Q26" s="82">
        <f t="shared" si="4"/>
        <v>5.5319594837688307E-2</v>
      </c>
      <c r="R26" s="83">
        <v>8.3888582709770551E-2</v>
      </c>
      <c r="S26" s="84">
        <f t="shared" si="5"/>
        <v>2.7672197190476364</v>
      </c>
      <c r="T26" s="85">
        <f>分析係数表!F29</f>
        <v>0.37783217222117615</v>
      </c>
      <c r="U26" s="86">
        <f t="shared" si="6"/>
        <v>1.0455446374610413</v>
      </c>
      <c r="V26" s="87">
        <f>分析係数表!D29</f>
        <v>7.0859222996296989E-2</v>
      </c>
      <c r="W26" s="167">
        <f t="shared" si="7"/>
        <v>0</v>
      </c>
      <c r="X26" s="76">
        <f>分析係数表!E29</f>
        <v>5.4980229711918661E-2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0.23819481607489246</v>
      </c>
      <c r="I27" s="110">
        <f t="shared" si="1"/>
        <v>0.23819481607489246</v>
      </c>
      <c r="J27" s="85">
        <f>分析係数表!G30</f>
        <v>0.34450721322190581</v>
      </c>
      <c r="K27" s="111">
        <f t="shared" si="2"/>
        <v>8.2059832289865617E-2</v>
      </c>
      <c r="L27" s="79"/>
      <c r="M27" s="80"/>
      <c r="N27" s="81">
        <f>分析係数表!H30</f>
        <v>0</v>
      </c>
      <c r="O27" s="82">
        <f t="shared" si="3"/>
        <v>0</v>
      </c>
      <c r="P27" s="76">
        <f>分析係数表!C30</f>
        <v>1</v>
      </c>
      <c r="Q27" s="82">
        <f t="shared" si="4"/>
        <v>0</v>
      </c>
      <c r="R27" s="83">
        <v>2.1858404373741799E-2</v>
      </c>
      <c r="S27" s="84">
        <f t="shared" si="5"/>
        <v>0.26005322044863427</v>
      </c>
      <c r="T27" s="85">
        <f>分析係数表!F30</f>
        <v>0.4405434427377562</v>
      </c>
      <c r="U27" s="86">
        <f t="shared" si="6"/>
        <v>0.114564741031482</v>
      </c>
      <c r="V27" s="87">
        <f>分析係数表!D30</f>
        <v>0.11695223866660441</v>
      </c>
      <c r="W27" s="167">
        <f t="shared" si="7"/>
        <v>0</v>
      </c>
      <c r="X27" s="76">
        <f>分析係数表!E30</f>
        <v>6.7136654372286289E-2</v>
      </c>
      <c r="Y27" s="166">
        <f t="shared" si="8"/>
        <v>0</v>
      </c>
    </row>
    <row r="28" spans="1:25" x14ac:dyDescent="0.2">
      <c r="A28" s="6" t="s">
        <v>16</v>
      </c>
      <c r="B28" s="5" t="s">
        <v>192</v>
      </c>
      <c r="C28" s="90"/>
      <c r="D28" s="107">
        <f>投入係数表!AO28</f>
        <v>3.453038674033149E-3</v>
      </c>
      <c r="E28" s="110">
        <f t="shared" si="9"/>
        <v>0.34530386740331492</v>
      </c>
      <c r="F28" s="85">
        <f>分析係数表!C31</f>
        <v>0.1179326099371788</v>
      </c>
      <c r="G28" s="110">
        <f t="shared" si="0"/>
        <v>4.0722586304274451E-2</v>
      </c>
      <c r="H28" s="110">
        <v>0.13240506438830596</v>
      </c>
      <c r="I28" s="110">
        <f t="shared" si="1"/>
        <v>0.13240506438830596</v>
      </c>
      <c r="J28" s="85">
        <f>分析係数表!G31</f>
        <v>7.0682730923694773E-2</v>
      </c>
      <c r="K28" s="111">
        <f t="shared" si="2"/>
        <v>9.3587515390931107E-3</v>
      </c>
      <c r="L28" s="79"/>
      <c r="M28" s="80"/>
      <c r="N28" s="81">
        <f>分析係数表!H31</f>
        <v>2.2689753976161214E-2</v>
      </c>
      <c r="O28" s="82">
        <f t="shared" si="3"/>
        <v>0.19722413610589073</v>
      </c>
      <c r="P28" s="76">
        <f>分析係数表!C31</f>
        <v>0.1179326099371788</v>
      </c>
      <c r="Q28" s="82">
        <f t="shared" si="4"/>
        <v>2.3259157113573074E-2</v>
      </c>
      <c r="R28" s="83">
        <v>3.0292330230460129E-2</v>
      </c>
      <c r="S28" s="84">
        <f t="shared" si="5"/>
        <v>0.16269739461876609</v>
      </c>
      <c r="T28" s="85">
        <f>分析係数表!F31</f>
        <v>0.34457831325301203</v>
      </c>
      <c r="U28" s="86">
        <f t="shared" si="6"/>
        <v>5.6061993808394092E-2</v>
      </c>
      <c r="V28" s="87">
        <f>分析係数表!D31</f>
        <v>1.8473895582329317E-2</v>
      </c>
      <c r="W28" s="167">
        <f t="shared" si="7"/>
        <v>0</v>
      </c>
      <c r="X28" s="76">
        <f>分析係数表!E31</f>
        <v>1.6064257028112448E-2</v>
      </c>
      <c r="Y28" s="166">
        <f t="shared" si="8"/>
        <v>0</v>
      </c>
    </row>
    <row r="29" spans="1:25" x14ac:dyDescent="0.2">
      <c r="A29" s="6" t="s">
        <v>17</v>
      </c>
      <c r="B29" s="5" t="s">
        <v>272</v>
      </c>
      <c r="C29" s="90"/>
      <c r="D29" s="107">
        <f>投入係数表!AO29</f>
        <v>1.1049723756906078E-3</v>
      </c>
      <c r="E29" s="110">
        <f t="shared" si="9"/>
        <v>0.11049723756906078</v>
      </c>
      <c r="F29" s="85">
        <f>分析係数表!C32</f>
        <v>0.90289699570815452</v>
      </c>
      <c r="G29" s="110">
        <f t="shared" si="0"/>
        <v>9.9767623835155209E-2</v>
      </c>
      <c r="H29" s="110">
        <v>0.2270220654251654</v>
      </c>
      <c r="I29" s="110">
        <f t="shared" si="1"/>
        <v>0.2270220654251654</v>
      </c>
      <c r="J29" s="85">
        <f>分析係数表!G32</f>
        <v>0.14049586776859505</v>
      </c>
      <c r="K29" s="111">
        <f t="shared" si="2"/>
        <v>3.1895662084527369E-2</v>
      </c>
      <c r="L29" s="79"/>
      <c r="M29" s="80"/>
      <c r="N29" s="81">
        <f>分析係数表!H32</f>
        <v>6.5160319111027074E-3</v>
      </c>
      <c r="O29" s="82">
        <f t="shared" si="3"/>
        <v>5.6638726266307081E-2</v>
      </c>
      <c r="P29" s="76">
        <f>分析係数表!C32</f>
        <v>0.90289699570815452</v>
      </c>
      <c r="Q29" s="82">
        <f t="shared" si="4"/>
        <v>5.1138935786585203E-2</v>
      </c>
      <c r="R29" s="83">
        <v>6.6597137462988135E-2</v>
      </c>
      <c r="S29" s="84">
        <f t="shared" si="5"/>
        <v>0.29361920288815352</v>
      </c>
      <c r="T29" s="85">
        <f>分析係数表!F32</f>
        <v>0.48288075560802834</v>
      </c>
      <c r="U29" s="86">
        <f t="shared" si="6"/>
        <v>0.14178306255165854</v>
      </c>
      <c r="V29" s="87">
        <f>分析係数表!D32</f>
        <v>1.475796930342385E-2</v>
      </c>
      <c r="W29" s="167">
        <f t="shared" si="7"/>
        <v>0</v>
      </c>
      <c r="X29" s="76">
        <f>分析係数表!E32</f>
        <v>1.8890200708382526E-2</v>
      </c>
      <c r="Y29" s="166">
        <f t="shared" si="8"/>
        <v>0</v>
      </c>
    </row>
    <row r="30" spans="1:25" x14ac:dyDescent="0.2">
      <c r="A30" s="6" t="s">
        <v>18</v>
      </c>
      <c r="B30" s="5" t="s">
        <v>273</v>
      </c>
      <c r="C30" s="90"/>
      <c r="D30" s="107">
        <f>投入係数表!AO30</f>
        <v>1.1049723756906077E-2</v>
      </c>
      <c r="E30" s="110">
        <f t="shared" si="9"/>
        <v>1.1049723756906076</v>
      </c>
      <c r="F30" s="85">
        <f>分析係数表!C33</f>
        <v>0.9642857142857143</v>
      </c>
      <c r="G30" s="110">
        <f t="shared" si="0"/>
        <v>1.0655090765588002</v>
      </c>
      <c r="H30" s="110">
        <v>1.5959710546169024</v>
      </c>
      <c r="I30" s="110">
        <f t="shared" si="1"/>
        <v>1.5959710546169024</v>
      </c>
      <c r="J30" s="85">
        <f>分析係数表!G33</f>
        <v>0.50770178681454092</v>
      </c>
      <c r="K30" s="111">
        <f t="shared" si="2"/>
        <v>0.81027735613328866</v>
      </c>
      <c r="L30" s="79"/>
      <c r="M30" s="80"/>
      <c r="N30" s="81">
        <f>分析係数表!H33</f>
        <v>9.5995112976066674E-4</v>
      </c>
      <c r="O30" s="82">
        <f t="shared" si="3"/>
        <v>8.344098066018454E-3</v>
      </c>
      <c r="P30" s="76">
        <f>分析係数表!C33</f>
        <v>0.9642857142857143</v>
      </c>
      <c r="Q30" s="82">
        <f t="shared" si="4"/>
        <v>8.046094563660653E-3</v>
      </c>
      <c r="R30" s="83">
        <v>2.7434459729073334E-2</v>
      </c>
      <c r="S30" s="84">
        <f t="shared" si="5"/>
        <v>1.6234055143459758</v>
      </c>
      <c r="T30" s="85">
        <f>分析係数表!F33</f>
        <v>0.64571780653111521</v>
      </c>
      <c r="U30" s="86">
        <f t="shared" si="6"/>
        <v>1.0482618478340004</v>
      </c>
      <c r="V30" s="87">
        <f>分析係数表!D33</f>
        <v>6.5311152187307459E-2</v>
      </c>
      <c r="W30" s="167">
        <f t="shared" si="7"/>
        <v>0</v>
      </c>
      <c r="X30" s="76">
        <f>分析係数表!E33</f>
        <v>5.730129390018484E-2</v>
      </c>
      <c r="Y30" s="166">
        <f t="shared" si="8"/>
        <v>0</v>
      </c>
    </row>
    <row r="31" spans="1:25" x14ac:dyDescent="0.2">
      <c r="A31" s="6" t="s">
        <v>19</v>
      </c>
      <c r="B31" s="5" t="s">
        <v>274</v>
      </c>
      <c r="C31" s="90"/>
      <c r="D31" s="107">
        <f>投入係数表!AO31</f>
        <v>6.2154696132596686E-2</v>
      </c>
      <c r="E31" s="110">
        <f t="shared" si="9"/>
        <v>6.2154696132596685</v>
      </c>
      <c r="F31" s="85">
        <f>分析係数表!C34</f>
        <v>0.30203352059055666</v>
      </c>
      <c r="G31" s="110">
        <f t="shared" si="0"/>
        <v>1.8772801694164434</v>
      </c>
      <c r="H31" s="110">
        <v>2.1994088106311533</v>
      </c>
      <c r="I31" s="110">
        <f t="shared" si="1"/>
        <v>2.1994088106311533</v>
      </c>
      <c r="J31" s="85">
        <f>分析係数表!G34</f>
        <v>0.42483507228746548</v>
      </c>
      <c r="K31" s="111">
        <f t="shared" si="2"/>
        <v>0.93438600105417446</v>
      </c>
      <c r="L31" s="79"/>
      <c r="M31" s="80"/>
      <c r="N31" s="81">
        <f>分析係数表!H34</f>
        <v>0.16119179387231194</v>
      </c>
      <c r="O31" s="82">
        <f t="shared" si="3"/>
        <v>1.4011131335855986</v>
      </c>
      <c r="P31" s="76">
        <f>分析係数表!C34</f>
        <v>0.30203352059055666</v>
      </c>
      <c r="Q31" s="82">
        <f t="shared" si="4"/>
        <v>0.42318313248252526</v>
      </c>
      <c r="R31" s="83">
        <v>0.46634510767783871</v>
      </c>
      <c r="S31" s="84">
        <f t="shared" si="5"/>
        <v>2.665753918308992</v>
      </c>
      <c r="T31" s="85">
        <f>分析係数表!F34</f>
        <v>0.69971459317830909</v>
      </c>
      <c r="U31" s="86">
        <f t="shared" si="6"/>
        <v>1.8652669184630597</v>
      </c>
      <c r="V31" s="87">
        <f>分析係数表!D34</f>
        <v>0.22921442942029663</v>
      </c>
      <c r="W31" s="167">
        <f t="shared" si="7"/>
        <v>1</v>
      </c>
      <c r="X31" s="76">
        <f>分析係数表!E34</f>
        <v>0.15341786365975763</v>
      </c>
      <c r="Y31" s="166">
        <f t="shared" si="8"/>
        <v>0</v>
      </c>
    </row>
    <row r="32" spans="1:25" x14ac:dyDescent="0.2">
      <c r="A32" s="6" t="s">
        <v>20</v>
      </c>
      <c r="B32" s="5" t="s">
        <v>37</v>
      </c>
      <c r="C32" s="90"/>
      <c r="D32" s="107">
        <f>投入係数表!AO32</f>
        <v>2.2099447513812156E-3</v>
      </c>
      <c r="E32" s="110">
        <f t="shared" si="9"/>
        <v>0.22099447513812157</v>
      </c>
      <c r="F32" s="85">
        <f>分析係数表!C35</f>
        <v>0.24187752657583472</v>
      </c>
      <c r="G32" s="110">
        <f t="shared" si="0"/>
        <v>5.3453597033333647E-2</v>
      </c>
      <c r="H32" s="110">
        <v>0.25482081779207094</v>
      </c>
      <c r="I32" s="110">
        <f t="shared" si="1"/>
        <v>0.25482081779207094</v>
      </c>
      <c r="J32" s="85">
        <f>分析係数表!G35</f>
        <v>0.31447635625181319</v>
      </c>
      <c r="K32" s="111">
        <f t="shared" si="2"/>
        <v>8.0135122276357676E-2</v>
      </c>
      <c r="L32" s="79"/>
      <c r="M32" s="80"/>
      <c r="N32" s="81">
        <f>分析係数表!H35</f>
        <v>6.1051437381369679E-2</v>
      </c>
      <c r="O32" s="82">
        <f t="shared" si="3"/>
        <v>0.53067199442594637</v>
      </c>
      <c r="P32" s="76">
        <f>分析係数表!C35</f>
        <v>0.24187752657583472</v>
      </c>
      <c r="Q32" s="82">
        <f t="shared" si="4"/>
        <v>0.12835762943481305</v>
      </c>
      <c r="R32" s="83">
        <v>0.15987351605516426</v>
      </c>
      <c r="S32" s="84">
        <f t="shared" si="5"/>
        <v>0.4146943338472352</v>
      </c>
      <c r="T32" s="85">
        <f>分析係数表!F35</f>
        <v>0.64519872352770524</v>
      </c>
      <c r="U32" s="86">
        <f t="shared" si="6"/>
        <v>0.2675602548524082</v>
      </c>
      <c r="V32" s="87">
        <f>分析係数表!D35</f>
        <v>9.0803597331012481E-2</v>
      </c>
      <c r="W32" s="167">
        <f t="shared" si="7"/>
        <v>0</v>
      </c>
      <c r="X32" s="76">
        <f>分析係数表!E35</f>
        <v>8.3260806498404408E-2</v>
      </c>
      <c r="Y32" s="166">
        <f t="shared" si="8"/>
        <v>0</v>
      </c>
    </row>
    <row r="33" spans="1:25" x14ac:dyDescent="0.2">
      <c r="A33" s="6" t="s">
        <v>21</v>
      </c>
      <c r="B33" s="5" t="s">
        <v>38</v>
      </c>
      <c r="C33" s="90"/>
      <c r="D33" s="107">
        <f>投入係数表!AO33</f>
        <v>2.4171270718232045E-2</v>
      </c>
      <c r="E33" s="110">
        <f t="shared" si="9"/>
        <v>2.4171270718232045</v>
      </c>
      <c r="F33" s="85">
        <f>分析係数表!C36</f>
        <v>0.77936171821825606</v>
      </c>
      <c r="G33" s="110">
        <f t="shared" si="0"/>
        <v>1.8838163078479948</v>
      </c>
      <c r="H33" s="110">
        <v>2.0769570903218</v>
      </c>
      <c r="I33" s="110">
        <f t="shared" si="1"/>
        <v>2.0769570903218</v>
      </c>
      <c r="J33" s="85">
        <f>分析係数表!G36</f>
        <v>1.8652197083474639E-2</v>
      </c>
      <c r="K33" s="111">
        <f t="shared" si="2"/>
        <v>3.8739812982602248E-2</v>
      </c>
      <c r="L33" s="79"/>
      <c r="M33" s="80"/>
      <c r="N33" s="81">
        <f>分析係数表!H36</f>
        <v>0.16962772804293599</v>
      </c>
      <c r="O33" s="82">
        <f t="shared" si="3"/>
        <v>1.4744400559839428</v>
      </c>
      <c r="P33" s="76">
        <f>分析係数表!C36</f>
        <v>0.77936171821825606</v>
      </c>
      <c r="Q33" s="82">
        <f t="shared" si="4"/>
        <v>1.1491221354414674</v>
      </c>
      <c r="R33" s="83">
        <v>1.1996831340470495</v>
      </c>
      <c r="S33" s="84">
        <f t="shared" si="5"/>
        <v>3.2766402243688493</v>
      </c>
      <c r="T33" s="85">
        <f>分析係数表!F36</f>
        <v>0.88299985465820452</v>
      </c>
      <c r="U33" s="86">
        <f t="shared" si="6"/>
        <v>2.8932728418849205</v>
      </c>
      <c r="V33" s="87">
        <f>分析係数表!D36</f>
        <v>1.046460927280655E-2</v>
      </c>
      <c r="W33" s="167">
        <f t="shared" si="7"/>
        <v>0</v>
      </c>
      <c r="X33" s="76">
        <f>分析係数表!E36</f>
        <v>2.9068359091129307E-3</v>
      </c>
      <c r="Y33" s="166">
        <f t="shared" si="8"/>
        <v>0</v>
      </c>
    </row>
    <row r="34" spans="1:25" x14ac:dyDescent="0.2">
      <c r="A34" s="6" t="s">
        <v>22</v>
      </c>
      <c r="B34" s="5" t="s">
        <v>377</v>
      </c>
      <c r="C34" s="90"/>
      <c r="D34" s="107">
        <f>投入係数表!AO34</f>
        <v>7.5690607734806625E-2</v>
      </c>
      <c r="E34" s="110">
        <f t="shared" si="9"/>
        <v>7.569060773480663</v>
      </c>
      <c r="F34" s="85">
        <f>分析係数表!C37</f>
        <v>0.39264934616049307</v>
      </c>
      <c r="G34" s="110">
        <f t="shared" si="0"/>
        <v>2.9719867637562185</v>
      </c>
      <c r="H34" s="110">
        <v>3.5101264086998505</v>
      </c>
      <c r="I34" s="110">
        <f t="shared" si="1"/>
        <v>3.5101264086998505</v>
      </c>
      <c r="J34" s="85">
        <f>分析係数表!G37</f>
        <v>0.48015873015873017</v>
      </c>
      <c r="K34" s="111">
        <f t="shared" si="2"/>
        <v>1.6854178390979442</v>
      </c>
      <c r="L34" s="79"/>
      <c r="M34" s="80"/>
      <c r="N34" s="81">
        <f>分析係数表!H37</f>
        <v>4.8128458914818879E-2</v>
      </c>
      <c r="O34" s="82">
        <f t="shared" si="3"/>
        <v>0.41834273485537976</v>
      </c>
      <c r="P34" s="76">
        <f>分析係数表!C37</f>
        <v>0.39264934616049307</v>
      </c>
      <c r="Q34" s="82">
        <f t="shared" si="4"/>
        <v>0.16426200131195737</v>
      </c>
      <c r="R34" s="83">
        <v>0.20546577915233716</v>
      </c>
      <c r="S34" s="84">
        <f t="shared" si="5"/>
        <v>3.7155921878521876</v>
      </c>
      <c r="T34" s="85">
        <f>分析係数表!F37</f>
        <v>0.71504884004884006</v>
      </c>
      <c r="U34" s="86">
        <f t="shared" si="6"/>
        <v>2.6568298840182387</v>
      </c>
      <c r="V34" s="87">
        <f>分析係数表!D37</f>
        <v>0.11240842490842491</v>
      </c>
      <c r="W34" s="167">
        <f t="shared" si="7"/>
        <v>0</v>
      </c>
      <c r="X34" s="76">
        <f>分析係数表!E37</f>
        <v>0.10057997557997558</v>
      </c>
      <c r="Y34" s="166">
        <f t="shared" si="8"/>
        <v>0</v>
      </c>
    </row>
    <row r="35" spans="1:25" x14ac:dyDescent="0.2">
      <c r="A35" s="6" t="s">
        <v>23</v>
      </c>
      <c r="B35" s="5" t="s">
        <v>193</v>
      </c>
      <c r="C35" s="90"/>
      <c r="D35" s="107">
        <f>投入係数表!AO35</f>
        <v>5.8149171270718232E-2</v>
      </c>
      <c r="E35" s="110">
        <f t="shared" si="9"/>
        <v>5.8149171270718236</v>
      </c>
      <c r="F35" s="85">
        <f>分析係数表!C38</f>
        <v>0.1050867904295959</v>
      </c>
      <c r="G35" s="110">
        <f t="shared" si="0"/>
        <v>0.6110709774980646</v>
      </c>
      <c r="H35" s="110">
        <v>0.7080647143883263</v>
      </c>
      <c r="I35" s="110">
        <f t="shared" si="1"/>
        <v>0.7080647143883263</v>
      </c>
      <c r="J35" s="85">
        <f>分析係数表!G38</f>
        <v>0.35480984340044741</v>
      </c>
      <c r="K35" s="111">
        <f t="shared" si="2"/>
        <v>0.2512283304295046</v>
      </c>
      <c r="L35" s="79"/>
      <c r="M35" s="80"/>
      <c r="N35" s="81">
        <f>分析係数表!H38</f>
        <v>4.2637829346869612E-2</v>
      </c>
      <c r="O35" s="82">
        <f t="shared" si="3"/>
        <v>0.37061702243231964</v>
      </c>
      <c r="P35" s="76">
        <f>分析係数表!C38</f>
        <v>0.1050867904295959</v>
      </c>
      <c r="Q35" s="82">
        <f t="shared" si="4"/>
        <v>3.8946953365986019E-2</v>
      </c>
      <c r="R35" s="83">
        <v>4.8831038049178523E-2</v>
      </c>
      <c r="S35" s="84">
        <f t="shared" si="5"/>
        <v>0.75689575243750484</v>
      </c>
      <c r="T35" s="85">
        <f>分析係数表!F38</f>
        <v>0.56778523489932886</v>
      </c>
      <c r="U35" s="86">
        <f t="shared" si="6"/>
        <v>0.42975423259203294</v>
      </c>
      <c r="V35" s="87">
        <f>分析係数表!D38</f>
        <v>4.0715883668903802E-2</v>
      </c>
      <c r="W35" s="167">
        <f t="shared" si="7"/>
        <v>0</v>
      </c>
      <c r="X35" s="76">
        <f>分析係数表!E38</f>
        <v>3.3557046979865772E-2</v>
      </c>
      <c r="Y35" s="166">
        <f t="shared" si="8"/>
        <v>0</v>
      </c>
    </row>
    <row r="36" spans="1:25" x14ac:dyDescent="0.2">
      <c r="A36" s="6" t="s">
        <v>24</v>
      </c>
      <c r="B36" s="5" t="s">
        <v>39</v>
      </c>
      <c r="C36" s="90"/>
      <c r="D36" s="107">
        <f>投入係数表!AO36</f>
        <v>0.18977900552486188</v>
      </c>
      <c r="E36" s="110">
        <f t="shared" si="9"/>
        <v>18.977900552486187</v>
      </c>
      <c r="F36" s="85">
        <f>分析係数表!C39</f>
        <v>1</v>
      </c>
      <c r="G36" s="110">
        <f t="shared" si="0"/>
        <v>18.977900552486187</v>
      </c>
      <c r="H36" s="110">
        <v>19.027227412129019</v>
      </c>
      <c r="I36" s="110">
        <f t="shared" si="1"/>
        <v>19.027227412129019</v>
      </c>
      <c r="J36" s="85">
        <f>分析係数表!G39</f>
        <v>0.33710212609069684</v>
      </c>
      <c r="K36" s="111">
        <f t="shared" si="2"/>
        <v>6.4141188142398802</v>
      </c>
      <c r="L36" s="79"/>
      <c r="M36" s="80"/>
      <c r="N36" s="81">
        <f>分析係数表!H39</f>
        <v>3.8325321619990253E-3</v>
      </c>
      <c r="O36" s="82">
        <f t="shared" si="3"/>
        <v>3.3313179399937311E-2</v>
      </c>
      <c r="P36" s="76">
        <f>分析係数表!C39</f>
        <v>1</v>
      </c>
      <c r="Q36" s="82">
        <f t="shared" si="4"/>
        <v>3.3313179399937311E-2</v>
      </c>
      <c r="R36" s="83">
        <v>9.9758320568723288E-2</v>
      </c>
      <c r="S36" s="84">
        <f t="shared" si="5"/>
        <v>19.126985732697744</v>
      </c>
      <c r="T36" s="85">
        <f>分析係数表!F39</f>
        <v>0.68778419564950233</v>
      </c>
      <c r="U36" s="86">
        <f t="shared" si="6"/>
        <v>13.155238497363024</v>
      </c>
      <c r="V36" s="87">
        <f>分析係数表!D39</f>
        <v>5.5733071156445865E-2</v>
      </c>
      <c r="W36" s="167">
        <f t="shared" si="7"/>
        <v>1</v>
      </c>
      <c r="X36" s="76">
        <f>分析係数表!E39</f>
        <v>7.0111834828560898E-2</v>
      </c>
      <c r="Y36" s="166">
        <f t="shared" si="8"/>
        <v>1</v>
      </c>
    </row>
    <row r="37" spans="1:25" x14ac:dyDescent="0.2">
      <c r="A37" s="6" t="s">
        <v>25</v>
      </c>
      <c r="B37" s="5" t="s">
        <v>40</v>
      </c>
      <c r="C37" s="90"/>
      <c r="D37" s="107">
        <f>投入係数表!AO37</f>
        <v>1.3812154696132598E-4</v>
      </c>
      <c r="E37" s="110">
        <f t="shared" si="9"/>
        <v>1.3812154696132598E-2</v>
      </c>
      <c r="F37" s="85">
        <f>分析係数表!C40</f>
        <v>0.68553257686676428</v>
      </c>
      <c r="G37" s="110">
        <f t="shared" si="0"/>
        <v>9.468682000922159E-3</v>
      </c>
      <c r="H37" s="110">
        <v>1.4069187682627065E-2</v>
      </c>
      <c r="I37" s="110">
        <f t="shared" si="1"/>
        <v>1.4069187682627065E-2</v>
      </c>
      <c r="J37" s="85">
        <f>分析係数表!G40</f>
        <v>0.52354072328019352</v>
      </c>
      <c r="K37" s="111">
        <f t="shared" si="2"/>
        <v>7.3657926953273629E-3</v>
      </c>
      <c r="L37" s="79"/>
      <c r="M37" s="80"/>
      <c r="N37" s="81">
        <f>分析係数表!H40</f>
        <v>2.9983928090933552E-2</v>
      </c>
      <c r="O37" s="82">
        <f t="shared" si="3"/>
        <v>0.26062663883480369</v>
      </c>
      <c r="P37" s="76">
        <f>分析係数表!C40</f>
        <v>0.68553257686676428</v>
      </c>
      <c r="Q37" s="82">
        <f t="shared" si="4"/>
        <v>0.17866805132054647</v>
      </c>
      <c r="R37" s="83">
        <v>0.17902534187997599</v>
      </c>
      <c r="S37" s="84">
        <f t="shared" si="5"/>
        <v>0.19309452956260306</v>
      </c>
      <c r="T37" s="85">
        <f>分析係数表!F40</f>
        <v>0.72017864896718564</v>
      </c>
      <c r="U37" s="86">
        <f t="shared" si="6"/>
        <v>0.13906255742334975</v>
      </c>
      <c r="V37" s="87">
        <f>分析係数表!D40</f>
        <v>0.117486508281124</v>
      </c>
      <c r="W37" s="167">
        <f t="shared" si="7"/>
        <v>0</v>
      </c>
      <c r="X37" s="76">
        <f>分析係数表!E40</f>
        <v>7.2700204701941565E-2</v>
      </c>
      <c r="Y37" s="166">
        <f t="shared" si="8"/>
        <v>0</v>
      </c>
    </row>
    <row r="38" spans="1:25" x14ac:dyDescent="0.2">
      <c r="A38" s="6" t="s">
        <v>26</v>
      </c>
      <c r="B38" s="5" t="s">
        <v>276</v>
      </c>
      <c r="C38" s="90"/>
      <c r="D38" s="107">
        <f>投入係数表!AO38</f>
        <v>1.9337016574585636E-3</v>
      </c>
      <c r="E38" s="110">
        <f t="shared" si="9"/>
        <v>0.19337016574585636</v>
      </c>
      <c r="F38" s="85">
        <f>分析係数表!C41</f>
        <v>0.79754162795683559</v>
      </c>
      <c r="G38" s="110">
        <f t="shared" si="0"/>
        <v>0.1542207567872334</v>
      </c>
      <c r="H38" s="110">
        <v>0.15908478463600553</v>
      </c>
      <c r="I38" s="110">
        <f t="shared" si="1"/>
        <v>0.15908478463600553</v>
      </c>
      <c r="J38" s="85">
        <f>分析係数表!G41</f>
        <v>0.45300318922749822</v>
      </c>
      <c r="K38" s="111">
        <f t="shared" si="2"/>
        <v>7.2065914797680208E-2</v>
      </c>
      <c r="L38" s="79"/>
      <c r="M38" s="80"/>
      <c r="N38" s="81">
        <f>分析係数表!H41</f>
        <v>5.1357385442195667E-2</v>
      </c>
      <c r="O38" s="82">
        <f t="shared" si="3"/>
        <v>0.44640924653198727</v>
      </c>
      <c r="P38" s="76">
        <f>分析係数表!C41</f>
        <v>0.79754162795683559</v>
      </c>
      <c r="Q38" s="82">
        <f t="shared" si="4"/>
        <v>0.35602995721410546</v>
      </c>
      <c r="R38" s="83">
        <v>0.3627774119782895</v>
      </c>
      <c r="S38" s="84">
        <f t="shared" si="5"/>
        <v>0.521862196614295</v>
      </c>
      <c r="T38" s="85">
        <f>分析係数表!F41</f>
        <v>0.55652019844082212</v>
      </c>
      <c r="U38" s="86">
        <f t="shared" si="6"/>
        <v>0.29042685321855077</v>
      </c>
      <c r="V38" s="87">
        <f>分析係数表!D41</f>
        <v>0.15915131112686037</v>
      </c>
      <c r="W38" s="167">
        <f t="shared" si="7"/>
        <v>0</v>
      </c>
      <c r="X38" s="76">
        <f>分析係数表!E41</f>
        <v>0.14781183557760452</v>
      </c>
      <c r="Y38" s="166">
        <f t="shared" si="8"/>
        <v>0</v>
      </c>
    </row>
    <row r="39" spans="1:25" x14ac:dyDescent="0.2">
      <c r="A39" s="6" t="s">
        <v>51</v>
      </c>
      <c r="B39" s="5" t="s">
        <v>367</v>
      </c>
      <c r="C39" s="90"/>
      <c r="D39" s="107">
        <f>投入係数表!AO39</f>
        <v>3.729281767955801E-3</v>
      </c>
      <c r="E39" s="110">
        <f t="shared" si="9"/>
        <v>0.3729281767955801</v>
      </c>
      <c r="F39" s="85">
        <f>分析係数表!C42</f>
        <v>0.98696461824953441</v>
      </c>
      <c r="G39" s="110">
        <f>E39*F39</f>
        <v>0.36806691564554461</v>
      </c>
      <c r="H39" s="110">
        <v>0.3901201073323417</v>
      </c>
      <c r="I39" s="110">
        <f>C39+H39</f>
        <v>0.3901201073323417</v>
      </c>
      <c r="J39" s="85">
        <f>分析係数表!G42</f>
        <v>0.48689138576779029</v>
      </c>
      <c r="K39" s="111">
        <f>I39*J39</f>
        <v>0.18994611967492295</v>
      </c>
      <c r="L39" s="79"/>
      <c r="M39" s="80"/>
      <c r="N39" s="81">
        <f>分析係数表!H42</f>
        <v>1.3250234533514657E-2</v>
      </c>
      <c r="O39" s="82">
        <f t="shared" si="3"/>
        <v>0.11517383845670927</v>
      </c>
      <c r="P39" s="76">
        <f>分析係数表!C42</f>
        <v>0.98696461824953441</v>
      </c>
      <c r="Q39" s="82">
        <f>O39*P39</f>
        <v>0.1136725035047596</v>
      </c>
      <c r="R39" s="83">
        <v>0.11917909025695801</v>
      </c>
      <c r="S39" s="84">
        <f>I39+R39</f>
        <v>0.50929919758929976</v>
      </c>
      <c r="T39" s="85">
        <f>分析係数表!F42</f>
        <v>0.55852059925093633</v>
      </c>
      <c r="U39" s="86">
        <f>S39*T39</f>
        <v>0.28445409303559671</v>
      </c>
      <c r="V39" s="87">
        <f>分析係数表!D42</f>
        <v>0.29447565543071164</v>
      </c>
      <c r="W39" s="167">
        <f>ROUND(S39*V39,0)</f>
        <v>0</v>
      </c>
      <c r="X39" s="76">
        <f>分析係数表!E42</f>
        <v>0.22518726591760299</v>
      </c>
      <c r="Y39" s="166">
        <f>ROUND(S39*X39,0)</f>
        <v>0</v>
      </c>
    </row>
    <row r="40" spans="1:25" x14ac:dyDescent="0.2">
      <c r="A40" s="6" t="s">
        <v>194</v>
      </c>
      <c r="B40" s="5" t="s">
        <v>41</v>
      </c>
      <c r="C40" s="90"/>
      <c r="D40" s="107">
        <f>投入係数表!AO40</f>
        <v>3.0662983425414365E-2</v>
      </c>
      <c r="E40" s="110">
        <f t="shared" si="9"/>
        <v>3.0662983425414363</v>
      </c>
      <c r="F40" s="85">
        <f>分析係数表!C43</f>
        <v>0.29367142552738124</v>
      </c>
      <c r="G40" s="110">
        <f>E40*F40</f>
        <v>0.90048420534638995</v>
      </c>
      <c r="H40" s="110">
        <v>1.7917576659331078</v>
      </c>
      <c r="I40" s="110">
        <f>C40+H40</f>
        <v>1.7917576659331078</v>
      </c>
      <c r="J40" s="85">
        <f>分析係数表!G43</f>
        <v>0.35405848592511613</v>
      </c>
      <c r="K40" s="111">
        <f>I40*J40</f>
        <v>0.63438700634499623</v>
      </c>
      <c r="L40" s="79"/>
      <c r="M40" s="80"/>
      <c r="N40" s="81">
        <f>分析係数表!H43</f>
        <v>3.6063618579417776E-2</v>
      </c>
      <c r="O40" s="82">
        <f t="shared" si="3"/>
        <v>0.31347259325292059</v>
      </c>
      <c r="P40" s="76">
        <f>分析係数表!C43</f>
        <v>0.29367142552738124</v>
      </c>
      <c r="Q40" s="82">
        <f>O40*P40</f>
        <v>9.2057943324350133E-2</v>
      </c>
      <c r="R40" s="83">
        <v>0.15542044869223559</v>
      </c>
      <c r="S40" s="84">
        <f>I40+R40</f>
        <v>1.9471781146253435</v>
      </c>
      <c r="T40" s="85">
        <f>分析係数表!F43</f>
        <v>0.58526919923476362</v>
      </c>
      <c r="U40" s="86">
        <f>S40*T40</f>
        <v>1.1396233759142316</v>
      </c>
      <c r="V40" s="87">
        <f>分析係数表!D43</f>
        <v>0.25485105220005466</v>
      </c>
      <c r="W40" s="167">
        <f>ROUND(S40*V40,0)</f>
        <v>0</v>
      </c>
      <c r="X40" s="76">
        <f>分析係数表!E43</f>
        <v>0.20470073790653184</v>
      </c>
      <c r="Y40" s="166">
        <f>ROUND(S40*X40,0)</f>
        <v>0</v>
      </c>
    </row>
    <row r="41" spans="1:25" x14ac:dyDescent="0.2">
      <c r="A41" s="6" t="s">
        <v>340</v>
      </c>
      <c r="B41" s="5" t="s">
        <v>42</v>
      </c>
      <c r="C41" s="90"/>
      <c r="D41" s="107">
        <f>投入係数表!AO41</f>
        <v>1.2430939226519336E-3</v>
      </c>
      <c r="E41" s="110">
        <f t="shared" si="9"/>
        <v>0.12430939226519336</v>
      </c>
      <c r="F41" s="85">
        <f>分析係数表!C44</f>
        <v>0.46678607983623333</v>
      </c>
      <c r="G41" s="110">
        <f>E41*F41</f>
        <v>5.8025893902294193E-2</v>
      </c>
      <c r="H41" s="110">
        <v>6.9037330680778664E-2</v>
      </c>
      <c r="I41" s="110">
        <f>C41+H41</f>
        <v>6.9037330680778664E-2</v>
      </c>
      <c r="J41" s="85">
        <f>分析係数表!G44</f>
        <v>0.26617412140575081</v>
      </c>
      <c r="K41" s="111">
        <f>I41*J41</f>
        <v>1.8375950838154544E-2</v>
      </c>
      <c r="L41" s="79"/>
      <c r="M41" s="80"/>
      <c r="N41" s="81">
        <f>分析係数表!H44</f>
        <v>0.11125251805362636</v>
      </c>
      <c r="O41" s="82">
        <f t="shared" si="3"/>
        <v>0.96703039556022963</v>
      </c>
      <c r="P41" s="76">
        <f>分析係数表!C44</f>
        <v>0.46678607983623333</v>
      </c>
      <c r="Q41" s="82">
        <f>O41*P41</f>
        <v>0.45139632742604163</v>
      </c>
      <c r="R41" s="83">
        <v>0.45849922189863324</v>
      </c>
      <c r="S41" s="84">
        <f>I41+R41</f>
        <v>0.5275365525794119</v>
      </c>
      <c r="T41" s="85">
        <f>分析係数表!F44</f>
        <v>0.50772097976570818</v>
      </c>
      <c r="U41" s="86">
        <f>S41*T41</f>
        <v>0.26784137533784302</v>
      </c>
      <c r="V41" s="87">
        <f>分析係数表!D44</f>
        <v>0.21532215122470713</v>
      </c>
      <c r="W41" s="167">
        <f>ROUND(S41*V41,0)</f>
        <v>0</v>
      </c>
      <c r="X41" s="76">
        <f>分析係数表!E44</f>
        <v>0.14064164004259852</v>
      </c>
      <c r="Y41" s="166">
        <f>ROUND(S41*X41,0)</f>
        <v>0</v>
      </c>
    </row>
    <row r="42" spans="1:25" x14ac:dyDescent="0.2">
      <c r="A42" s="6" t="s">
        <v>341</v>
      </c>
      <c r="B42" s="5" t="s">
        <v>278</v>
      </c>
      <c r="C42" s="90"/>
      <c r="D42" s="107">
        <f>投入係数表!AO42</f>
        <v>8.2872928176795581E-4</v>
      </c>
      <c r="E42" s="110">
        <f t="shared" si="9"/>
        <v>8.2872928176795577E-2</v>
      </c>
      <c r="F42" s="85">
        <f>分析係数表!C45</f>
        <v>1</v>
      </c>
      <c r="G42" s="110">
        <f>E42*F42</f>
        <v>8.2872928176795577E-2</v>
      </c>
      <c r="H42" s="110">
        <v>0.63404527000113087</v>
      </c>
      <c r="I42" s="110">
        <f>C42+H42</f>
        <v>0.63404527000113087</v>
      </c>
      <c r="J42" s="85">
        <f>分析係数表!G45</f>
        <v>0</v>
      </c>
      <c r="K42" s="111">
        <f>I42*J42</f>
        <v>0</v>
      </c>
      <c r="L42" s="79"/>
      <c r="M42" s="80"/>
      <c r="N42" s="81">
        <f>分析係数表!H45</f>
        <v>0</v>
      </c>
      <c r="O42" s="82">
        <f t="shared" si="3"/>
        <v>0</v>
      </c>
      <c r="P42" s="76">
        <f>分析係数表!C45</f>
        <v>1</v>
      </c>
      <c r="Q42" s="82">
        <f>O42*P42</f>
        <v>0</v>
      </c>
      <c r="R42" s="83">
        <v>3.9081641096269853E-2</v>
      </c>
      <c r="S42" s="84">
        <f>I42+R42</f>
        <v>0.67312691109740075</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2.7624309392265195E-4</v>
      </c>
      <c r="E43" s="110">
        <f t="shared" si="9"/>
        <v>2.7624309392265196E-2</v>
      </c>
      <c r="F43" s="85">
        <f>分析係数表!C46</f>
        <v>1</v>
      </c>
      <c r="G43" s="110">
        <f>E43*F43</f>
        <v>2.7624309392265196E-2</v>
      </c>
      <c r="H43" s="110">
        <v>0.25991736813256677</v>
      </c>
      <c r="I43" s="110">
        <f>C43+H43</f>
        <v>100.25991736813256</v>
      </c>
      <c r="J43" s="85">
        <f>分析係数表!G46</f>
        <v>9.254143646408839E-3</v>
      </c>
      <c r="K43" s="111">
        <f>I43*J43</f>
        <v>0.92781967730177917</v>
      </c>
      <c r="L43" s="79"/>
      <c r="M43" s="80"/>
      <c r="N43" s="81">
        <f>分析係数表!H46</f>
        <v>3.7808984269891717E-2</v>
      </c>
      <c r="O43" s="82">
        <f t="shared" si="3"/>
        <v>0.32864368064568139</v>
      </c>
      <c r="P43" s="76">
        <f>分析係数表!C46</f>
        <v>1</v>
      </c>
      <c r="Q43" s="82">
        <f>O43*P43</f>
        <v>0.32864368064568139</v>
      </c>
      <c r="R43" s="83">
        <v>0.35011850222853752</v>
      </c>
      <c r="S43" s="84">
        <f>I43+R43</f>
        <v>100.6100358703611</v>
      </c>
      <c r="T43" s="85">
        <f>分析係数表!F46</f>
        <v>0.31353591160220995</v>
      </c>
      <c r="U43" s="86">
        <f>S43*T43</f>
        <v>31.544859312944709</v>
      </c>
      <c r="V43" s="87">
        <f>分析係数表!D46</f>
        <v>8.2872928176795581E-4</v>
      </c>
      <c r="W43" s="167">
        <f>ROUND(S43*V43,0)</f>
        <v>0</v>
      </c>
      <c r="X43" s="76">
        <f>分析係数表!E46</f>
        <v>2.3480662983425414E-3</v>
      </c>
      <c r="Y43" s="166">
        <f>ROUND(S43*X43,0)</f>
        <v>0</v>
      </c>
    </row>
    <row r="44" spans="1:25" x14ac:dyDescent="0.2">
      <c r="A44" s="192">
        <v>40</v>
      </c>
      <c r="B44" s="14" t="s">
        <v>150</v>
      </c>
      <c r="C44" s="197">
        <f>SUM(C5:C43)</f>
        <v>100</v>
      </c>
      <c r="D44" s="108">
        <f>投入係数表!AO44</f>
        <v>0.6839779005524862</v>
      </c>
      <c r="E44" s="96">
        <f>SUM(E5:E43)</f>
        <v>68.397790055248606</v>
      </c>
      <c r="F44" s="98">
        <f>分析係数表!C47</f>
        <v>0.4319039427318887</v>
      </c>
      <c r="G44" s="96">
        <f>SUM(G5:G43)</f>
        <v>35.990699503560805</v>
      </c>
      <c r="H44" s="96">
        <f>SUM(H5:H43)</f>
        <v>41.675067068880303</v>
      </c>
      <c r="I44" s="96">
        <f>SUM(I5:I43)</f>
        <v>141.67506706888031</v>
      </c>
      <c r="J44" s="98">
        <f>分析係数表!G47</f>
        <v>0.25029486054038919</v>
      </c>
      <c r="K44" s="112">
        <f>SUM(K5:K43)</f>
        <v>13.86317593112947</v>
      </c>
      <c r="L44" s="94">
        <f>最終需要_まとめ!$L$33</f>
        <v>0.627</v>
      </c>
      <c r="M44" s="91">
        <f>K44*L44</f>
        <v>8.6922113088181785</v>
      </c>
      <c r="N44" s="95">
        <f>分析係数表!H47</f>
        <v>1</v>
      </c>
      <c r="O44" s="96">
        <f>SUM(O5:O43)</f>
        <v>8.6922113088181785</v>
      </c>
      <c r="P44" s="92">
        <f>分析係数表!C47</f>
        <v>0.4319039427318887</v>
      </c>
      <c r="Q44" s="96">
        <f>SUM(Q5:Q43)</f>
        <v>3.8803149662726826</v>
      </c>
      <c r="R44" s="91">
        <f>SUM(R5:R43)</f>
        <v>4.4768941790057282</v>
      </c>
      <c r="S44" s="97">
        <f>SUM(S5:S43)</f>
        <v>146.15196124788602</v>
      </c>
      <c r="T44" s="98">
        <f>分析係数表!F47</f>
        <v>0.46751956312169796</v>
      </c>
      <c r="U44" s="99">
        <f>SUM(U5:U43)</f>
        <v>59.292955017971167</v>
      </c>
      <c r="V44" s="100">
        <f>分析係数表!D47</f>
        <v>9.4632730327820297E-2</v>
      </c>
      <c r="W44" s="164">
        <f>SUM(W5:W43)</f>
        <v>2</v>
      </c>
      <c r="X44" s="92">
        <f>分析係数表!E47</f>
        <v>7.3297752597196272E-2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V8" activePane="bottomRight" state="frozen"/>
      <selection activeCell="F63" sqref="F63"/>
      <selection pane="topRight" activeCell="F63" sqref="F63"/>
      <selection pane="bottomLeft" activeCell="F63" sqref="F63"/>
      <selection pane="bottomRight" activeCell="AE2" sqref="AE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0.68488372093023253</v>
      </c>
      <c r="D8" s="403">
        <f t="shared" ref="D8:E41" si="1">W8</f>
        <v>0.31204006541291907</v>
      </c>
      <c r="E8" s="403">
        <f t="shared" si="1"/>
        <v>0.14922322158626328</v>
      </c>
      <c r="F8" s="403">
        <f t="shared" ref="F8:G41" si="2">AH8</f>
        <v>0.45145134914145546</v>
      </c>
      <c r="G8" s="403">
        <f t="shared" si="2"/>
        <v>0.11968520032706459</v>
      </c>
      <c r="H8" s="404">
        <f t="shared" ref="H8:H41" si="3">AN8</f>
        <v>1.1759401339568168E-2</v>
      </c>
      <c r="K8" s="224" t="s">
        <v>263</v>
      </c>
      <c r="L8" s="158" t="s">
        <v>264</v>
      </c>
      <c r="M8" s="383">
        <f>取引基本表!AX5</f>
        <v>6880</v>
      </c>
      <c r="N8" s="367">
        <f>ABS(取引基本表!BB5)</f>
        <v>2168</v>
      </c>
      <c r="O8" s="411">
        <f t="shared" ref="O8:O41" si="4">N8/M8</f>
        <v>0.31511627906976747</v>
      </c>
      <c r="P8" s="407">
        <f t="shared" ref="P8:P43" si="5">1-O8</f>
        <v>0.68488372093023253</v>
      </c>
      <c r="R8" s="224" t="s">
        <v>263</v>
      </c>
      <c r="S8" s="158" t="s">
        <v>264</v>
      </c>
      <c r="T8" s="365">
        <f>取引基本表!BD5</f>
        <v>9784</v>
      </c>
      <c r="U8" s="446">
        <f>雇用表!Z5</f>
        <v>3053</v>
      </c>
      <c r="V8" s="447">
        <f>雇用表!Z51</f>
        <v>1460</v>
      </c>
      <c r="W8" s="413">
        <f>U8/T8</f>
        <v>0.31204006541291907</v>
      </c>
      <c r="X8" s="413">
        <f>V8/T8</f>
        <v>0.14922322158626328</v>
      </c>
      <c r="Z8" s="224" t="s">
        <v>263</v>
      </c>
      <c r="AA8" s="48" t="s">
        <v>264</v>
      </c>
      <c r="AB8" s="450">
        <f t="array" ref="AB8:AF47">TRANSPOSE(取引基本表!C46:AP50)</f>
        <v>1171</v>
      </c>
      <c r="AC8" s="451">
        <v>1973</v>
      </c>
      <c r="AD8" s="451">
        <v>1565</v>
      </c>
      <c r="AE8" s="451">
        <v>388</v>
      </c>
      <c r="AF8" s="451">
        <v>-680</v>
      </c>
      <c r="AG8" s="368">
        <f t="array" ref="AG8:AG47">TRANSPOSE(取引基本表!C52:AP52)</f>
        <v>9784</v>
      </c>
      <c r="AH8" s="404">
        <f>SUM(AB8:AF8)/AG8</f>
        <v>0.45145134914145546</v>
      </c>
      <c r="AI8" s="415">
        <f>AB8/AG8</f>
        <v>0.11968520032706459</v>
      </c>
      <c r="AK8" s="224" t="s">
        <v>263</v>
      </c>
      <c r="AL8" s="158" t="s">
        <v>264</v>
      </c>
      <c r="AM8" s="383">
        <f>取引基本表!AR5</f>
        <v>1617</v>
      </c>
      <c r="AN8" s="407">
        <f t="shared" ref="AN8:AN47" si="6">AM8/AM$47</f>
        <v>1.1759401339568168E-2</v>
      </c>
      <c r="AP8" s="224" t="s">
        <v>263</v>
      </c>
      <c r="AQ8" s="158" t="s">
        <v>264</v>
      </c>
      <c r="AR8" s="386">
        <f>取引基本表!AX5</f>
        <v>6880</v>
      </c>
      <c r="AS8" s="387">
        <f>取引基本表!AY5</f>
        <v>5072</v>
      </c>
      <c r="AT8" s="387">
        <f>ABS(取引基本表!BB5)</f>
        <v>2168</v>
      </c>
      <c r="AU8" s="388">
        <f>AS8-AT8</f>
        <v>2904</v>
      </c>
      <c r="AV8" s="411">
        <v>0.83011676085593211</v>
      </c>
      <c r="AW8" s="407">
        <v>0.16988323914406789</v>
      </c>
    </row>
    <row r="9" spans="1:49" x14ac:dyDescent="0.2">
      <c r="A9" s="225" t="s">
        <v>219</v>
      </c>
      <c r="B9" s="158" t="s">
        <v>265</v>
      </c>
      <c r="C9" s="405">
        <f t="shared" si="0"/>
        <v>0.9299655568312285</v>
      </c>
      <c r="D9" s="406">
        <f t="shared" si="1"/>
        <v>0.16609392898052691</v>
      </c>
      <c r="E9" s="406">
        <f t="shared" si="1"/>
        <v>9.736540664375716E-2</v>
      </c>
      <c r="F9" s="406">
        <f t="shared" si="2"/>
        <v>0.67468499427262318</v>
      </c>
      <c r="G9" s="406">
        <f t="shared" si="2"/>
        <v>0.24742268041237114</v>
      </c>
      <c r="H9" s="407">
        <f t="shared" si="3"/>
        <v>6.1815034870952028E-4</v>
      </c>
      <c r="K9" s="225" t="s">
        <v>219</v>
      </c>
      <c r="L9" s="158" t="s">
        <v>265</v>
      </c>
      <c r="M9" s="383">
        <f>取引基本表!AX6</f>
        <v>871</v>
      </c>
      <c r="N9" s="367">
        <f>ABS(取引基本表!BB6)</f>
        <v>61</v>
      </c>
      <c r="O9" s="411">
        <f t="shared" si="4"/>
        <v>7.0034443168771526E-2</v>
      </c>
      <c r="P9" s="407">
        <f t="shared" si="5"/>
        <v>0.9299655568312285</v>
      </c>
      <c r="R9" s="225" t="s">
        <v>219</v>
      </c>
      <c r="S9" s="158" t="s">
        <v>265</v>
      </c>
      <c r="T9" s="365">
        <f>取引基本表!BD6</f>
        <v>873</v>
      </c>
      <c r="U9" s="446">
        <f>雇用表!Z6</f>
        <v>145</v>
      </c>
      <c r="V9" s="447">
        <f>雇用表!Z52</f>
        <v>85</v>
      </c>
      <c r="W9" s="413">
        <f t="shared" ref="W9:W47" si="7">U9/T9</f>
        <v>0.16609392898052691</v>
      </c>
      <c r="X9" s="413">
        <f t="shared" ref="X9:X47" si="8">V9/T9</f>
        <v>9.736540664375716E-2</v>
      </c>
      <c r="Z9" s="225" t="s">
        <v>219</v>
      </c>
      <c r="AA9" s="48" t="s">
        <v>265</v>
      </c>
      <c r="AB9" s="452">
        <v>216</v>
      </c>
      <c r="AC9" s="387">
        <v>335</v>
      </c>
      <c r="AD9" s="387">
        <v>52</v>
      </c>
      <c r="AE9" s="387">
        <v>20</v>
      </c>
      <c r="AF9" s="387">
        <v>-34</v>
      </c>
      <c r="AG9" s="369">
        <v>873</v>
      </c>
      <c r="AH9" s="407">
        <f t="shared" ref="AH9:AH41" si="9">SUM(AB9:AF9)/AG9</f>
        <v>0.67468499427262318</v>
      </c>
      <c r="AI9" s="411">
        <f t="shared" ref="AI9:AI41" si="10">AB9/AG9</f>
        <v>0.24742268041237114</v>
      </c>
      <c r="AK9" s="225" t="s">
        <v>219</v>
      </c>
      <c r="AL9" s="158" t="s">
        <v>265</v>
      </c>
      <c r="AM9" s="383">
        <f>取引基本表!AR6</f>
        <v>85</v>
      </c>
      <c r="AN9" s="407">
        <f t="shared" si="6"/>
        <v>6.1815034870952028E-4</v>
      </c>
      <c r="AP9" s="225" t="s">
        <v>219</v>
      </c>
      <c r="AQ9" s="158" t="s">
        <v>265</v>
      </c>
      <c r="AR9" s="386">
        <f>取引基本表!AX6</f>
        <v>871</v>
      </c>
      <c r="AS9" s="387">
        <f>取引基本表!AY6</f>
        <v>63</v>
      </c>
      <c r="AT9" s="387">
        <f>ABS(取引基本表!BB6)</f>
        <v>61</v>
      </c>
      <c r="AU9" s="388">
        <f t="shared" ref="AU9:AU47" si="11">AS9-AT9</f>
        <v>2</v>
      </c>
      <c r="AV9" s="411">
        <v>0.59023354564755837</v>
      </c>
      <c r="AW9" s="407">
        <v>0.40976645435244163</v>
      </c>
    </row>
    <row r="10" spans="1:49" x14ac:dyDescent="0.2">
      <c r="A10" s="225" t="s">
        <v>220</v>
      </c>
      <c r="B10" s="158" t="s">
        <v>266</v>
      </c>
      <c r="C10" s="405">
        <f t="shared" si="0"/>
        <v>1.2922465208747513E-2</v>
      </c>
      <c r="D10" s="406">
        <f t="shared" si="1"/>
        <v>5.8823529411764705E-2</v>
      </c>
      <c r="E10" s="406">
        <f t="shared" si="1"/>
        <v>0</v>
      </c>
      <c r="F10" s="406">
        <f t="shared" si="2"/>
        <v>0.58823529411764708</v>
      </c>
      <c r="G10" s="406">
        <f t="shared" si="2"/>
        <v>0.17647058823529413</v>
      </c>
      <c r="H10" s="407">
        <f t="shared" si="3"/>
        <v>1.1926665551571919E-3</v>
      </c>
      <c r="K10" s="225" t="s">
        <v>220</v>
      </c>
      <c r="L10" s="158" t="s">
        <v>266</v>
      </c>
      <c r="M10" s="383">
        <f>取引基本表!AX7</f>
        <v>1006</v>
      </c>
      <c r="N10" s="367">
        <f>ABS(取引基本表!BB7)</f>
        <v>993</v>
      </c>
      <c r="O10" s="411">
        <f t="shared" si="4"/>
        <v>0.98707753479125249</v>
      </c>
      <c r="P10" s="407">
        <f t="shared" si="5"/>
        <v>1.2922465208747513E-2</v>
      </c>
      <c r="R10" s="225" t="s">
        <v>220</v>
      </c>
      <c r="S10" s="158" t="s">
        <v>266</v>
      </c>
      <c r="T10" s="365">
        <f>取引基本表!BD7</f>
        <v>17</v>
      </c>
      <c r="U10" s="446">
        <f>雇用表!Z7</f>
        <v>1</v>
      </c>
      <c r="V10" s="447">
        <f>雇用表!Z53</f>
        <v>0</v>
      </c>
      <c r="W10" s="413">
        <f t="shared" si="7"/>
        <v>5.8823529411764705E-2</v>
      </c>
      <c r="X10" s="413">
        <f t="shared" si="8"/>
        <v>0</v>
      </c>
      <c r="Z10" s="225" t="s">
        <v>220</v>
      </c>
      <c r="AA10" s="48" t="s">
        <v>266</v>
      </c>
      <c r="AB10" s="452">
        <v>3</v>
      </c>
      <c r="AC10" s="387">
        <v>3</v>
      </c>
      <c r="AD10" s="387">
        <v>3</v>
      </c>
      <c r="AE10" s="387">
        <v>1</v>
      </c>
      <c r="AF10" s="387">
        <v>0</v>
      </c>
      <c r="AG10" s="369">
        <v>17</v>
      </c>
      <c r="AH10" s="407">
        <f t="shared" si="9"/>
        <v>0.58823529411764708</v>
      </c>
      <c r="AI10" s="411">
        <f t="shared" si="10"/>
        <v>0.17647058823529413</v>
      </c>
      <c r="AK10" s="225" t="s">
        <v>220</v>
      </c>
      <c r="AL10" s="158" t="s">
        <v>266</v>
      </c>
      <c r="AM10" s="383">
        <f>取引基本表!AR7</f>
        <v>164</v>
      </c>
      <c r="AN10" s="407">
        <f t="shared" si="6"/>
        <v>1.1926665551571919E-3</v>
      </c>
      <c r="AP10" s="225" t="s">
        <v>220</v>
      </c>
      <c r="AQ10" s="158" t="s">
        <v>266</v>
      </c>
      <c r="AR10" s="386">
        <f>取引基本表!AX7</f>
        <v>1006</v>
      </c>
      <c r="AS10" s="387">
        <f>取引基本表!AY7</f>
        <v>4</v>
      </c>
      <c r="AT10" s="387">
        <f>ABS(取引基本表!BB7)</f>
        <v>993</v>
      </c>
      <c r="AU10" s="388">
        <f t="shared" si="11"/>
        <v>-989</v>
      </c>
      <c r="AV10" s="411">
        <v>0.31992289294256238</v>
      </c>
      <c r="AW10" s="407">
        <v>0.68007710705743762</v>
      </c>
    </row>
    <row r="11" spans="1:49" x14ac:dyDescent="0.2">
      <c r="A11" s="225" t="s">
        <v>221</v>
      </c>
      <c r="B11" s="158" t="s">
        <v>27</v>
      </c>
      <c r="C11" s="405">
        <f t="shared" si="0"/>
        <v>8.1708834508502748E-2</v>
      </c>
      <c r="D11" s="406">
        <f t="shared" si="1"/>
        <v>3.8194444444444448E-2</v>
      </c>
      <c r="E11" s="406">
        <f t="shared" si="1"/>
        <v>3.125E-2</v>
      </c>
      <c r="F11" s="406">
        <f t="shared" si="2"/>
        <v>0.56944444444444442</v>
      </c>
      <c r="G11" s="406">
        <f t="shared" si="2"/>
        <v>0.34375</v>
      </c>
      <c r="H11" s="407">
        <f t="shared" si="3"/>
        <v>-2.1817071130924245E-5</v>
      </c>
      <c r="K11" s="225" t="s">
        <v>221</v>
      </c>
      <c r="L11" s="158" t="s">
        <v>27</v>
      </c>
      <c r="M11" s="383">
        <f>取引基本表!AX8</f>
        <v>2411</v>
      </c>
      <c r="N11" s="367">
        <f>ABS(取引基本表!BB8)</f>
        <v>2214</v>
      </c>
      <c r="O11" s="411">
        <f t="shared" si="4"/>
        <v>0.91829116549149725</v>
      </c>
      <c r="P11" s="407">
        <f t="shared" si="5"/>
        <v>8.1708834508502748E-2</v>
      </c>
      <c r="R11" s="225" t="s">
        <v>221</v>
      </c>
      <c r="S11" s="158" t="s">
        <v>27</v>
      </c>
      <c r="T11" s="365">
        <f>取引基本表!BD8</f>
        <v>288</v>
      </c>
      <c r="U11" s="446">
        <f>雇用表!Z8</f>
        <v>11</v>
      </c>
      <c r="V11" s="447">
        <f>雇用表!Z54</f>
        <v>9</v>
      </c>
      <c r="W11" s="413">
        <f t="shared" si="7"/>
        <v>3.8194444444444448E-2</v>
      </c>
      <c r="X11" s="413">
        <f t="shared" si="8"/>
        <v>3.125E-2</v>
      </c>
      <c r="Z11" s="225" t="s">
        <v>221</v>
      </c>
      <c r="AA11" s="48" t="s">
        <v>27</v>
      </c>
      <c r="AB11" s="452">
        <v>99</v>
      </c>
      <c r="AC11" s="387">
        <v>13</v>
      </c>
      <c r="AD11" s="387">
        <v>31</v>
      </c>
      <c r="AE11" s="387">
        <v>21</v>
      </c>
      <c r="AF11" s="387">
        <v>0</v>
      </c>
      <c r="AG11" s="369">
        <v>288</v>
      </c>
      <c r="AH11" s="407">
        <f t="shared" si="9"/>
        <v>0.56944444444444442</v>
      </c>
      <c r="AI11" s="411">
        <f t="shared" si="10"/>
        <v>0.34375</v>
      </c>
      <c r="AK11" s="225" t="s">
        <v>221</v>
      </c>
      <c r="AL11" s="158" t="s">
        <v>27</v>
      </c>
      <c r="AM11" s="383">
        <f>取引基本表!AR8</f>
        <v>-3</v>
      </c>
      <c r="AN11" s="407">
        <f t="shared" si="6"/>
        <v>-2.1817071130924245E-5</v>
      </c>
      <c r="AP11" s="225" t="s">
        <v>221</v>
      </c>
      <c r="AQ11" s="158" t="s">
        <v>27</v>
      </c>
      <c r="AR11" s="386">
        <f>取引基本表!AX8</f>
        <v>2411</v>
      </c>
      <c r="AS11" s="387">
        <f>取引基本表!AY8</f>
        <v>91</v>
      </c>
      <c r="AT11" s="387">
        <f>ABS(取引基本表!BB8)</f>
        <v>2214</v>
      </c>
      <c r="AU11" s="388">
        <f t="shared" si="11"/>
        <v>-2123</v>
      </c>
      <c r="AV11" s="411">
        <v>0.97885279843965589</v>
      </c>
      <c r="AW11" s="407">
        <v>2.1147201560344109E-2</v>
      </c>
    </row>
    <row r="12" spans="1:49" x14ac:dyDescent="0.2">
      <c r="A12" s="225" t="s">
        <v>222</v>
      </c>
      <c r="B12" s="158" t="s">
        <v>190</v>
      </c>
      <c r="C12" s="405">
        <f t="shared" si="0"/>
        <v>0.11314574959059098</v>
      </c>
      <c r="D12" s="406">
        <f t="shared" si="1"/>
        <v>7.6141487267416014E-2</v>
      </c>
      <c r="E12" s="406">
        <f t="shared" si="1"/>
        <v>6.4266209436718111E-2</v>
      </c>
      <c r="F12" s="406">
        <f t="shared" si="2"/>
        <v>0.2998031371054804</v>
      </c>
      <c r="G12" s="406">
        <f t="shared" si="2"/>
        <v>0.14250333396837492</v>
      </c>
      <c r="H12" s="407">
        <f t="shared" si="3"/>
        <v>9.1697149963274591E-2</v>
      </c>
      <c r="K12" s="225" t="s">
        <v>222</v>
      </c>
      <c r="L12" s="158" t="s">
        <v>190</v>
      </c>
      <c r="M12" s="383">
        <f>取引基本表!AX9</f>
        <v>20151</v>
      </c>
      <c r="N12" s="367">
        <f>ABS(取引基本表!BB9)</f>
        <v>17871</v>
      </c>
      <c r="O12" s="411">
        <f t="shared" si="4"/>
        <v>0.88685425040940902</v>
      </c>
      <c r="P12" s="407">
        <f t="shared" si="5"/>
        <v>0.11314574959059098</v>
      </c>
      <c r="R12" s="225" t="s">
        <v>222</v>
      </c>
      <c r="S12" s="158" t="s">
        <v>190</v>
      </c>
      <c r="T12" s="365">
        <f>取引基本表!BD9</f>
        <v>15747</v>
      </c>
      <c r="U12" s="446">
        <f>雇用表!Z9</f>
        <v>1199</v>
      </c>
      <c r="V12" s="447">
        <f>雇用表!Z55</f>
        <v>1012</v>
      </c>
      <c r="W12" s="413">
        <f t="shared" si="7"/>
        <v>7.6141487267416014E-2</v>
      </c>
      <c r="X12" s="413">
        <f t="shared" si="8"/>
        <v>6.4266209436718111E-2</v>
      </c>
      <c r="Z12" s="225" t="s">
        <v>222</v>
      </c>
      <c r="AA12" s="48" t="s">
        <v>190</v>
      </c>
      <c r="AB12" s="452">
        <v>2244</v>
      </c>
      <c r="AC12" s="387">
        <v>1179</v>
      </c>
      <c r="AD12" s="387">
        <v>793</v>
      </c>
      <c r="AE12" s="387">
        <v>573</v>
      </c>
      <c r="AF12" s="387">
        <v>-68</v>
      </c>
      <c r="AG12" s="369">
        <v>15747</v>
      </c>
      <c r="AH12" s="407">
        <f t="shared" si="9"/>
        <v>0.2998031371054804</v>
      </c>
      <c r="AI12" s="411">
        <f t="shared" si="10"/>
        <v>0.14250333396837492</v>
      </c>
      <c r="AK12" s="225" t="s">
        <v>222</v>
      </c>
      <c r="AL12" s="158" t="s">
        <v>190</v>
      </c>
      <c r="AM12" s="383">
        <f>取引基本表!AR9</f>
        <v>12609</v>
      </c>
      <c r="AN12" s="407">
        <f t="shared" si="6"/>
        <v>9.1697149963274591E-2</v>
      </c>
      <c r="AP12" s="225" t="s">
        <v>222</v>
      </c>
      <c r="AQ12" s="158" t="s">
        <v>190</v>
      </c>
      <c r="AR12" s="386">
        <f>取引基本表!AX9</f>
        <v>20151</v>
      </c>
      <c r="AS12" s="387">
        <f>取引基本表!AY9</f>
        <v>13467</v>
      </c>
      <c r="AT12" s="387">
        <f>ABS(取引基本表!BB9)</f>
        <v>17871</v>
      </c>
      <c r="AU12" s="388">
        <f t="shared" si="11"/>
        <v>-4404</v>
      </c>
      <c r="AV12" s="411">
        <v>0.73020703224841943</v>
      </c>
      <c r="AW12" s="407">
        <v>0.26979296775158057</v>
      </c>
    </row>
    <row r="13" spans="1:49" x14ac:dyDescent="0.2">
      <c r="A13" s="225" t="s">
        <v>223</v>
      </c>
      <c r="B13" s="158" t="s">
        <v>28</v>
      </c>
      <c r="C13" s="405">
        <f t="shared" si="0"/>
        <v>0</v>
      </c>
      <c r="D13" s="406">
        <f t="shared" si="1"/>
        <v>0.39604635310156783</v>
      </c>
      <c r="E13" s="406">
        <f t="shared" si="1"/>
        <v>0.32038173142467619</v>
      </c>
      <c r="F13" s="406">
        <f t="shared" si="2"/>
        <v>0.3830947511929107</v>
      </c>
      <c r="G13" s="406">
        <f t="shared" si="2"/>
        <v>0.2447171097477846</v>
      </c>
      <c r="H13" s="407">
        <f t="shared" si="3"/>
        <v>1.4064738522402497E-2</v>
      </c>
      <c r="K13" s="225" t="s">
        <v>223</v>
      </c>
      <c r="L13" s="158" t="s">
        <v>28</v>
      </c>
      <c r="M13" s="383">
        <f>取引基本表!AX10</f>
        <v>3739</v>
      </c>
      <c r="N13" s="367">
        <f>ABS(取引基本表!BB10)</f>
        <v>3739</v>
      </c>
      <c r="O13" s="411">
        <f t="shared" si="4"/>
        <v>1</v>
      </c>
      <c r="P13" s="407">
        <f t="shared" si="5"/>
        <v>0</v>
      </c>
      <c r="R13" s="225" t="s">
        <v>223</v>
      </c>
      <c r="S13" s="158" t="s">
        <v>28</v>
      </c>
      <c r="T13" s="365">
        <f>取引基本表!BD10</f>
        <v>1467</v>
      </c>
      <c r="U13" s="446">
        <f>雇用表!Z10</f>
        <v>581</v>
      </c>
      <c r="V13" s="447">
        <f>雇用表!Z56</f>
        <v>470</v>
      </c>
      <c r="W13" s="413">
        <f t="shared" si="7"/>
        <v>0.39604635310156783</v>
      </c>
      <c r="X13" s="413">
        <f t="shared" si="8"/>
        <v>0.32038173142467619</v>
      </c>
      <c r="Z13" s="225" t="s">
        <v>223</v>
      </c>
      <c r="AA13" s="48" t="s">
        <v>28</v>
      </c>
      <c r="AB13" s="452">
        <v>359</v>
      </c>
      <c r="AC13" s="387">
        <v>-28</v>
      </c>
      <c r="AD13" s="387">
        <v>166</v>
      </c>
      <c r="AE13" s="387">
        <v>65</v>
      </c>
      <c r="AF13" s="387">
        <v>0</v>
      </c>
      <c r="AG13" s="369">
        <v>1467</v>
      </c>
      <c r="AH13" s="407">
        <f t="shared" si="9"/>
        <v>0.3830947511929107</v>
      </c>
      <c r="AI13" s="411">
        <f t="shared" si="10"/>
        <v>0.2447171097477846</v>
      </c>
      <c r="AK13" s="225" t="s">
        <v>223</v>
      </c>
      <c r="AL13" s="158" t="s">
        <v>28</v>
      </c>
      <c r="AM13" s="383">
        <f>取引基本表!AR10</f>
        <v>1934</v>
      </c>
      <c r="AN13" s="407">
        <f t="shared" si="6"/>
        <v>1.4064738522402497E-2</v>
      </c>
      <c r="AP13" s="225" t="s">
        <v>223</v>
      </c>
      <c r="AQ13" s="158" t="s">
        <v>28</v>
      </c>
      <c r="AR13" s="386">
        <f>取引基本表!AX10</f>
        <v>3739</v>
      </c>
      <c r="AS13" s="387">
        <f>取引基本表!AY10</f>
        <v>1467</v>
      </c>
      <c r="AT13" s="387">
        <f>ABS(取引基本表!BB10)</f>
        <v>3739</v>
      </c>
      <c r="AU13" s="388">
        <f t="shared" si="11"/>
        <v>-2272</v>
      </c>
      <c r="AV13" s="411">
        <v>0.93315766467397665</v>
      </c>
      <c r="AW13" s="407">
        <v>6.684233532602335E-2</v>
      </c>
    </row>
    <row r="14" spans="1:49" x14ac:dyDescent="0.2">
      <c r="A14" s="225" t="s">
        <v>224</v>
      </c>
      <c r="B14" s="158" t="s">
        <v>267</v>
      </c>
      <c r="C14" s="405">
        <f t="shared" si="0"/>
        <v>0.3356233343204027</v>
      </c>
      <c r="D14" s="406">
        <f t="shared" si="1"/>
        <v>4.1515273852778901E-2</v>
      </c>
      <c r="E14" s="406">
        <f t="shared" si="1"/>
        <v>3.7780917776880633E-2</v>
      </c>
      <c r="F14" s="406">
        <f t="shared" si="2"/>
        <v>0.30244919930022879</v>
      </c>
      <c r="G14" s="406">
        <f t="shared" si="2"/>
        <v>0.16310052482842147</v>
      </c>
      <c r="H14" s="407">
        <f t="shared" si="3"/>
        <v>1.1635771269826263E-3</v>
      </c>
      <c r="K14" s="225" t="s">
        <v>224</v>
      </c>
      <c r="L14" s="158" t="s">
        <v>267</v>
      </c>
      <c r="M14" s="383">
        <f>取引基本表!AX11</f>
        <v>16885</v>
      </c>
      <c r="N14" s="367">
        <f>ABS(取引基本表!BB11)</f>
        <v>11218</v>
      </c>
      <c r="O14" s="411">
        <f t="shared" si="4"/>
        <v>0.6643766656795973</v>
      </c>
      <c r="P14" s="407">
        <f t="shared" si="5"/>
        <v>0.3356233343204027</v>
      </c>
      <c r="R14" s="225" t="s">
        <v>224</v>
      </c>
      <c r="S14" s="158" t="s">
        <v>267</v>
      </c>
      <c r="T14" s="365">
        <f>取引基本表!BD11</f>
        <v>29724</v>
      </c>
      <c r="U14" s="446">
        <f>雇用表!Z11</f>
        <v>1234</v>
      </c>
      <c r="V14" s="447">
        <f>雇用表!Z57</f>
        <v>1123</v>
      </c>
      <c r="W14" s="413">
        <f t="shared" si="7"/>
        <v>4.1515273852778901E-2</v>
      </c>
      <c r="X14" s="413">
        <f t="shared" si="8"/>
        <v>3.7780917776880633E-2</v>
      </c>
      <c r="Z14" s="225" t="s">
        <v>224</v>
      </c>
      <c r="AA14" s="48" t="s">
        <v>267</v>
      </c>
      <c r="AB14" s="452">
        <v>4848</v>
      </c>
      <c r="AC14" s="387">
        <v>1901</v>
      </c>
      <c r="AD14" s="387">
        <v>1526</v>
      </c>
      <c r="AE14" s="387">
        <v>715</v>
      </c>
      <c r="AF14" s="387">
        <v>0</v>
      </c>
      <c r="AG14" s="369">
        <v>29724</v>
      </c>
      <c r="AH14" s="407">
        <f t="shared" si="9"/>
        <v>0.30244919930022879</v>
      </c>
      <c r="AI14" s="411">
        <f t="shared" si="10"/>
        <v>0.16310052482842147</v>
      </c>
      <c r="AK14" s="225" t="s">
        <v>224</v>
      </c>
      <c r="AL14" s="158" t="s">
        <v>267</v>
      </c>
      <c r="AM14" s="383">
        <f>取引基本表!AR11</f>
        <v>160</v>
      </c>
      <c r="AN14" s="407">
        <f t="shared" si="6"/>
        <v>1.1635771269826263E-3</v>
      </c>
      <c r="AP14" s="225" t="s">
        <v>224</v>
      </c>
      <c r="AQ14" s="158" t="s">
        <v>267</v>
      </c>
      <c r="AR14" s="386">
        <f>取引基本表!AX11</f>
        <v>16885</v>
      </c>
      <c r="AS14" s="387">
        <f>取引基本表!AY11</f>
        <v>24057</v>
      </c>
      <c r="AT14" s="387">
        <f>ABS(取引基本表!BB11)</f>
        <v>11218</v>
      </c>
      <c r="AU14" s="388">
        <f t="shared" si="11"/>
        <v>12839</v>
      </c>
      <c r="AV14" s="411">
        <v>0.78289172072298208</v>
      </c>
      <c r="AW14" s="407">
        <v>0.21710827927701792</v>
      </c>
    </row>
    <row r="15" spans="1:49" x14ac:dyDescent="0.2">
      <c r="A15" s="225" t="s">
        <v>225</v>
      </c>
      <c r="B15" s="158" t="s">
        <v>29</v>
      </c>
      <c r="C15" s="405">
        <f t="shared" si="0"/>
        <v>0</v>
      </c>
      <c r="D15" s="406">
        <f t="shared" si="1"/>
        <v>5.3286685056852585E-2</v>
      </c>
      <c r="E15" s="406">
        <f t="shared" si="1"/>
        <v>4.9317096144789074E-2</v>
      </c>
      <c r="F15" s="406">
        <f t="shared" si="2"/>
        <v>0.30377447352486037</v>
      </c>
      <c r="G15" s="406">
        <f t="shared" si="2"/>
        <v>9.5606539729529705E-2</v>
      </c>
      <c r="H15" s="407">
        <f t="shared" si="3"/>
        <v>8.4650235987986065E-3</v>
      </c>
      <c r="K15" s="225" t="s">
        <v>225</v>
      </c>
      <c r="L15" s="158" t="s">
        <v>29</v>
      </c>
      <c r="M15" s="383">
        <f>取引基本表!AX12</f>
        <v>19339</v>
      </c>
      <c r="N15" s="367">
        <f>ABS(取引基本表!BB12)</f>
        <v>19339</v>
      </c>
      <c r="O15" s="411">
        <f t="shared" si="4"/>
        <v>1</v>
      </c>
      <c r="P15" s="407">
        <f t="shared" si="5"/>
        <v>0</v>
      </c>
      <c r="R15" s="225" t="s">
        <v>225</v>
      </c>
      <c r="S15" s="158" t="s">
        <v>29</v>
      </c>
      <c r="T15" s="365">
        <f>取引基本表!BD12</f>
        <v>14863</v>
      </c>
      <c r="U15" s="446">
        <f>雇用表!Z12</f>
        <v>792</v>
      </c>
      <c r="V15" s="447">
        <f>雇用表!Z58</f>
        <v>733</v>
      </c>
      <c r="W15" s="413">
        <f t="shared" si="7"/>
        <v>5.3286685056852585E-2</v>
      </c>
      <c r="X15" s="413">
        <f t="shared" si="8"/>
        <v>4.9317096144789074E-2</v>
      </c>
      <c r="Z15" s="225" t="s">
        <v>225</v>
      </c>
      <c r="AA15" s="48" t="s">
        <v>29</v>
      </c>
      <c r="AB15" s="452">
        <v>1421</v>
      </c>
      <c r="AC15" s="387">
        <v>901</v>
      </c>
      <c r="AD15" s="387">
        <v>1902</v>
      </c>
      <c r="AE15" s="387">
        <v>291</v>
      </c>
      <c r="AF15" s="387">
        <v>0</v>
      </c>
      <c r="AG15" s="369">
        <v>14863</v>
      </c>
      <c r="AH15" s="407">
        <f t="shared" si="9"/>
        <v>0.30377447352486037</v>
      </c>
      <c r="AI15" s="411">
        <f t="shared" si="10"/>
        <v>9.5606539729529705E-2</v>
      </c>
      <c r="AK15" s="225" t="s">
        <v>225</v>
      </c>
      <c r="AL15" s="158" t="s">
        <v>29</v>
      </c>
      <c r="AM15" s="383">
        <f>取引基本表!AR12</f>
        <v>1164</v>
      </c>
      <c r="AN15" s="407">
        <f t="shared" si="6"/>
        <v>8.4650235987986065E-3</v>
      </c>
      <c r="AP15" s="225" t="s">
        <v>225</v>
      </c>
      <c r="AQ15" s="158" t="s">
        <v>29</v>
      </c>
      <c r="AR15" s="386">
        <f>取引基本表!AX12</f>
        <v>19339</v>
      </c>
      <c r="AS15" s="387">
        <f>取引基本表!AY12</f>
        <v>14863</v>
      </c>
      <c r="AT15" s="387">
        <f>ABS(取引基本表!BB12)</f>
        <v>19339</v>
      </c>
      <c r="AU15" s="388">
        <f t="shared" si="11"/>
        <v>-4476</v>
      </c>
      <c r="AV15" s="411">
        <v>0.8222762164835401</v>
      </c>
      <c r="AW15" s="407">
        <v>0.1777237835164599</v>
      </c>
    </row>
    <row r="16" spans="1:49" x14ac:dyDescent="0.2">
      <c r="A16" s="225" t="s">
        <v>226</v>
      </c>
      <c r="B16" s="158" t="s">
        <v>30</v>
      </c>
      <c r="C16" s="405">
        <f t="shared" si="0"/>
        <v>4.9444829979181093E-2</v>
      </c>
      <c r="D16" s="406">
        <f t="shared" si="1"/>
        <v>3.9936102236421724E-2</v>
      </c>
      <c r="E16" s="406">
        <f t="shared" si="1"/>
        <v>3.1948881789137379E-2</v>
      </c>
      <c r="F16" s="406">
        <f t="shared" si="2"/>
        <v>0.28753993610223644</v>
      </c>
      <c r="G16" s="406">
        <f t="shared" si="2"/>
        <v>3.3546325878594248E-2</v>
      </c>
      <c r="H16" s="407">
        <f t="shared" si="3"/>
        <v>1.6697331772200688E-2</v>
      </c>
      <c r="K16" s="225" t="s">
        <v>226</v>
      </c>
      <c r="L16" s="158" t="s">
        <v>30</v>
      </c>
      <c r="M16" s="383">
        <f>取引基本表!AX13</f>
        <v>5764</v>
      </c>
      <c r="N16" s="367">
        <f>ABS(取引基本表!BB13)</f>
        <v>5479</v>
      </c>
      <c r="O16" s="411">
        <f t="shared" si="4"/>
        <v>0.95055517002081891</v>
      </c>
      <c r="P16" s="407">
        <f t="shared" si="5"/>
        <v>4.9444829979181093E-2</v>
      </c>
      <c r="R16" s="225" t="s">
        <v>226</v>
      </c>
      <c r="S16" s="158" t="s">
        <v>30</v>
      </c>
      <c r="T16" s="365">
        <f>取引基本表!BD13</f>
        <v>626</v>
      </c>
      <c r="U16" s="446">
        <f>雇用表!Z13</f>
        <v>25</v>
      </c>
      <c r="V16" s="447">
        <f>雇用表!Z59</f>
        <v>20</v>
      </c>
      <c r="W16" s="413">
        <f t="shared" si="7"/>
        <v>3.9936102236421724E-2</v>
      </c>
      <c r="X16" s="413">
        <f t="shared" si="8"/>
        <v>3.1948881789137379E-2</v>
      </c>
      <c r="Z16" s="225" t="s">
        <v>226</v>
      </c>
      <c r="AA16" s="48" t="s">
        <v>30</v>
      </c>
      <c r="AB16" s="452">
        <v>21</v>
      </c>
      <c r="AC16" s="387">
        <v>17</v>
      </c>
      <c r="AD16" s="387">
        <v>58</v>
      </c>
      <c r="AE16" s="387">
        <v>85</v>
      </c>
      <c r="AF16" s="387">
        <v>-1</v>
      </c>
      <c r="AG16" s="369">
        <v>626</v>
      </c>
      <c r="AH16" s="407">
        <f t="shared" si="9"/>
        <v>0.28753993610223644</v>
      </c>
      <c r="AI16" s="411">
        <f t="shared" si="10"/>
        <v>3.3546325878594248E-2</v>
      </c>
      <c r="AK16" s="225" t="s">
        <v>226</v>
      </c>
      <c r="AL16" s="158" t="s">
        <v>30</v>
      </c>
      <c r="AM16" s="383">
        <f>取引基本表!AR13</f>
        <v>2296</v>
      </c>
      <c r="AN16" s="407">
        <f t="shared" si="6"/>
        <v>1.6697331772200688E-2</v>
      </c>
      <c r="AP16" s="225" t="s">
        <v>226</v>
      </c>
      <c r="AQ16" s="158" t="s">
        <v>30</v>
      </c>
      <c r="AR16" s="386">
        <f>取引基本表!AX13</f>
        <v>5764</v>
      </c>
      <c r="AS16" s="387">
        <f>取引基本表!AY13</f>
        <v>341</v>
      </c>
      <c r="AT16" s="387">
        <f>ABS(取引基本表!BB13)</f>
        <v>5479</v>
      </c>
      <c r="AU16" s="388">
        <f t="shared" si="11"/>
        <v>-5138</v>
      </c>
      <c r="AV16" s="411">
        <v>0.87631747448336361</v>
      </c>
      <c r="AW16" s="407">
        <v>0.12368252551663639</v>
      </c>
    </row>
    <row r="17" spans="1:49" x14ac:dyDescent="0.2">
      <c r="A17" s="225" t="s">
        <v>2</v>
      </c>
      <c r="B17" s="158" t="s">
        <v>374</v>
      </c>
      <c r="C17" s="405">
        <f t="shared" si="0"/>
        <v>0.25757290686735657</v>
      </c>
      <c r="D17" s="406">
        <f t="shared" si="1"/>
        <v>5.4825384904243338E-2</v>
      </c>
      <c r="E17" s="406">
        <f t="shared" si="1"/>
        <v>5.2625932085188565E-2</v>
      </c>
      <c r="F17" s="406">
        <f t="shared" si="2"/>
        <v>0.33994957352073385</v>
      </c>
      <c r="G17" s="406">
        <f t="shared" si="2"/>
        <v>0.2176385387050051</v>
      </c>
      <c r="H17" s="407">
        <f t="shared" si="3"/>
        <v>2.8507639611074346E-3</v>
      </c>
      <c r="K17" s="225" t="s">
        <v>2</v>
      </c>
      <c r="L17" s="158" t="s">
        <v>374</v>
      </c>
      <c r="M17" s="383">
        <f>取引基本表!AX14</f>
        <v>10630</v>
      </c>
      <c r="N17" s="367">
        <f>ABS(取引基本表!BB14)</f>
        <v>7892</v>
      </c>
      <c r="O17" s="411">
        <f t="shared" si="4"/>
        <v>0.74242709313264343</v>
      </c>
      <c r="P17" s="407">
        <f t="shared" si="5"/>
        <v>0.25757290686735657</v>
      </c>
      <c r="R17" s="225" t="s">
        <v>2</v>
      </c>
      <c r="S17" s="158" t="s">
        <v>374</v>
      </c>
      <c r="T17" s="365">
        <f>取引基本表!BD14</f>
        <v>18641</v>
      </c>
      <c r="U17" s="446">
        <f>雇用表!Z14</f>
        <v>1022</v>
      </c>
      <c r="V17" s="447">
        <f>雇用表!Z60</f>
        <v>981</v>
      </c>
      <c r="W17" s="413">
        <f t="shared" si="7"/>
        <v>5.4825384904243338E-2</v>
      </c>
      <c r="X17" s="413">
        <f t="shared" si="8"/>
        <v>5.2625932085188565E-2</v>
      </c>
      <c r="Z17" s="225" t="s">
        <v>2</v>
      </c>
      <c r="AA17" s="48" t="s">
        <v>374</v>
      </c>
      <c r="AB17" s="452">
        <v>4057</v>
      </c>
      <c r="AC17" s="387">
        <v>-23</v>
      </c>
      <c r="AD17" s="387">
        <v>1640</v>
      </c>
      <c r="AE17" s="387">
        <v>663</v>
      </c>
      <c r="AF17" s="387">
        <v>0</v>
      </c>
      <c r="AG17" s="369">
        <v>18641</v>
      </c>
      <c r="AH17" s="407">
        <f t="shared" si="9"/>
        <v>0.33994957352073385</v>
      </c>
      <c r="AI17" s="411">
        <f t="shared" si="10"/>
        <v>0.2176385387050051</v>
      </c>
      <c r="AK17" s="225" t="s">
        <v>2</v>
      </c>
      <c r="AL17" s="158" t="s">
        <v>374</v>
      </c>
      <c r="AM17" s="383">
        <f>取引基本表!AR14</f>
        <v>392</v>
      </c>
      <c r="AN17" s="407">
        <f t="shared" si="6"/>
        <v>2.8507639611074346E-3</v>
      </c>
      <c r="AP17" s="225" t="s">
        <v>2</v>
      </c>
      <c r="AQ17" s="158" t="s">
        <v>364</v>
      </c>
      <c r="AR17" s="386">
        <f>取引基本表!AX14</f>
        <v>10630</v>
      </c>
      <c r="AS17" s="387">
        <f>取引基本表!AY14</f>
        <v>15903</v>
      </c>
      <c r="AT17" s="387">
        <f>ABS(取引基本表!BB14)</f>
        <v>7892</v>
      </c>
      <c r="AU17" s="388">
        <f t="shared" si="11"/>
        <v>8011</v>
      </c>
      <c r="AV17" s="411">
        <v>0.80716043298169571</v>
      </c>
      <c r="AW17" s="407">
        <v>0.19283956701830429</v>
      </c>
    </row>
    <row r="18" spans="1:49" x14ac:dyDescent="0.2">
      <c r="A18" s="225" t="s">
        <v>3</v>
      </c>
      <c r="B18" s="158" t="s">
        <v>31</v>
      </c>
      <c r="C18" s="405">
        <f t="shared" si="0"/>
        <v>0.16953824948311513</v>
      </c>
      <c r="D18" s="406">
        <f t="shared" si="1"/>
        <v>0.10802573653911277</v>
      </c>
      <c r="E18" s="406">
        <f t="shared" si="1"/>
        <v>0.10599390450389434</v>
      </c>
      <c r="F18" s="406">
        <f t="shared" si="2"/>
        <v>0.45885540128682695</v>
      </c>
      <c r="G18" s="406">
        <f t="shared" si="2"/>
        <v>0.21537419573315272</v>
      </c>
      <c r="H18" s="407">
        <f t="shared" si="3"/>
        <v>4.4361377966212629E-4</v>
      </c>
      <c r="K18" s="225" t="s">
        <v>3</v>
      </c>
      <c r="L18" s="158" t="s">
        <v>31</v>
      </c>
      <c r="M18" s="383">
        <f>取引基本表!AX15</f>
        <v>2902</v>
      </c>
      <c r="N18" s="367">
        <f>ABS(取引基本表!BB15)</f>
        <v>2410</v>
      </c>
      <c r="O18" s="411">
        <f t="shared" si="4"/>
        <v>0.83046175051688487</v>
      </c>
      <c r="P18" s="407">
        <f t="shared" si="5"/>
        <v>0.16953824948311513</v>
      </c>
      <c r="R18" s="225" t="s">
        <v>3</v>
      </c>
      <c r="S18" s="158" t="s">
        <v>31</v>
      </c>
      <c r="T18" s="365">
        <f>取引基本表!BD15</f>
        <v>2953</v>
      </c>
      <c r="U18" s="446">
        <f>雇用表!Z15</f>
        <v>319</v>
      </c>
      <c r="V18" s="447">
        <f>雇用表!Z61</f>
        <v>313</v>
      </c>
      <c r="W18" s="413">
        <f t="shared" si="7"/>
        <v>0.10802573653911277</v>
      </c>
      <c r="X18" s="413">
        <f t="shared" si="8"/>
        <v>0.10599390450389434</v>
      </c>
      <c r="Z18" s="225" t="s">
        <v>3</v>
      </c>
      <c r="AA18" s="48" t="s">
        <v>31</v>
      </c>
      <c r="AB18" s="452">
        <v>636</v>
      </c>
      <c r="AC18" s="387">
        <v>285</v>
      </c>
      <c r="AD18" s="387">
        <v>342</v>
      </c>
      <c r="AE18" s="387">
        <v>92</v>
      </c>
      <c r="AF18" s="387">
        <v>0</v>
      </c>
      <c r="AG18" s="369">
        <v>2953</v>
      </c>
      <c r="AH18" s="407">
        <f t="shared" si="9"/>
        <v>0.45885540128682695</v>
      </c>
      <c r="AI18" s="411">
        <f t="shared" si="10"/>
        <v>0.21537419573315272</v>
      </c>
      <c r="AK18" s="225" t="s">
        <v>3</v>
      </c>
      <c r="AL18" s="158" t="s">
        <v>31</v>
      </c>
      <c r="AM18" s="383">
        <f>取引基本表!AR15</f>
        <v>61</v>
      </c>
      <c r="AN18" s="407">
        <f t="shared" si="6"/>
        <v>4.4361377966212629E-4</v>
      </c>
      <c r="AP18" s="225" t="s">
        <v>3</v>
      </c>
      <c r="AQ18" s="158" t="s">
        <v>31</v>
      </c>
      <c r="AR18" s="386">
        <f>取引基本表!AX15</f>
        <v>2902</v>
      </c>
      <c r="AS18" s="387">
        <f>取引基本表!AY15</f>
        <v>2461</v>
      </c>
      <c r="AT18" s="387">
        <f>ABS(取引基本表!BB15)</f>
        <v>2410</v>
      </c>
      <c r="AU18" s="388">
        <f t="shared" si="11"/>
        <v>51</v>
      </c>
      <c r="AV18" s="411">
        <v>0.69369460950567885</v>
      </c>
      <c r="AW18" s="407">
        <v>0.30630539049432115</v>
      </c>
    </row>
    <row r="19" spans="1:49" x14ac:dyDescent="0.2">
      <c r="A19" s="225" t="s">
        <v>4</v>
      </c>
      <c r="B19" s="158" t="s">
        <v>32</v>
      </c>
      <c r="C19" s="405">
        <f t="shared" si="0"/>
        <v>7.0188221007893126E-2</v>
      </c>
      <c r="D19" s="406">
        <f t="shared" si="1"/>
        <v>1.4774494556765163E-2</v>
      </c>
      <c r="E19" s="406">
        <f t="shared" si="1"/>
        <v>1.6329704510108865E-2</v>
      </c>
      <c r="F19" s="406">
        <f t="shared" si="2"/>
        <v>0.24027993779160187</v>
      </c>
      <c r="G19" s="406">
        <f t="shared" si="2"/>
        <v>5.7542768273716953E-2</v>
      </c>
      <c r="H19" s="407">
        <f t="shared" si="3"/>
        <v>-1.1635771269826264E-4</v>
      </c>
      <c r="K19" s="225" t="s">
        <v>4</v>
      </c>
      <c r="L19" s="158" t="s">
        <v>32</v>
      </c>
      <c r="M19" s="383">
        <f>取引基本表!AX16</f>
        <v>8235</v>
      </c>
      <c r="N19" s="367">
        <f>ABS(取引基本表!BB16)</f>
        <v>7657</v>
      </c>
      <c r="O19" s="411">
        <f t="shared" si="4"/>
        <v>0.92981177899210687</v>
      </c>
      <c r="P19" s="407">
        <f t="shared" si="5"/>
        <v>7.0188221007893126E-2</v>
      </c>
      <c r="R19" s="225" t="s">
        <v>4</v>
      </c>
      <c r="S19" s="158" t="s">
        <v>32</v>
      </c>
      <c r="T19" s="365">
        <f>取引基本表!BD16</f>
        <v>2572</v>
      </c>
      <c r="U19" s="446">
        <f>雇用表!Z16</f>
        <v>38</v>
      </c>
      <c r="V19" s="447">
        <f>雇用表!Z62</f>
        <v>42</v>
      </c>
      <c r="W19" s="413">
        <f t="shared" si="7"/>
        <v>1.4774494556765163E-2</v>
      </c>
      <c r="X19" s="413">
        <f t="shared" si="8"/>
        <v>1.6329704510108865E-2</v>
      </c>
      <c r="Z19" s="225" t="s">
        <v>4</v>
      </c>
      <c r="AA19" s="48" t="s">
        <v>32</v>
      </c>
      <c r="AB19" s="452">
        <v>148</v>
      </c>
      <c r="AC19" s="387">
        <v>283</v>
      </c>
      <c r="AD19" s="387">
        <v>142</v>
      </c>
      <c r="AE19" s="387">
        <v>45</v>
      </c>
      <c r="AF19" s="387">
        <v>0</v>
      </c>
      <c r="AG19" s="369">
        <v>2572</v>
      </c>
      <c r="AH19" s="407">
        <f t="shared" si="9"/>
        <v>0.24027993779160187</v>
      </c>
      <c r="AI19" s="411">
        <f t="shared" si="10"/>
        <v>5.7542768273716953E-2</v>
      </c>
      <c r="AK19" s="225" t="s">
        <v>4</v>
      </c>
      <c r="AL19" s="158" t="s">
        <v>32</v>
      </c>
      <c r="AM19" s="383">
        <f>取引基本表!AR16</f>
        <v>-16</v>
      </c>
      <c r="AN19" s="407">
        <f t="shared" si="6"/>
        <v>-1.1635771269826264E-4</v>
      </c>
      <c r="AP19" s="225" t="s">
        <v>4</v>
      </c>
      <c r="AQ19" s="158" t="s">
        <v>32</v>
      </c>
      <c r="AR19" s="386">
        <f>取引基本表!AX16</f>
        <v>8235</v>
      </c>
      <c r="AS19" s="387">
        <f>取引基本表!AY16</f>
        <v>1994</v>
      </c>
      <c r="AT19" s="387">
        <f>ABS(取引基本表!BB16)</f>
        <v>7657</v>
      </c>
      <c r="AU19" s="388">
        <f t="shared" si="11"/>
        <v>-5663</v>
      </c>
      <c r="AV19" s="411">
        <v>0.63033685044372512</v>
      </c>
      <c r="AW19" s="407">
        <v>0.36966314955627488</v>
      </c>
    </row>
    <row r="20" spans="1:49" x14ac:dyDescent="0.2">
      <c r="A20" s="225" t="s">
        <v>5</v>
      </c>
      <c r="B20" s="158" t="s">
        <v>33</v>
      </c>
      <c r="C20" s="405">
        <f t="shared" si="0"/>
        <v>0.17015847434864362</v>
      </c>
      <c r="D20" s="406">
        <f t="shared" si="1"/>
        <v>3.9231645775679634E-2</v>
      </c>
      <c r="E20" s="406">
        <f t="shared" si="1"/>
        <v>4.2487384014325245E-2</v>
      </c>
      <c r="F20" s="406">
        <f t="shared" si="2"/>
        <v>0.22285528243529221</v>
      </c>
      <c r="G20" s="406">
        <f t="shared" si="2"/>
        <v>0.1001139508383526</v>
      </c>
      <c r="H20" s="407">
        <f t="shared" si="3"/>
        <v>5.5269913531674753E-4</v>
      </c>
      <c r="K20" s="225" t="s">
        <v>5</v>
      </c>
      <c r="L20" s="158" t="s">
        <v>33</v>
      </c>
      <c r="M20" s="383">
        <f>取引基本表!AX17</f>
        <v>7446</v>
      </c>
      <c r="N20" s="367">
        <f>ABS(取引基本表!BB17)</f>
        <v>6179</v>
      </c>
      <c r="O20" s="411">
        <f t="shared" si="4"/>
        <v>0.82984152565135638</v>
      </c>
      <c r="P20" s="407">
        <f t="shared" si="5"/>
        <v>0.17015847434864362</v>
      </c>
      <c r="R20" s="225" t="s">
        <v>5</v>
      </c>
      <c r="S20" s="158" t="s">
        <v>33</v>
      </c>
      <c r="T20" s="365">
        <f>取引基本表!BD17</f>
        <v>6143</v>
      </c>
      <c r="U20" s="446">
        <f>雇用表!Z17</f>
        <v>241</v>
      </c>
      <c r="V20" s="447">
        <f>雇用表!Z63</f>
        <v>261</v>
      </c>
      <c r="W20" s="413">
        <f t="shared" si="7"/>
        <v>3.9231645775679634E-2</v>
      </c>
      <c r="X20" s="413">
        <f t="shared" si="8"/>
        <v>4.2487384014325245E-2</v>
      </c>
      <c r="Z20" s="225" t="s">
        <v>5</v>
      </c>
      <c r="AA20" s="48" t="s">
        <v>33</v>
      </c>
      <c r="AB20" s="452">
        <v>615</v>
      </c>
      <c r="AC20" s="387">
        <v>526</v>
      </c>
      <c r="AD20" s="387">
        <v>184</v>
      </c>
      <c r="AE20" s="387">
        <v>44</v>
      </c>
      <c r="AF20" s="387">
        <v>0</v>
      </c>
      <c r="AG20" s="369">
        <v>6143</v>
      </c>
      <c r="AH20" s="407">
        <f t="shared" si="9"/>
        <v>0.22285528243529221</v>
      </c>
      <c r="AI20" s="411">
        <f t="shared" si="10"/>
        <v>0.1001139508383526</v>
      </c>
      <c r="AK20" s="225" t="s">
        <v>5</v>
      </c>
      <c r="AL20" s="158" t="s">
        <v>33</v>
      </c>
      <c r="AM20" s="383">
        <f>取引基本表!AR17</f>
        <v>76</v>
      </c>
      <c r="AN20" s="407">
        <f t="shared" si="6"/>
        <v>5.5269913531674753E-4</v>
      </c>
      <c r="AP20" s="225" t="s">
        <v>5</v>
      </c>
      <c r="AQ20" s="158" t="s">
        <v>33</v>
      </c>
      <c r="AR20" s="386">
        <f>取引基本表!AX17</f>
        <v>7446</v>
      </c>
      <c r="AS20" s="387">
        <f>取引基本表!AY17</f>
        <v>4876</v>
      </c>
      <c r="AT20" s="387">
        <f>ABS(取引基本表!BB17)</f>
        <v>6179</v>
      </c>
      <c r="AU20" s="388">
        <f t="shared" si="11"/>
        <v>-1303</v>
      </c>
      <c r="AV20" s="411">
        <v>0.88159848319713086</v>
      </c>
      <c r="AW20" s="407">
        <v>0.11840151680286914</v>
      </c>
    </row>
    <row r="21" spans="1:49" x14ac:dyDescent="0.2">
      <c r="A21" s="225" t="s">
        <v>6</v>
      </c>
      <c r="B21" s="158" t="s">
        <v>34</v>
      </c>
      <c r="C21" s="405">
        <f t="shared" si="0"/>
        <v>0.30753935376967689</v>
      </c>
      <c r="D21" s="406">
        <f t="shared" si="1"/>
        <v>5.6472822910578611E-2</v>
      </c>
      <c r="E21" s="406">
        <f t="shared" si="1"/>
        <v>4.989772063120982E-2</v>
      </c>
      <c r="F21" s="406">
        <f t="shared" si="2"/>
        <v>0.42562828755113968</v>
      </c>
      <c r="G21" s="406">
        <f t="shared" si="2"/>
        <v>0.28506721215663355</v>
      </c>
      <c r="H21" s="407">
        <f t="shared" si="3"/>
        <v>9.2358934454245961E-4</v>
      </c>
      <c r="K21" s="225" t="s">
        <v>6</v>
      </c>
      <c r="L21" s="158" t="s">
        <v>34</v>
      </c>
      <c r="M21" s="383">
        <f>取引基本表!AX18</f>
        <v>6035</v>
      </c>
      <c r="N21" s="367">
        <f>ABS(取引基本表!BB18)</f>
        <v>4179</v>
      </c>
      <c r="O21" s="411">
        <f t="shared" si="4"/>
        <v>0.69246064623032311</v>
      </c>
      <c r="P21" s="407">
        <f t="shared" si="5"/>
        <v>0.30753935376967689</v>
      </c>
      <c r="R21" s="225" t="s">
        <v>6</v>
      </c>
      <c r="S21" s="158" t="s">
        <v>34</v>
      </c>
      <c r="T21" s="365">
        <f>取引基本表!BD18</f>
        <v>13688</v>
      </c>
      <c r="U21" s="446">
        <f>雇用表!Z18</f>
        <v>773</v>
      </c>
      <c r="V21" s="447">
        <f>雇用表!Z64</f>
        <v>683</v>
      </c>
      <c r="W21" s="413">
        <f t="shared" si="7"/>
        <v>5.6472822910578611E-2</v>
      </c>
      <c r="X21" s="413">
        <f t="shared" si="8"/>
        <v>4.989772063120982E-2</v>
      </c>
      <c r="Z21" s="225" t="s">
        <v>6</v>
      </c>
      <c r="AA21" s="48" t="s">
        <v>34</v>
      </c>
      <c r="AB21" s="452">
        <v>3902</v>
      </c>
      <c r="AC21" s="387">
        <v>408</v>
      </c>
      <c r="AD21" s="387">
        <v>1139</v>
      </c>
      <c r="AE21" s="387">
        <v>377</v>
      </c>
      <c r="AF21" s="387">
        <v>0</v>
      </c>
      <c r="AG21" s="369">
        <v>13688</v>
      </c>
      <c r="AH21" s="407">
        <f t="shared" si="9"/>
        <v>0.42562828755113968</v>
      </c>
      <c r="AI21" s="411">
        <f t="shared" si="10"/>
        <v>0.28506721215663355</v>
      </c>
      <c r="AK21" s="225" t="s">
        <v>6</v>
      </c>
      <c r="AL21" s="158" t="s">
        <v>34</v>
      </c>
      <c r="AM21" s="383">
        <f>取引基本表!AR18</f>
        <v>127</v>
      </c>
      <c r="AN21" s="407">
        <f t="shared" si="6"/>
        <v>9.2358934454245961E-4</v>
      </c>
      <c r="AP21" s="225" t="s">
        <v>6</v>
      </c>
      <c r="AQ21" s="158" t="s">
        <v>34</v>
      </c>
      <c r="AR21" s="386">
        <f>取引基本表!AX18</f>
        <v>6035</v>
      </c>
      <c r="AS21" s="387">
        <f>取引基本表!AY18</f>
        <v>11832</v>
      </c>
      <c r="AT21" s="387">
        <f>ABS(取引基本表!BB18)</f>
        <v>4179</v>
      </c>
      <c r="AU21" s="388">
        <f t="shared" si="11"/>
        <v>7653</v>
      </c>
      <c r="AV21" s="411">
        <v>0.73741787363403832</v>
      </c>
      <c r="AW21" s="407">
        <v>0.26258212636596168</v>
      </c>
    </row>
    <row r="22" spans="1:49" x14ac:dyDescent="0.2">
      <c r="A22" s="225" t="s">
        <v>7</v>
      </c>
      <c r="B22" s="158" t="s">
        <v>268</v>
      </c>
      <c r="C22" s="405">
        <f t="shared" si="0"/>
        <v>4.2074718897352148E-2</v>
      </c>
      <c r="D22" s="406">
        <f t="shared" si="1"/>
        <v>1.3577732518669382E-2</v>
      </c>
      <c r="E22" s="406">
        <f t="shared" si="1"/>
        <v>9.5044127630685669E-3</v>
      </c>
      <c r="F22" s="406">
        <f t="shared" si="2"/>
        <v>0.41276306856754924</v>
      </c>
      <c r="G22" s="406">
        <f t="shared" si="2"/>
        <v>0.19450101832993891</v>
      </c>
      <c r="H22" s="407">
        <f t="shared" si="3"/>
        <v>4.363414226184849E-5</v>
      </c>
      <c r="K22" s="225" t="s">
        <v>7</v>
      </c>
      <c r="L22" s="158" t="s">
        <v>268</v>
      </c>
      <c r="M22" s="383">
        <f>取引基本表!AX19</f>
        <v>2757</v>
      </c>
      <c r="N22" s="367">
        <f>ABS(取引基本表!BB19)</f>
        <v>2641</v>
      </c>
      <c r="O22" s="411">
        <f t="shared" si="4"/>
        <v>0.95792528110264785</v>
      </c>
      <c r="P22" s="407">
        <f t="shared" si="5"/>
        <v>4.2074718897352148E-2</v>
      </c>
      <c r="R22" s="225" t="s">
        <v>7</v>
      </c>
      <c r="S22" s="158" t="s">
        <v>268</v>
      </c>
      <c r="T22" s="365">
        <f>取引基本表!BD19</f>
        <v>2946</v>
      </c>
      <c r="U22" s="446">
        <f>雇用表!Z19</f>
        <v>40</v>
      </c>
      <c r="V22" s="447">
        <f>雇用表!Z65</f>
        <v>28</v>
      </c>
      <c r="W22" s="413">
        <f t="shared" si="7"/>
        <v>1.3577732518669382E-2</v>
      </c>
      <c r="X22" s="413">
        <f t="shared" si="8"/>
        <v>9.5044127630685669E-3</v>
      </c>
      <c r="Z22" s="225" t="s">
        <v>7</v>
      </c>
      <c r="AA22" s="48" t="s">
        <v>268</v>
      </c>
      <c r="AB22" s="452">
        <v>573</v>
      </c>
      <c r="AC22" s="387">
        <v>314</v>
      </c>
      <c r="AD22" s="387">
        <v>310</v>
      </c>
      <c r="AE22" s="387">
        <v>19</v>
      </c>
      <c r="AF22" s="387">
        <v>0</v>
      </c>
      <c r="AG22" s="369">
        <v>2946</v>
      </c>
      <c r="AH22" s="407">
        <f t="shared" si="9"/>
        <v>0.41276306856754924</v>
      </c>
      <c r="AI22" s="411">
        <f t="shared" si="10"/>
        <v>0.19450101832993891</v>
      </c>
      <c r="AK22" s="225" t="s">
        <v>7</v>
      </c>
      <c r="AL22" s="158" t="s">
        <v>268</v>
      </c>
      <c r="AM22" s="383">
        <f>取引基本表!AR19</f>
        <v>6</v>
      </c>
      <c r="AN22" s="407">
        <f t="shared" si="6"/>
        <v>4.363414226184849E-5</v>
      </c>
      <c r="AP22" s="225" t="s">
        <v>7</v>
      </c>
      <c r="AQ22" s="158" t="s">
        <v>268</v>
      </c>
      <c r="AR22" s="386">
        <f>取引基本表!AX19</f>
        <v>2757</v>
      </c>
      <c r="AS22" s="387">
        <f>取引基本表!AY19</f>
        <v>2830</v>
      </c>
      <c r="AT22" s="387">
        <f>ABS(取引基本表!BB19)</f>
        <v>2641</v>
      </c>
      <c r="AU22" s="388">
        <f t="shared" si="11"/>
        <v>189</v>
      </c>
      <c r="AV22" s="411">
        <v>0.80743251432126495</v>
      </c>
      <c r="AW22" s="407">
        <v>0.19256748567873505</v>
      </c>
    </row>
    <row r="23" spans="1:49" x14ac:dyDescent="0.2">
      <c r="A23" s="225" t="s">
        <v>8</v>
      </c>
      <c r="B23" s="158" t="s">
        <v>269</v>
      </c>
      <c r="C23" s="405">
        <f t="shared" si="0"/>
        <v>0</v>
      </c>
      <c r="D23" s="406">
        <f t="shared" si="1"/>
        <v>0.11589403973509933</v>
      </c>
      <c r="E23" s="406">
        <f t="shared" si="1"/>
        <v>0.11479028697571744</v>
      </c>
      <c r="F23" s="406">
        <f t="shared" si="2"/>
        <v>0.43984547461368656</v>
      </c>
      <c r="G23" s="406">
        <f t="shared" si="2"/>
        <v>0.21523178807947019</v>
      </c>
      <c r="H23" s="407">
        <f t="shared" si="3"/>
        <v>2.908942817456566E-5</v>
      </c>
      <c r="K23" s="225" t="s">
        <v>8</v>
      </c>
      <c r="L23" s="158" t="s">
        <v>269</v>
      </c>
      <c r="M23" s="383">
        <f>取引基本表!AX20</f>
        <v>2194</v>
      </c>
      <c r="N23" s="367">
        <f>ABS(取引基本表!BB20)</f>
        <v>2194</v>
      </c>
      <c r="O23" s="411">
        <f t="shared" si="4"/>
        <v>1</v>
      </c>
      <c r="P23" s="407">
        <f t="shared" si="5"/>
        <v>0</v>
      </c>
      <c r="R23" s="225" t="s">
        <v>8</v>
      </c>
      <c r="S23" s="158" t="s">
        <v>269</v>
      </c>
      <c r="T23" s="365">
        <f>取引基本表!BD20</f>
        <v>1812</v>
      </c>
      <c r="U23" s="446">
        <f>雇用表!Z20</f>
        <v>210</v>
      </c>
      <c r="V23" s="447">
        <f>雇用表!Z66</f>
        <v>208</v>
      </c>
      <c r="W23" s="413">
        <f t="shared" si="7"/>
        <v>0.11589403973509933</v>
      </c>
      <c r="X23" s="413">
        <f t="shared" si="8"/>
        <v>0.11479028697571744</v>
      </c>
      <c r="Z23" s="225" t="s">
        <v>8</v>
      </c>
      <c r="AA23" s="48" t="s">
        <v>269</v>
      </c>
      <c r="AB23" s="452">
        <v>390</v>
      </c>
      <c r="AC23" s="387">
        <v>203</v>
      </c>
      <c r="AD23" s="387">
        <v>186</v>
      </c>
      <c r="AE23" s="387">
        <v>18</v>
      </c>
      <c r="AF23" s="387">
        <v>0</v>
      </c>
      <c r="AG23" s="369">
        <v>1812</v>
      </c>
      <c r="AH23" s="407">
        <f t="shared" si="9"/>
        <v>0.43984547461368656</v>
      </c>
      <c r="AI23" s="411">
        <f t="shared" si="10"/>
        <v>0.21523178807947019</v>
      </c>
      <c r="AK23" s="225" t="s">
        <v>8</v>
      </c>
      <c r="AL23" s="158" t="s">
        <v>269</v>
      </c>
      <c r="AM23" s="383">
        <f>取引基本表!AR20</f>
        <v>4</v>
      </c>
      <c r="AN23" s="407">
        <f t="shared" si="6"/>
        <v>2.908942817456566E-5</v>
      </c>
      <c r="AP23" s="225" t="s">
        <v>8</v>
      </c>
      <c r="AQ23" s="158" t="s">
        <v>269</v>
      </c>
      <c r="AR23" s="386">
        <f>取引基本表!AX20</f>
        <v>2194</v>
      </c>
      <c r="AS23" s="387">
        <f>取引基本表!AY20</f>
        <v>1812</v>
      </c>
      <c r="AT23" s="387">
        <f>ABS(取引基本表!BB20)</f>
        <v>2194</v>
      </c>
      <c r="AU23" s="388">
        <f t="shared" si="11"/>
        <v>-382</v>
      </c>
      <c r="AV23" s="411">
        <v>0.79883567479416906</v>
      </c>
      <c r="AW23" s="407">
        <v>0.20116432520583094</v>
      </c>
    </row>
    <row r="24" spans="1:49" x14ac:dyDescent="0.2">
      <c r="A24" s="225" t="s">
        <v>9</v>
      </c>
      <c r="B24" s="158" t="s">
        <v>270</v>
      </c>
      <c r="C24" s="405">
        <f t="shared" si="0"/>
        <v>7.1732954545454586E-2</v>
      </c>
      <c r="D24" s="406">
        <f t="shared" si="1"/>
        <v>2.9850746268656716E-2</v>
      </c>
      <c r="E24" s="406">
        <f t="shared" si="1"/>
        <v>2.3880597014925373E-2</v>
      </c>
      <c r="F24" s="406">
        <f t="shared" si="2"/>
        <v>0.39402985074626867</v>
      </c>
      <c r="G24" s="406">
        <f t="shared" si="2"/>
        <v>0.20895522388059701</v>
      </c>
      <c r="H24" s="407">
        <f t="shared" si="3"/>
        <v>3.4907313809478792E-4</v>
      </c>
      <c r="K24" s="225" t="s">
        <v>9</v>
      </c>
      <c r="L24" s="158" t="s">
        <v>270</v>
      </c>
      <c r="M24" s="383">
        <f>取引基本表!AX21</f>
        <v>2816</v>
      </c>
      <c r="N24" s="367">
        <f>ABS(取引基本表!BB21)</f>
        <v>2614</v>
      </c>
      <c r="O24" s="411">
        <f t="shared" si="4"/>
        <v>0.92826704545454541</v>
      </c>
      <c r="P24" s="407">
        <f t="shared" si="5"/>
        <v>7.1732954545454586E-2</v>
      </c>
      <c r="R24" s="225" t="s">
        <v>9</v>
      </c>
      <c r="S24" s="158" t="s">
        <v>270</v>
      </c>
      <c r="T24" s="365">
        <f>取引基本表!BD21</f>
        <v>335</v>
      </c>
      <c r="U24" s="446">
        <f>雇用表!Z21</f>
        <v>10</v>
      </c>
      <c r="V24" s="447">
        <f>雇用表!Z67</f>
        <v>8</v>
      </c>
      <c r="W24" s="413">
        <f t="shared" si="7"/>
        <v>2.9850746268656716E-2</v>
      </c>
      <c r="X24" s="413">
        <f t="shared" si="8"/>
        <v>2.3880597014925373E-2</v>
      </c>
      <c r="Z24" s="225" t="s">
        <v>9</v>
      </c>
      <c r="AA24" s="48" t="s">
        <v>270</v>
      </c>
      <c r="AB24" s="452">
        <v>70</v>
      </c>
      <c r="AC24" s="387">
        <v>9</v>
      </c>
      <c r="AD24" s="387">
        <v>48</v>
      </c>
      <c r="AE24" s="387">
        <v>5</v>
      </c>
      <c r="AF24" s="387">
        <v>0</v>
      </c>
      <c r="AG24" s="369">
        <v>335</v>
      </c>
      <c r="AH24" s="407">
        <f t="shared" si="9"/>
        <v>0.39402985074626867</v>
      </c>
      <c r="AI24" s="411">
        <f t="shared" si="10"/>
        <v>0.20895522388059701</v>
      </c>
      <c r="AK24" s="225" t="s">
        <v>9</v>
      </c>
      <c r="AL24" s="158" t="s">
        <v>270</v>
      </c>
      <c r="AM24" s="383">
        <f>取引基本表!AR21</f>
        <v>48</v>
      </c>
      <c r="AN24" s="407">
        <f t="shared" si="6"/>
        <v>3.4907313809478792E-4</v>
      </c>
      <c r="AP24" s="225" t="s">
        <v>9</v>
      </c>
      <c r="AQ24" s="158" t="s">
        <v>270</v>
      </c>
      <c r="AR24" s="386">
        <f>取引基本表!AX21</f>
        <v>2816</v>
      </c>
      <c r="AS24" s="387">
        <f>取引基本表!AY21</f>
        <v>133</v>
      </c>
      <c r="AT24" s="387">
        <f>ABS(取引基本表!BB21)</f>
        <v>2614</v>
      </c>
      <c r="AU24" s="388">
        <f t="shared" si="11"/>
        <v>-2481</v>
      </c>
      <c r="AV24" s="411">
        <v>0.53203541493025519</v>
      </c>
      <c r="AW24" s="407">
        <v>0.46796458506974481</v>
      </c>
    </row>
    <row r="25" spans="1:49" x14ac:dyDescent="0.2">
      <c r="A25" s="225" t="s">
        <v>10</v>
      </c>
      <c r="B25" s="158" t="s">
        <v>271</v>
      </c>
      <c r="C25" s="405">
        <f t="shared" si="0"/>
        <v>8.282778259254675E-2</v>
      </c>
      <c r="D25" s="406">
        <f t="shared" si="1"/>
        <v>4.351348223585233E-2</v>
      </c>
      <c r="E25" s="406">
        <f t="shared" si="1"/>
        <v>4.1546117347529221E-2</v>
      </c>
      <c r="F25" s="406">
        <f t="shared" si="2"/>
        <v>0.35065385950700151</v>
      </c>
      <c r="G25" s="406">
        <f t="shared" si="2"/>
        <v>0.19696794352505498</v>
      </c>
      <c r="H25" s="407">
        <f t="shared" si="3"/>
        <v>5.163373500985404E-4</v>
      </c>
      <c r="K25" s="225" t="s">
        <v>10</v>
      </c>
      <c r="L25" s="158" t="s">
        <v>271</v>
      </c>
      <c r="M25" s="383">
        <f>取引基本表!AX22</f>
        <v>8077</v>
      </c>
      <c r="N25" s="367">
        <f>ABS(取引基本表!BB22)</f>
        <v>7408</v>
      </c>
      <c r="O25" s="411">
        <f t="shared" si="4"/>
        <v>0.91717221740745325</v>
      </c>
      <c r="P25" s="407">
        <f t="shared" si="5"/>
        <v>8.282778259254675E-2</v>
      </c>
      <c r="R25" s="225" t="s">
        <v>10</v>
      </c>
      <c r="S25" s="158" t="s">
        <v>271</v>
      </c>
      <c r="T25" s="365">
        <f>取引基本表!BD22</f>
        <v>8641</v>
      </c>
      <c r="U25" s="446">
        <f>雇用表!Z22</f>
        <v>376</v>
      </c>
      <c r="V25" s="447">
        <f>雇用表!Z68</f>
        <v>359</v>
      </c>
      <c r="W25" s="413">
        <f t="shared" si="7"/>
        <v>4.351348223585233E-2</v>
      </c>
      <c r="X25" s="413">
        <f t="shared" si="8"/>
        <v>4.1546117347529221E-2</v>
      </c>
      <c r="Z25" s="225" t="s">
        <v>10</v>
      </c>
      <c r="AA25" s="48" t="s">
        <v>271</v>
      </c>
      <c r="AB25" s="452">
        <v>1702</v>
      </c>
      <c r="AC25" s="387">
        <v>-363</v>
      </c>
      <c r="AD25" s="387">
        <v>1623</v>
      </c>
      <c r="AE25" s="387">
        <v>68</v>
      </c>
      <c r="AF25" s="387">
        <v>0</v>
      </c>
      <c r="AG25" s="369">
        <v>8641</v>
      </c>
      <c r="AH25" s="407">
        <f t="shared" si="9"/>
        <v>0.35065385950700151</v>
      </c>
      <c r="AI25" s="411">
        <f t="shared" si="10"/>
        <v>0.19696794352505498</v>
      </c>
      <c r="AK25" s="225" t="s">
        <v>10</v>
      </c>
      <c r="AL25" s="158" t="s">
        <v>271</v>
      </c>
      <c r="AM25" s="383">
        <f>取引基本表!AR22</f>
        <v>71</v>
      </c>
      <c r="AN25" s="407">
        <f t="shared" si="6"/>
        <v>5.163373500985404E-4</v>
      </c>
      <c r="AP25" s="225" t="s">
        <v>10</v>
      </c>
      <c r="AQ25" s="158" t="s">
        <v>271</v>
      </c>
      <c r="AR25" s="386">
        <f>取引基本表!AX22</f>
        <v>8077</v>
      </c>
      <c r="AS25" s="387">
        <f>取引基本表!AY22</f>
        <v>7972</v>
      </c>
      <c r="AT25" s="387">
        <f>ABS(取引基本表!BB22)</f>
        <v>7408</v>
      </c>
      <c r="AU25" s="388">
        <f t="shared" si="11"/>
        <v>564</v>
      </c>
      <c r="AV25" s="411">
        <v>0.88160188384965898</v>
      </c>
      <c r="AW25" s="407">
        <v>0.11839811615034102</v>
      </c>
    </row>
    <row r="26" spans="1:49" x14ac:dyDescent="0.2">
      <c r="A26" s="225" t="s">
        <v>11</v>
      </c>
      <c r="B26" s="158" t="s">
        <v>35</v>
      </c>
      <c r="C26" s="405">
        <f t="shared" si="0"/>
        <v>0.67408011178388449</v>
      </c>
      <c r="D26" s="406">
        <f t="shared" si="1"/>
        <v>4.2244001351808044E-2</v>
      </c>
      <c r="E26" s="406">
        <f t="shared" si="1"/>
        <v>4.5807858920396939E-2</v>
      </c>
      <c r="F26" s="406">
        <f t="shared" si="2"/>
        <v>0.33487971980706011</v>
      </c>
      <c r="G26" s="406">
        <f t="shared" si="2"/>
        <v>0.19641156410335187</v>
      </c>
      <c r="H26" s="407">
        <f t="shared" si="3"/>
        <v>1.0886718494331198E-2</v>
      </c>
      <c r="K26" s="225" t="s">
        <v>11</v>
      </c>
      <c r="L26" s="158" t="s">
        <v>35</v>
      </c>
      <c r="M26" s="383">
        <f>取引基本表!AX23</f>
        <v>8588</v>
      </c>
      <c r="N26" s="367">
        <f>ABS(取引基本表!BB23)</f>
        <v>2799</v>
      </c>
      <c r="O26" s="411">
        <f t="shared" si="4"/>
        <v>0.32591988821611551</v>
      </c>
      <c r="P26" s="407">
        <f t="shared" si="5"/>
        <v>0.67408011178388449</v>
      </c>
      <c r="R26" s="225" t="s">
        <v>11</v>
      </c>
      <c r="S26" s="158" t="s">
        <v>35</v>
      </c>
      <c r="T26" s="365">
        <f>取引基本表!BD23</f>
        <v>32549</v>
      </c>
      <c r="U26" s="446">
        <f>雇用表!Z23</f>
        <v>1375</v>
      </c>
      <c r="V26" s="447">
        <f>雇用表!Z69</f>
        <v>1491</v>
      </c>
      <c r="W26" s="413">
        <f t="shared" si="7"/>
        <v>4.2244001351808044E-2</v>
      </c>
      <c r="X26" s="413">
        <f t="shared" si="8"/>
        <v>4.5807858920396939E-2</v>
      </c>
      <c r="Z26" s="225" t="s">
        <v>11</v>
      </c>
      <c r="AA26" s="48" t="s">
        <v>35</v>
      </c>
      <c r="AB26" s="452">
        <v>6393</v>
      </c>
      <c r="AC26" s="387">
        <v>-704</v>
      </c>
      <c r="AD26" s="387">
        <v>5082</v>
      </c>
      <c r="AE26" s="387">
        <v>129</v>
      </c>
      <c r="AF26" s="387">
        <v>0</v>
      </c>
      <c r="AG26" s="369">
        <v>32549</v>
      </c>
      <c r="AH26" s="407">
        <f t="shared" si="9"/>
        <v>0.33487971980706011</v>
      </c>
      <c r="AI26" s="411">
        <f t="shared" si="10"/>
        <v>0.19641156410335187</v>
      </c>
      <c r="AK26" s="225" t="s">
        <v>11</v>
      </c>
      <c r="AL26" s="158" t="s">
        <v>35</v>
      </c>
      <c r="AM26" s="383">
        <f>取引基本表!AR23</f>
        <v>1497</v>
      </c>
      <c r="AN26" s="407">
        <f t="shared" si="6"/>
        <v>1.0886718494331198E-2</v>
      </c>
      <c r="AP26" s="225" t="s">
        <v>11</v>
      </c>
      <c r="AQ26" s="158" t="s">
        <v>35</v>
      </c>
      <c r="AR26" s="386">
        <f>取引基本表!AX23</f>
        <v>8588</v>
      </c>
      <c r="AS26" s="387">
        <f>取引基本表!AY23</f>
        <v>26760</v>
      </c>
      <c r="AT26" s="387">
        <f>ABS(取引基本表!BB23)</f>
        <v>2799</v>
      </c>
      <c r="AU26" s="388">
        <f t="shared" si="11"/>
        <v>23961</v>
      </c>
      <c r="AV26" s="411">
        <v>0.70886039128338962</v>
      </c>
      <c r="AW26" s="407">
        <v>0.29113960871661038</v>
      </c>
    </row>
    <row r="27" spans="1:49" x14ac:dyDescent="0.2">
      <c r="A27" s="225" t="s">
        <v>12</v>
      </c>
      <c r="B27" s="158" t="s">
        <v>375</v>
      </c>
      <c r="C27" s="405">
        <f t="shared" si="0"/>
        <v>6.0248713550600352E-2</v>
      </c>
      <c r="D27" s="406">
        <f t="shared" si="1"/>
        <v>1.6393442622950821E-2</v>
      </c>
      <c r="E27" s="406">
        <f t="shared" si="1"/>
        <v>1.7759562841530054E-2</v>
      </c>
      <c r="F27" s="406">
        <f t="shared" si="2"/>
        <v>0.31967213114754101</v>
      </c>
      <c r="G27" s="406">
        <f t="shared" si="2"/>
        <v>0.16803278688524589</v>
      </c>
      <c r="H27" s="407">
        <f t="shared" si="3"/>
        <v>1.0879446137287556E-2</v>
      </c>
      <c r="K27" s="225" t="s">
        <v>12</v>
      </c>
      <c r="L27" s="158" t="s">
        <v>376</v>
      </c>
      <c r="M27" s="383">
        <f>取引基本表!AX24</f>
        <v>4664</v>
      </c>
      <c r="N27" s="367">
        <f>ABS(取引基本表!BB24)</f>
        <v>4383</v>
      </c>
      <c r="O27" s="411">
        <f t="shared" si="4"/>
        <v>0.93975128644939965</v>
      </c>
      <c r="P27" s="407">
        <f t="shared" si="5"/>
        <v>6.0248713550600352E-2</v>
      </c>
      <c r="R27" s="225" t="s">
        <v>12</v>
      </c>
      <c r="S27" s="158" t="s">
        <v>376</v>
      </c>
      <c r="T27" s="365">
        <f>取引基本表!BD24</f>
        <v>732</v>
      </c>
      <c r="U27" s="446">
        <f>雇用表!Z24</f>
        <v>12</v>
      </c>
      <c r="V27" s="447">
        <f>雇用表!Z70</f>
        <v>13</v>
      </c>
      <c r="W27" s="413">
        <f t="shared" si="7"/>
        <v>1.6393442622950821E-2</v>
      </c>
      <c r="X27" s="413">
        <f t="shared" si="8"/>
        <v>1.7759562841530054E-2</v>
      </c>
      <c r="Z27" s="225" t="s">
        <v>12</v>
      </c>
      <c r="AA27" s="48" t="s">
        <v>365</v>
      </c>
      <c r="AB27" s="452">
        <v>123</v>
      </c>
      <c r="AC27" s="387">
        <v>-35</v>
      </c>
      <c r="AD27" s="387">
        <v>137</v>
      </c>
      <c r="AE27" s="387">
        <v>9</v>
      </c>
      <c r="AF27" s="387">
        <v>0</v>
      </c>
      <c r="AG27" s="369">
        <v>732</v>
      </c>
      <c r="AH27" s="407">
        <f t="shared" si="9"/>
        <v>0.31967213114754101</v>
      </c>
      <c r="AI27" s="411">
        <f t="shared" si="10"/>
        <v>0.16803278688524589</v>
      </c>
      <c r="AK27" s="225" t="s">
        <v>12</v>
      </c>
      <c r="AL27" s="158" t="s">
        <v>365</v>
      </c>
      <c r="AM27" s="383">
        <f>取引基本表!AR24</f>
        <v>1496</v>
      </c>
      <c r="AN27" s="407">
        <f t="shared" si="6"/>
        <v>1.0879446137287556E-2</v>
      </c>
      <c r="AP27" s="225" t="s">
        <v>12</v>
      </c>
      <c r="AQ27" s="158" t="s">
        <v>365</v>
      </c>
      <c r="AR27" s="386">
        <f>取引基本表!AX24</f>
        <v>4664</v>
      </c>
      <c r="AS27" s="387">
        <f>取引基本表!AY24</f>
        <v>451</v>
      </c>
      <c r="AT27" s="387">
        <f>ABS(取引基本表!BB24)</f>
        <v>4383</v>
      </c>
      <c r="AU27" s="388">
        <f t="shared" si="11"/>
        <v>-3932</v>
      </c>
      <c r="AV27" s="411">
        <v>0.77609965062016961</v>
      </c>
      <c r="AW27" s="407">
        <v>0.22390034937983039</v>
      </c>
    </row>
    <row r="28" spans="1:49" x14ac:dyDescent="0.2">
      <c r="A28" s="225" t="s">
        <v>13</v>
      </c>
      <c r="B28" s="158" t="s">
        <v>191</v>
      </c>
      <c r="C28" s="405">
        <f t="shared" si="0"/>
        <v>0.15853112404836545</v>
      </c>
      <c r="D28" s="406">
        <f t="shared" si="1"/>
        <v>5.3153646189629221E-2</v>
      </c>
      <c r="E28" s="406">
        <f t="shared" si="1"/>
        <v>4.6791626761526886E-2</v>
      </c>
      <c r="F28" s="406">
        <f t="shared" si="2"/>
        <v>0.21350389930223013</v>
      </c>
      <c r="G28" s="406">
        <f t="shared" si="2"/>
        <v>0.12484608017512655</v>
      </c>
      <c r="H28" s="407">
        <f t="shared" si="3"/>
        <v>2.0813485858901727E-2</v>
      </c>
      <c r="K28" s="225" t="s">
        <v>13</v>
      </c>
      <c r="L28" s="158" t="s">
        <v>191</v>
      </c>
      <c r="M28" s="383">
        <f>取引基本表!AX25</f>
        <v>13398</v>
      </c>
      <c r="N28" s="367">
        <f>ABS(取引基本表!BB25)</f>
        <v>11274</v>
      </c>
      <c r="O28" s="411">
        <f t="shared" si="4"/>
        <v>0.84146887595163455</v>
      </c>
      <c r="P28" s="407">
        <f t="shared" si="5"/>
        <v>0.15853112404836545</v>
      </c>
      <c r="R28" s="225" t="s">
        <v>13</v>
      </c>
      <c r="S28" s="158" t="s">
        <v>191</v>
      </c>
      <c r="T28" s="365">
        <f>取引基本表!BD25</f>
        <v>14618</v>
      </c>
      <c r="U28" s="446">
        <f>雇用表!Z25</f>
        <v>777</v>
      </c>
      <c r="V28" s="447">
        <f>雇用表!Z71</f>
        <v>684</v>
      </c>
      <c r="W28" s="413">
        <f t="shared" si="7"/>
        <v>5.3153646189629221E-2</v>
      </c>
      <c r="X28" s="413">
        <f t="shared" si="8"/>
        <v>4.6791626761526886E-2</v>
      </c>
      <c r="Z28" s="225" t="s">
        <v>13</v>
      </c>
      <c r="AA28" s="48" t="s">
        <v>191</v>
      </c>
      <c r="AB28" s="452">
        <v>1825</v>
      </c>
      <c r="AC28" s="387">
        <v>183</v>
      </c>
      <c r="AD28" s="387">
        <v>997</v>
      </c>
      <c r="AE28" s="387">
        <v>116</v>
      </c>
      <c r="AF28" s="387">
        <v>0</v>
      </c>
      <c r="AG28" s="369">
        <v>14618</v>
      </c>
      <c r="AH28" s="407">
        <f t="shared" si="9"/>
        <v>0.21350389930223013</v>
      </c>
      <c r="AI28" s="411">
        <f t="shared" si="10"/>
        <v>0.12484608017512655</v>
      </c>
      <c r="AK28" s="225" t="s">
        <v>13</v>
      </c>
      <c r="AL28" s="158" t="s">
        <v>191</v>
      </c>
      <c r="AM28" s="383">
        <f>取引基本表!AR25</f>
        <v>2862</v>
      </c>
      <c r="AN28" s="407">
        <f t="shared" si="6"/>
        <v>2.0813485858901727E-2</v>
      </c>
      <c r="AP28" s="225" t="s">
        <v>13</v>
      </c>
      <c r="AQ28" s="158" t="s">
        <v>191</v>
      </c>
      <c r="AR28" s="386">
        <f>取引基本表!AX25</f>
        <v>13398</v>
      </c>
      <c r="AS28" s="387">
        <f>取引基本表!AY25</f>
        <v>12494</v>
      </c>
      <c r="AT28" s="387">
        <f>ABS(取引基本表!BB25)</f>
        <v>11274</v>
      </c>
      <c r="AU28" s="388">
        <f t="shared" si="11"/>
        <v>1220</v>
      </c>
      <c r="AV28" s="411">
        <v>0.77487185874795916</v>
      </c>
      <c r="AW28" s="407">
        <v>0.22512814125204084</v>
      </c>
    </row>
    <row r="29" spans="1:49" x14ac:dyDescent="0.2">
      <c r="A29" s="225" t="s">
        <v>14</v>
      </c>
      <c r="B29" s="158" t="s">
        <v>50</v>
      </c>
      <c r="C29" s="405">
        <f t="shared" si="0"/>
        <v>0.64680851063829792</v>
      </c>
      <c r="D29" s="406">
        <f t="shared" si="1"/>
        <v>7.0859222996296989E-2</v>
      </c>
      <c r="E29" s="406">
        <f t="shared" si="1"/>
        <v>5.4980229711918661E-2</v>
      </c>
      <c r="F29" s="406">
        <f t="shared" si="2"/>
        <v>0.37783217222117615</v>
      </c>
      <c r="G29" s="406">
        <f t="shared" si="2"/>
        <v>0.2586455783593799</v>
      </c>
      <c r="H29" s="407">
        <f t="shared" si="3"/>
        <v>9.8394990800468336E-3</v>
      </c>
      <c r="K29" s="225" t="s">
        <v>14</v>
      </c>
      <c r="L29" s="158" t="s">
        <v>50</v>
      </c>
      <c r="M29" s="383">
        <f>取引基本表!AX26</f>
        <v>5640</v>
      </c>
      <c r="N29" s="367">
        <f>ABS(取引基本表!BB26)</f>
        <v>1992</v>
      </c>
      <c r="O29" s="411">
        <f t="shared" si="4"/>
        <v>0.35319148936170214</v>
      </c>
      <c r="P29" s="407">
        <f t="shared" si="5"/>
        <v>0.64680851063829792</v>
      </c>
      <c r="R29" s="225" t="s">
        <v>14</v>
      </c>
      <c r="S29" s="158" t="s">
        <v>50</v>
      </c>
      <c r="T29" s="365">
        <f>取引基本表!BD26</f>
        <v>15933</v>
      </c>
      <c r="U29" s="446">
        <f>雇用表!Z26</f>
        <v>1129</v>
      </c>
      <c r="V29" s="447">
        <f>雇用表!Z72</f>
        <v>876</v>
      </c>
      <c r="W29" s="413">
        <f t="shared" si="7"/>
        <v>7.0859222996296989E-2</v>
      </c>
      <c r="X29" s="413">
        <f t="shared" si="8"/>
        <v>5.4980229711918661E-2</v>
      </c>
      <c r="Z29" s="225" t="s">
        <v>14</v>
      </c>
      <c r="AA29" s="48" t="s">
        <v>50</v>
      </c>
      <c r="AB29" s="452">
        <v>4121</v>
      </c>
      <c r="AC29" s="387">
        <v>26</v>
      </c>
      <c r="AD29" s="387">
        <v>1519</v>
      </c>
      <c r="AE29" s="387">
        <v>354</v>
      </c>
      <c r="AF29" s="387">
        <v>0</v>
      </c>
      <c r="AG29" s="369">
        <v>15933</v>
      </c>
      <c r="AH29" s="407">
        <f t="shared" si="9"/>
        <v>0.37783217222117615</v>
      </c>
      <c r="AI29" s="411">
        <f t="shared" si="10"/>
        <v>0.2586455783593799</v>
      </c>
      <c r="AK29" s="225" t="s">
        <v>14</v>
      </c>
      <c r="AL29" s="158" t="s">
        <v>50</v>
      </c>
      <c r="AM29" s="383">
        <f>取引基本表!AR26</f>
        <v>1353</v>
      </c>
      <c r="AN29" s="407">
        <f t="shared" si="6"/>
        <v>9.8394990800468336E-3</v>
      </c>
      <c r="AP29" s="225" t="s">
        <v>14</v>
      </c>
      <c r="AQ29" s="158" t="s">
        <v>50</v>
      </c>
      <c r="AR29" s="386">
        <f>取引基本表!AX26</f>
        <v>5640</v>
      </c>
      <c r="AS29" s="387">
        <f>取引基本表!AY26</f>
        <v>12285</v>
      </c>
      <c r="AT29" s="387">
        <f>ABS(取引基本表!BB26)</f>
        <v>1992</v>
      </c>
      <c r="AU29" s="388">
        <f t="shared" si="11"/>
        <v>10293</v>
      </c>
      <c r="AV29" s="411">
        <v>0.79707187916920597</v>
      </c>
      <c r="AW29" s="407">
        <v>0.20292812083079403</v>
      </c>
    </row>
    <row r="30" spans="1:49" x14ac:dyDescent="0.2">
      <c r="A30" s="225" t="s">
        <v>15</v>
      </c>
      <c r="B30" s="158" t="s">
        <v>36</v>
      </c>
      <c r="C30" s="405">
        <f t="shared" si="0"/>
        <v>1</v>
      </c>
      <c r="D30" s="406">
        <f t="shared" si="1"/>
        <v>0.11695223866660441</v>
      </c>
      <c r="E30" s="406">
        <f t="shared" si="1"/>
        <v>6.7136654372286289E-2</v>
      </c>
      <c r="F30" s="406">
        <f t="shared" si="2"/>
        <v>0.4405434427377562</v>
      </c>
      <c r="G30" s="406">
        <f t="shared" si="2"/>
        <v>0.34450721322190581</v>
      </c>
      <c r="H30" s="407">
        <f t="shared" si="3"/>
        <v>0</v>
      </c>
      <c r="K30" s="225" t="s">
        <v>15</v>
      </c>
      <c r="L30" s="158" t="s">
        <v>36</v>
      </c>
      <c r="M30" s="383">
        <f>取引基本表!AX27</f>
        <v>21419</v>
      </c>
      <c r="N30" s="367">
        <f>ABS(取引基本表!BB27)</f>
        <v>0</v>
      </c>
      <c r="O30" s="411">
        <f t="shared" si="4"/>
        <v>0</v>
      </c>
      <c r="P30" s="407">
        <f t="shared" si="5"/>
        <v>1</v>
      </c>
      <c r="R30" s="225" t="s">
        <v>15</v>
      </c>
      <c r="S30" s="158" t="s">
        <v>36</v>
      </c>
      <c r="T30" s="365">
        <f>取引基本表!BD27</f>
        <v>21419</v>
      </c>
      <c r="U30" s="446">
        <f>雇用表!Z27</f>
        <v>2505</v>
      </c>
      <c r="V30" s="447">
        <f>雇用表!Z73</f>
        <v>1438</v>
      </c>
      <c r="W30" s="413">
        <f t="shared" si="7"/>
        <v>0.11695223866660441</v>
      </c>
      <c r="X30" s="413">
        <f t="shared" si="8"/>
        <v>6.7136654372286289E-2</v>
      </c>
      <c r="Z30" s="225" t="s">
        <v>15</v>
      </c>
      <c r="AA30" s="48" t="s">
        <v>36</v>
      </c>
      <c r="AB30" s="452">
        <v>7379</v>
      </c>
      <c r="AC30" s="387">
        <v>572</v>
      </c>
      <c r="AD30" s="387">
        <v>785</v>
      </c>
      <c r="AE30" s="387">
        <v>790</v>
      </c>
      <c r="AF30" s="387">
        <v>-90</v>
      </c>
      <c r="AG30" s="369">
        <v>21419</v>
      </c>
      <c r="AH30" s="407">
        <f t="shared" si="9"/>
        <v>0.4405434427377562</v>
      </c>
      <c r="AI30" s="411">
        <f t="shared" si="10"/>
        <v>0.34450721322190581</v>
      </c>
      <c r="AK30" s="225" t="s">
        <v>15</v>
      </c>
      <c r="AL30" s="158" t="s">
        <v>36</v>
      </c>
      <c r="AM30" s="383">
        <f>取引基本表!AR27</f>
        <v>0</v>
      </c>
      <c r="AN30" s="407">
        <f t="shared" si="6"/>
        <v>0</v>
      </c>
      <c r="AP30" s="225" t="s">
        <v>15</v>
      </c>
      <c r="AQ30" s="158" t="s">
        <v>36</v>
      </c>
      <c r="AR30" s="386">
        <f>取引基本表!AX27</f>
        <v>21419</v>
      </c>
      <c r="AS30" s="387">
        <f>取引基本表!AY27</f>
        <v>0</v>
      </c>
      <c r="AT30" s="387">
        <f>ABS(取引基本表!BB27)</f>
        <v>0</v>
      </c>
      <c r="AU30" s="388">
        <f t="shared" si="11"/>
        <v>0</v>
      </c>
      <c r="AV30" s="411">
        <v>0</v>
      </c>
      <c r="AW30" s="407">
        <v>1</v>
      </c>
    </row>
    <row r="31" spans="1:49" x14ac:dyDescent="0.2">
      <c r="A31" s="225" t="s">
        <v>16</v>
      </c>
      <c r="B31" s="158" t="s">
        <v>192</v>
      </c>
      <c r="C31" s="405">
        <f t="shared" si="0"/>
        <v>0.1179326099371788</v>
      </c>
      <c r="D31" s="406">
        <f t="shared" si="1"/>
        <v>1.8473895582329317E-2</v>
      </c>
      <c r="E31" s="406">
        <f t="shared" si="1"/>
        <v>1.6064257028112448E-2</v>
      </c>
      <c r="F31" s="406">
        <f t="shared" si="2"/>
        <v>0.34457831325301203</v>
      </c>
      <c r="G31" s="406">
        <f t="shared" si="2"/>
        <v>7.0682730923694773E-2</v>
      </c>
      <c r="H31" s="407">
        <f t="shared" si="3"/>
        <v>2.2689753976161214E-2</v>
      </c>
      <c r="K31" s="225" t="s">
        <v>16</v>
      </c>
      <c r="L31" s="158" t="s">
        <v>192</v>
      </c>
      <c r="M31" s="383">
        <f>取引基本表!AX28</f>
        <v>10506</v>
      </c>
      <c r="N31" s="367">
        <f>ABS(取引基本表!BB28)</f>
        <v>9267</v>
      </c>
      <c r="O31" s="411">
        <f t="shared" si="4"/>
        <v>0.8820673900628212</v>
      </c>
      <c r="P31" s="407">
        <f t="shared" si="5"/>
        <v>0.1179326099371788</v>
      </c>
      <c r="R31" s="225" t="s">
        <v>16</v>
      </c>
      <c r="S31" s="158" t="s">
        <v>192</v>
      </c>
      <c r="T31" s="365">
        <f>取引基本表!BD28</f>
        <v>1245</v>
      </c>
      <c r="U31" s="446">
        <f>雇用表!Z28</f>
        <v>23</v>
      </c>
      <c r="V31" s="447">
        <f>雇用表!Z74</f>
        <v>20</v>
      </c>
      <c r="W31" s="413">
        <f t="shared" si="7"/>
        <v>1.8473895582329317E-2</v>
      </c>
      <c r="X31" s="413">
        <f t="shared" si="8"/>
        <v>1.6064257028112448E-2</v>
      </c>
      <c r="Z31" s="225" t="s">
        <v>16</v>
      </c>
      <c r="AA31" s="48" t="s">
        <v>192</v>
      </c>
      <c r="AB31" s="452">
        <v>88</v>
      </c>
      <c r="AC31" s="387">
        <v>64</v>
      </c>
      <c r="AD31" s="387">
        <v>239</v>
      </c>
      <c r="AE31" s="387">
        <v>38</v>
      </c>
      <c r="AF31" s="387">
        <v>0</v>
      </c>
      <c r="AG31" s="369">
        <v>1245</v>
      </c>
      <c r="AH31" s="407">
        <f t="shared" si="9"/>
        <v>0.34457831325301203</v>
      </c>
      <c r="AI31" s="411">
        <f t="shared" si="10"/>
        <v>7.0682730923694773E-2</v>
      </c>
      <c r="AK31" s="225" t="s">
        <v>16</v>
      </c>
      <c r="AL31" s="158" t="s">
        <v>192</v>
      </c>
      <c r="AM31" s="383">
        <f>取引基本表!AR28</f>
        <v>3120</v>
      </c>
      <c r="AN31" s="407">
        <f t="shared" si="6"/>
        <v>2.2689753976161214E-2</v>
      </c>
      <c r="AP31" s="225" t="s">
        <v>16</v>
      </c>
      <c r="AQ31" s="158" t="s">
        <v>192</v>
      </c>
      <c r="AR31" s="386">
        <f>取引基本表!AX28</f>
        <v>10506</v>
      </c>
      <c r="AS31" s="387">
        <f>取引基本表!AY28</f>
        <v>6</v>
      </c>
      <c r="AT31" s="387">
        <f>ABS(取引基本表!BB28)</f>
        <v>9267</v>
      </c>
      <c r="AU31" s="388">
        <f t="shared" si="11"/>
        <v>-9261</v>
      </c>
      <c r="AV31" s="411">
        <v>3.3200621348077096E-3</v>
      </c>
      <c r="AW31" s="407">
        <v>0.99667993786519227</v>
      </c>
    </row>
    <row r="32" spans="1:49" x14ac:dyDescent="0.2">
      <c r="A32" s="225" t="s">
        <v>17</v>
      </c>
      <c r="B32" s="158" t="s">
        <v>272</v>
      </c>
      <c r="C32" s="405">
        <f t="shared" si="0"/>
        <v>0.90289699570815452</v>
      </c>
      <c r="D32" s="406">
        <f t="shared" si="1"/>
        <v>1.475796930342385E-2</v>
      </c>
      <c r="E32" s="406">
        <f t="shared" si="1"/>
        <v>1.8890200708382526E-2</v>
      </c>
      <c r="F32" s="406">
        <f t="shared" si="2"/>
        <v>0.48288075560802834</v>
      </c>
      <c r="G32" s="406">
        <f t="shared" si="2"/>
        <v>0.14049586776859505</v>
      </c>
      <c r="H32" s="407">
        <f t="shared" si="3"/>
        <v>6.5160319111027074E-3</v>
      </c>
      <c r="K32" s="225" t="s">
        <v>17</v>
      </c>
      <c r="L32" s="158" t="s">
        <v>272</v>
      </c>
      <c r="M32" s="383">
        <f>取引基本表!AX29</f>
        <v>1864</v>
      </c>
      <c r="N32" s="367">
        <f>ABS(取引基本表!BB29)</f>
        <v>181</v>
      </c>
      <c r="O32" s="411">
        <f t="shared" si="4"/>
        <v>9.7103004291845499E-2</v>
      </c>
      <c r="P32" s="407">
        <f t="shared" si="5"/>
        <v>0.90289699570815452</v>
      </c>
      <c r="R32" s="225" t="s">
        <v>17</v>
      </c>
      <c r="S32" s="158" t="s">
        <v>272</v>
      </c>
      <c r="T32" s="365">
        <f>取引基本表!BD29</f>
        <v>1694</v>
      </c>
      <c r="U32" s="446">
        <f>雇用表!Z29</f>
        <v>25</v>
      </c>
      <c r="V32" s="447">
        <f>雇用表!Z75</f>
        <v>32</v>
      </c>
      <c r="W32" s="413">
        <f t="shared" si="7"/>
        <v>1.475796930342385E-2</v>
      </c>
      <c r="X32" s="413">
        <f t="shared" si="8"/>
        <v>1.8890200708382526E-2</v>
      </c>
      <c r="Z32" s="225" t="s">
        <v>17</v>
      </c>
      <c r="AA32" s="48" t="s">
        <v>272</v>
      </c>
      <c r="AB32" s="452">
        <v>238</v>
      </c>
      <c r="AC32" s="387">
        <v>220</v>
      </c>
      <c r="AD32" s="387">
        <v>365</v>
      </c>
      <c r="AE32" s="387">
        <v>77</v>
      </c>
      <c r="AF32" s="387">
        <v>-82</v>
      </c>
      <c r="AG32" s="369">
        <v>1694</v>
      </c>
      <c r="AH32" s="407">
        <f t="shared" si="9"/>
        <v>0.48288075560802834</v>
      </c>
      <c r="AI32" s="411">
        <f t="shared" si="10"/>
        <v>0.14049586776859505</v>
      </c>
      <c r="AK32" s="225" t="s">
        <v>17</v>
      </c>
      <c r="AL32" s="158" t="s">
        <v>272</v>
      </c>
      <c r="AM32" s="383">
        <f>取引基本表!AR29</f>
        <v>896</v>
      </c>
      <c r="AN32" s="407">
        <f t="shared" si="6"/>
        <v>6.5160319111027074E-3</v>
      </c>
      <c r="AP32" s="225" t="s">
        <v>17</v>
      </c>
      <c r="AQ32" s="158" t="s">
        <v>272</v>
      </c>
      <c r="AR32" s="386">
        <f>取引基本表!AX29</f>
        <v>1864</v>
      </c>
      <c r="AS32" s="387">
        <f>取引基本表!AY29</f>
        <v>11</v>
      </c>
      <c r="AT32" s="387">
        <f>ABS(取引基本表!BB29)</f>
        <v>181</v>
      </c>
      <c r="AU32" s="388">
        <f t="shared" si="11"/>
        <v>-170</v>
      </c>
      <c r="AV32" s="411">
        <v>2.6249531258370389E-4</v>
      </c>
      <c r="AW32" s="407">
        <v>0.99973750468741629</v>
      </c>
    </row>
    <row r="33" spans="1:49" x14ac:dyDescent="0.2">
      <c r="A33" s="225" t="s">
        <v>18</v>
      </c>
      <c r="B33" s="158" t="s">
        <v>273</v>
      </c>
      <c r="C33" s="405">
        <f t="shared" si="0"/>
        <v>0.9642857142857143</v>
      </c>
      <c r="D33" s="406">
        <f t="shared" si="1"/>
        <v>6.5311152187307459E-2</v>
      </c>
      <c r="E33" s="406">
        <f t="shared" si="1"/>
        <v>5.730129390018484E-2</v>
      </c>
      <c r="F33" s="406">
        <f t="shared" si="2"/>
        <v>0.64571780653111521</v>
      </c>
      <c r="G33" s="406">
        <f t="shared" si="2"/>
        <v>0.50770178681454092</v>
      </c>
      <c r="H33" s="407">
        <f t="shared" si="3"/>
        <v>9.5995112976066674E-4</v>
      </c>
      <c r="K33" s="225" t="s">
        <v>18</v>
      </c>
      <c r="L33" s="158" t="s">
        <v>273</v>
      </c>
      <c r="M33" s="383">
        <f>取引基本表!AX30</f>
        <v>1680</v>
      </c>
      <c r="N33" s="367">
        <f>ABS(取引基本表!BB30)</f>
        <v>60</v>
      </c>
      <c r="O33" s="411">
        <f t="shared" si="4"/>
        <v>3.5714285714285712E-2</v>
      </c>
      <c r="P33" s="407">
        <f t="shared" si="5"/>
        <v>0.9642857142857143</v>
      </c>
      <c r="R33" s="225" t="s">
        <v>18</v>
      </c>
      <c r="S33" s="158" t="s">
        <v>273</v>
      </c>
      <c r="T33" s="365">
        <f>取引基本表!BD30</f>
        <v>1623</v>
      </c>
      <c r="U33" s="446">
        <f>雇用表!Z30</f>
        <v>106</v>
      </c>
      <c r="V33" s="447">
        <f>雇用表!Z76</f>
        <v>93</v>
      </c>
      <c r="W33" s="413">
        <f t="shared" si="7"/>
        <v>6.5311152187307459E-2</v>
      </c>
      <c r="X33" s="413">
        <f t="shared" si="8"/>
        <v>5.730129390018484E-2</v>
      </c>
      <c r="Z33" s="225" t="s">
        <v>18</v>
      </c>
      <c r="AA33" s="48" t="s">
        <v>273</v>
      </c>
      <c r="AB33" s="452">
        <v>824</v>
      </c>
      <c r="AC33" s="387">
        <v>60</v>
      </c>
      <c r="AD33" s="387">
        <v>132</v>
      </c>
      <c r="AE33" s="387">
        <v>32</v>
      </c>
      <c r="AF33" s="387">
        <v>0</v>
      </c>
      <c r="AG33" s="369">
        <v>1623</v>
      </c>
      <c r="AH33" s="407">
        <f t="shared" si="9"/>
        <v>0.64571780653111521</v>
      </c>
      <c r="AI33" s="411">
        <f t="shared" si="10"/>
        <v>0.50770178681454092</v>
      </c>
      <c r="AK33" s="225" t="s">
        <v>18</v>
      </c>
      <c r="AL33" s="158" t="s">
        <v>273</v>
      </c>
      <c r="AM33" s="383">
        <f>取引基本表!AR30</f>
        <v>132</v>
      </c>
      <c r="AN33" s="407">
        <f t="shared" si="6"/>
        <v>9.5995112976066674E-4</v>
      </c>
      <c r="AP33" s="225" t="s">
        <v>18</v>
      </c>
      <c r="AQ33" s="158" t="s">
        <v>273</v>
      </c>
      <c r="AR33" s="386">
        <f>取引基本表!AX30</f>
        <v>1680</v>
      </c>
      <c r="AS33" s="387">
        <f>取引基本表!AY30</f>
        <v>3</v>
      </c>
      <c r="AT33" s="387">
        <f>ABS(取引基本表!BB30)</f>
        <v>60</v>
      </c>
      <c r="AU33" s="388">
        <f t="shared" si="11"/>
        <v>-57</v>
      </c>
      <c r="AV33" s="411">
        <v>7.2791995281517016E-2</v>
      </c>
      <c r="AW33" s="407">
        <v>0.92720800471848297</v>
      </c>
    </row>
    <row r="34" spans="1:49" x14ac:dyDescent="0.2">
      <c r="A34" s="225" t="s">
        <v>19</v>
      </c>
      <c r="B34" s="158" t="s">
        <v>274</v>
      </c>
      <c r="C34" s="405">
        <f t="shared" si="0"/>
        <v>0.30203352059055666</v>
      </c>
      <c r="D34" s="406">
        <f t="shared" si="1"/>
        <v>0.22921442942029663</v>
      </c>
      <c r="E34" s="406">
        <f t="shared" si="1"/>
        <v>0.15341786365975763</v>
      </c>
      <c r="F34" s="406">
        <f t="shared" si="2"/>
        <v>0.69971459317830909</v>
      </c>
      <c r="G34" s="406">
        <f t="shared" si="2"/>
        <v>0.42483507228746548</v>
      </c>
      <c r="H34" s="407">
        <f t="shared" si="3"/>
        <v>0.16119179387231194</v>
      </c>
      <c r="K34" s="225" t="s">
        <v>19</v>
      </c>
      <c r="L34" s="158" t="s">
        <v>274</v>
      </c>
      <c r="M34" s="383">
        <f>取引基本表!AX31</f>
        <v>43078</v>
      </c>
      <c r="N34" s="367">
        <f>ABS(取引基本表!BB31)</f>
        <v>30067</v>
      </c>
      <c r="O34" s="411">
        <f t="shared" si="4"/>
        <v>0.69796647940944334</v>
      </c>
      <c r="P34" s="407">
        <f t="shared" si="5"/>
        <v>0.30203352059055666</v>
      </c>
      <c r="R34" s="225" t="s">
        <v>19</v>
      </c>
      <c r="S34" s="158" t="s">
        <v>274</v>
      </c>
      <c r="T34" s="365">
        <f>取引基本表!BD31</f>
        <v>21373</v>
      </c>
      <c r="U34" s="446">
        <f>雇用表!Z31</f>
        <v>4899</v>
      </c>
      <c r="V34" s="447">
        <f>雇用表!Z77</f>
        <v>3279</v>
      </c>
      <c r="W34" s="413">
        <f t="shared" si="7"/>
        <v>0.22921442942029663</v>
      </c>
      <c r="X34" s="413">
        <f t="shared" si="8"/>
        <v>0.15341786365975763</v>
      </c>
      <c r="Z34" s="225" t="s">
        <v>19</v>
      </c>
      <c r="AA34" s="48" t="s">
        <v>274</v>
      </c>
      <c r="AB34" s="452">
        <v>9080</v>
      </c>
      <c r="AC34" s="387">
        <v>2926</v>
      </c>
      <c r="AD34" s="387">
        <v>2030</v>
      </c>
      <c r="AE34" s="387">
        <v>930</v>
      </c>
      <c r="AF34" s="387">
        <v>-11</v>
      </c>
      <c r="AG34" s="369">
        <v>21373</v>
      </c>
      <c r="AH34" s="407">
        <f t="shared" si="9"/>
        <v>0.69971459317830909</v>
      </c>
      <c r="AI34" s="411">
        <f t="shared" si="10"/>
        <v>0.42483507228746548</v>
      </c>
      <c r="AK34" s="225" t="s">
        <v>19</v>
      </c>
      <c r="AL34" s="158" t="s">
        <v>274</v>
      </c>
      <c r="AM34" s="383">
        <f>取引基本表!AR31</f>
        <v>22165</v>
      </c>
      <c r="AN34" s="407">
        <f t="shared" si="6"/>
        <v>0.16119179387231194</v>
      </c>
      <c r="AP34" s="225" t="s">
        <v>19</v>
      </c>
      <c r="AQ34" s="158" t="s">
        <v>274</v>
      </c>
      <c r="AR34" s="386">
        <f>取引基本表!AX31</f>
        <v>43078</v>
      </c>
      <c r="AS34" s="387">
        <f>取引基本表!AY31</f>
        <v>8362</v>
      </c>
      <c r="AT34" s="387">
        <f>ABS(取引基本表!BB31)</f>
        <v>30067</v>
      </c>
      <c r="AU34" s="388">
        <f t="shared" si="11"/>
        <v>-21705</v>
      </c>
      <c r="AV34" s="411">
        <v>0.56941832909614032</v>
      </c>
      <c r="AW34" s="407">
        <v>0.43058167090385968</v>
      </c>
    </row>
    <row r="35" spans="1:49" x14ac:dyDescent="0.2">
      <c r="A35" s="225" t="s">
        <v>20</v>
      </c>
      <c r="B35" s="158" t="s">
        <v>37</v>
      </c>
      <c r="C35" s="405">
        <f t="shared" si="0"/>
        <v>0.24187752657583472</v>
      </c>
      <c r="D35" s="406">
        <f t="shared" si="1"/>
        <v>9.0803597331012481E-2</v>
      </c>
      <c r="E35" s="406">
        <f t="shared" si="1"/>
        <v>8.3260806498404408E-2</v>
      </c>
      <c r="F35" s="406">
        <f t="shared" si="2"/>
        <v>0.64519872352770524</v>
      </c>
      <c r="G35" s="406">
        <f t="shared" si="2"/>
        <v>0.31447635625181319</v>
      </c>
      <c r="H35" s="407">
        <f t="shared" si="3"/>
        <v>6.1051437381369679E-2</v>
      </c>
      <c r="K35" s="225" t="s">
        <v>20</v>
      </c>
      <c r="L35" s="158" t="s">
        <v>37</v>
      </c>
      <c r="M35" s="383">
        <f>取引基本表!AX32</f>
        <v>13358</v>
      </c>
      <c r="N35" s="367">
        <f>ABS(取引基本表!BB32)</f>
        <v>10127</v>
      </c>
      <c r="O35" s="411">
        <f t="shared" si="4"/>
        <v>0.75812247342416528</v>
      </c>
      <c r="P35" s="407">
        <f t="shared" si="5"/>
        <v>0.24187752657583472</v>
      </c>
      <c r="R35" s="225" t="s">
        <v>20</v>
      </c>
      <c r="S35" s="158" t="s">
        <v>37</v>
      </c>
      <c r="T35" s="365">
        <f>取引基本表!BD32</f>
        <v>3447</v>
      </c>
      <c r="U35" s="446">
        <f>雇用表!Z32</f>
        <v>313</v>
      </c>
      <c r="V35" s="447">
        <f>雇用表!Z78</f>
        <v>287</v>
      </c>
      <c r="W35" s="413">
        <f t="shared" si="7"/>
        <v>9.0803597331012481E-2</v>
      </c>
      <c r="X35" s="413">
        <f t="shared" si="8"/>
        <v>8.3260806498404408E-2</v>
      </c>
      <c r="Z35" s="225" t="s">
        <v>20</v>
      </c>
      <c r="AA35" s="48" t="s">
        <v>37</v>
      </c>
      <c r="AB35" s="452">
        <v>1084</v>
      </c>
      <c r="AC35" s="387">
        <v>866</v>
      </c>
      <c r="AD35" s="387">
        <v>254</v>
      </c>
      <c r="AE35" s="387">
        <v>71</v>
      </c>
      <c r="AF35" s="387">
        <v>-51</v>
      </c>
      <c r="AG35" s="369">
        <v>3447</v>
      </c>
      <c r="AH35" s="407">
        <f t="shared" si="9"/>
        <v>0.64519872352770524</v>
      </c>
      <c r="AI35" s="411">
        <f t="shared" si="10"/>
        <v>0.31447635625181319</v>
      </c>
      <c r="AK35" s="225" t="s">
        <v>20</v>
      </c>
      <c r="AL35" s="158" t="s">
        <v>37</v>
      </c>
      <c r="AM35" s="383">
        <f>取引基本表!AR32</f>
        <v>8395</v>
      </c>
      <c r="AN35" s="407">
        <f t="shared" si="6"/>
        <v>6.1051437381369679E-2</v>
      </c>
      <c r="AP35" s="225" t="s">
        <v>20</v>
      </c>
      <c r="AQ35" s="158" t="s">
        <v>37</v>
      </c>
      <c r="AR35" s="386">
        <f>取引基本表!AX32</f>
        <v>13358</v>
      </c>
      <c r="AS35" s="387">
        <f>取引基本表!AY32</f>
        <v>216</v>
      </c>
      <c r="AT35" s="387">
        <f>ABS(取引基本表!BB32)</f>
        <v>10127</v>
      </c>
      <c r="AU35" s="388">
        <f t="shared" si="11"/>
        <v>-9911</v>
      </c>
      <c r="AV35" s="411">
        <v>0.14958058191588852</v>
      </c>
      <c r="AW35" s="407">
        <v>0.85041941808411148</v>
      </c>
    </row>
    <row r="36" spans="1:49" x14ac:dyDescent="0.2">
      <c r="A36" s="225" t="s">
        <v>21</v>
      </c>
      <c r="B36" s="158" t="s">
        <v>38</v>
      </c>
      <c r="C36" s="405">
        <f t="shared" si="0"/>
        <v>0.77936171821825606</v>
      </c>
      <c r="D36" s="406">
        <f t="shared" si="1"/>
        <v>1.046460927280655E-2</v>
      </c>
      <c r="E36" s="406">
        <f t="shared" si="1"/>
        <v>2.9068359091129307E-3</v>
      </c>
      <c r="F36" s="406">
        <f t="shared" si="2"/>
        <v>0.88299985465820452</v>
      </c>
      <c r="G36" s="406">
        <f t="shared" si="2"/>
        <v>1.8652197083474639E-2</v>
      </c>
      <c r="H36" s="407">
        <f t="shared" si="3"/>
        <v>0.16962772804293599</v>
      </c>
      <c r="K36" s="225" t="s">
        <v>21</v>
      </c>
      <c r="L36" s="158" t="s">
        <v>38</v>
      </c>
      <c r="M36" s="383">
        <f>取引基本表!AX33</f>
        <v>26446</v>
      </c>
      <c r="N36" s="367">
        <f>ABS(取引基本表!BB33)</f>
        <v>5835</v>
      </c>
      <c r="O36" s="411">
        <f t="shared" si="4"/>
        <v>0.22063828178174394</v>
      </c>
      <c r="P36" s="407">
        <f t="shared" si="5"/>
        <v>0.77936171821825606</v>
      </c>
      <c r="R36" s="225" t="s">
        <v>21</v>
      </c>
      <c r="S36" s="158" t="s">
        <v>38</v>
      </c>
      <c r="T36" s="365">
        <f>取引基本表!BD33</f>
        <v>20641</v>
      </c>
      <c r="U36" s="446">
        <f>雇用表!Z33</f>
        <v>216</v>
      </c>
      <c r="V36" s="447">
        <f>雇用表!Z79</f>
        <v>60</v>
      </c>
      <c r="W36" s="413">
        <f t="shared" si="7"/>
        <v>1.046460927280655E-2</v>
      </c>
      <c r="X36" s="413">
        <f t="shared" si="8"/>
        <v>2.9068359091129307E-3</v>
      </c>
      <c r="Z36" s="225" t="s">
        <v>21</v>
      </c>
      <c r="AA36" s="48" t="s">
        <v>38</v>
      </c>
      <c r="AB36" s="452">
        <v>385</v>
      </c>
      <c r="AC36" s="387">
        <v>9579</v>
      </c>
      <c r="AD36" s="387">
        <v>7359</v>
      </c>
      <c r="AE36" s="387">
        <v>905</v>
      </c>
      <c r="AF36" s="387">
        <v>-2</v>
      </c>
      <c r="AG36" s="369">
        <v>20641</v>
      </c>
      <c r="AH36" s="407">
        <f>SUM(AB36:AF36)/AG36</f>
        <v>0.88299985465820452</v>
      </c>
      <c r="AI36" s="411">
        <f>AB36/AG36</f>
        <v>1.8652197083474639E-2</v>
      </c>
      <c r="AK36" s="225" t="s">
        <v>21</v>
      </c>
      <c r="AL36" s="158" t="s">
        <v>38</v>
      </c>
      <c r="AM36" s="383">
        <f>取引基本表!AR33</f>
        <v>23325</v>
      </c>
      <c r="AN36" s="407">
        <f t="shared" si="6"/>
        <v>0.16962772804293599</v>
      </c>
      <c r="AP36" s="225" t="s">
        <v>21</v>
      </c>
      <c r="AQ36" s="158" t="s">
        <v>38</v>
      </c>
      <c r="AR36" s="386">
        <f>取引基本表!AX33</f>
        <v>26446</v>
      </c>
      <c r="AS36" s="387">
        <f>取引基本表!AY33</f>
        <v>30</v>
      </c>
      <c r="AT36" s="387">
        <f>ABS(取引基本表!BB33)</f>
        <v>5835</v>
      </c>
      <c r="AU36" s="388">
        <f t="shared" si="11"/>
        <v>-5805</v>
      </c>
      <c r="AV36" s="411">
        <v>6.3278791478513889E-3</v>
      </c>
      <c r="AW36" s="407">
        <v>0.99367212085214862</v>
      </c>
    </row>
    <row r="37" spans="1:49" x14ac:dyDescent="0.2">
      <c r="A37" s="225" t="s">
        <v>22</v>
      </c>
      <c r="B37" s="158" t="s">
        <v>377</v>
      </c>
      <c r="C37" s="405">
        <f t="shared" si="0"/>
        <v>0.39264934616049307</v>
      </c>
      <c r="D37" s="406">
        <f t="shared" si="1"/>
        <v>0.11240842490842491</v>
      </c>
      <c r="E37" s="406">
        <f t="shared" si="1"/>
        <v>0.10057997557997558</v>
      </c>
      <c r="F37" s="406">
        <f t="shared" si="2"/>
        <v>0.71504884004884006</v>
      </c>
      <c r="G37" s="406">
        <f t="shared" si="2"/>
        <v>0.48015873015873017</v>
      </c>
      <c r="H37" s="407">
        <f t="shared" si="3"/>
        <v>4.8128458914818879E-2</v>
      </c>
      <c r="K37" s="225" t="s">
        <v>22</v>
      </c>
      <c r="L37" s="158" t="s">
        <v>377</v>
      </c>
      <c r="M37" s="383">
        <f>取引基本表!AX34</f>
        <v>17359</v>
      </c>
      <c r="N37" s="367">
        <f>ABS(取引基本表!BB34)</f>
        <v>10543</v>
      </c>
      <c r="O37" s="411">
        <f t="shared" si="4"/>
        <v>0.60735065383950693</v>
      </c>
      <c r="P37" s="407">
        <f t="shared" si="5"/>
        <v>0.39264934616049307</v>
      </c>
      <c r="R37" s="225" t="s">
        <v>22</v>
      </c>
      <c r="S37" s="158" t="s">
        <v>377</v>
      </c>
      <c r="T37" s="365">
        <f>取引基本表!BD34</f>
        <v>13104</v>
      </c>
      <c r="U37" s="446">
        <f>雇用表!Z34</f>
        <v>1473</v>
      </c>
      <c r="V37" s="447">
        <f>雇用表!Z80</f>
        <v>1318</v>
      </c>
      <c r="W37" s="413">
        <f t="shared" si="7"/>
        <v>0.11240842490842491</v>
      </c>
      <c r="X37" s="413">
        <f t="shared" si="8"/>
        <v>0.10057997557997558</v>
      </c>
      <c r="Z37" s="225" t="s">
        <v>22</v>
      </c>
      <c r="AA37" s="48" t="s">
        <v>377</v>
      </c>
      <c r="AB37" s="452">
        <v>6292</v>
      </c>
      <c r="AC37" s="387">
        <v>882</v>
      </c>
      <c r="AD37" s="387">
        <v>1165</v>
      </c>
      <c r="AE37" s="387">
        <v>1064</v>
      </c>
      <c r="AF37" s="387">
        <v>-33</v>
      </c>
      <c r="AG37" s="369">
        <v>13104</v>
      </c>
      <c r="AH37" s="407">
        <f t="shared" si="9"/>
        <v>0.71504884004884006</v>
      </c>
      <c r="AI37" s="411">
        <f t="shared" si="10"/>
        <v>0.48015873015873017</v>
      </c>
      <c r="AK37" s="225" t="s">
        <v>22</v>
      </c>
      <c r="AL37" s="158" t="s">
        <v>377</v>
      </c>
      <c r="AM37" s="383">
        <f>取引基本表!AR34</f>
        <v>6618</v>
      </c>
      <c r="AN37" s="407">
        <f t="shared" si="6"/>
        <v>4.8128458914818879E-2</v>
      </c>
      <c r="AP37" s="225" t="s">
        <v>22</v>
      </c>
      <c r="AQ37" s="158" t="s">
        <v>377</v>
      </c>
      <c r="AR37" s="386">
        <f>取引基本表!AX34</f>
        <v>17359</v>
      </c>
      <c r="AS37" s="387">
        <f>取引基本表!AY34</f>
        <v>6288</v>
      </c>
      <c r="AT37" s="387">
        <f>ABS(取引基本表!BB34)</f>
        <v>10543</v>
      </c>
      <c r="AU37" s="388">
        <f t="shared" si="11"/>
        <v>-4255</v>
      </c>
      <c r="AV37" s="411">
        <v>0.42821641302313979</v>
      </c>
      <c r="AW37" s="407">
        <v>0.57178358697686016</v>
      </c>
    </row>
    <row r="38" spans="1:49" x14ac:dyDescent="0.2">
      <c r="A38" s="225" t="s">
        <v>23</v>
      </c>
      <c r="B38" s="158" t="s">
        <v>193</v>
      </c>
      <c r="C38" s="405">
        <f t="shared" si="0"/>
        <v>0.1050867904295959</v>
      </c>
      <c r="D38" s="406">
        <f t="shared" si="1"/>
        <v>4.0715883668903802E-2</v>
      </c>
      <c r="E38" s="406">
        <f t="shared" si="1"/>
        <v>3.3557046979865772E-2</v>
      </c>
      <c r="F38" s="406">
        <f t="shared" si="2"/>
        <v>0.56778523489932886</v>
      </c>
      <c r="G38" s="406">
        <f t="shared" si="2"/>
        <v>0.35480984340044741</v>
      </c>
      <c r="H38" s="407">
        <f t="shared" si="3"/>
        <v>4.2637829346869612E-2</v>
      </c>
      <c r="K38" s="225" t="s">
        <v>23</v>
      </c>
      <c r="L38" s="158" t="s">
        <v>193</v>
      </c>
      <c r="M38" s="383">
        <f>取引基本表!AX35</f>
        <v>14921</v>
      </c>
      <c r="N38" s="367">
        <f>ABS(取引基本表!BB35)</f>
        <v>13353</v>
      </c>
      <c r="O38" s="411">
        <f t="shared" si="4"/>
        <v>0.8949132095704041</v>
      </c>
      <c r="P38" s="407">
        <f t="shared" si="5"/>
        <v>0.1050867904295959</v>
      </c>
      <c r="R38" s="225" t="s">
        <v>23</v>
      </c>
      <c r="S38" s="158" t="s">
        <v>193</v>
      </c>
      <c r="T38" s="365">
        <f>取引基本表!BD35</f>
        <v>2235</v>
      </c>
      <c r="U38" s="446">
        <f>雇用表!Z35</f>
        <v>91</v>
      </c>
      <c r="V38" s="447">
        <f>雇用表!Z81</f>
        <v>75</v>
      </c>
      <c r="W38" s="413">
        <f t="shared" si="7"/>
        <v>4.0715883668903802E-2</v>
      </c>
      <c r="X38" s="413">
        <f t="shared" si="8"/>
        <v>3.3557046979865772E-2</v>
      </c>
      <c r="Z38" s="225" t="s">
        <v>23</v>
      </c>
      <c r="AA38" s="48" t="s">
        <v>193</v>
      </c>
      <c r="AB38" s="452">
        <v>793</v>
      </c>
      <c r="AC38" s="387">
        <v>212</v>
      </c>
      <c r="AD38" s="387">
        <v>193</v>
      </c>
      <c r="AE38" s="387">
        <v>71</v>
      </c>
      <c r="AF38" s="387">
        <v>0</v>
      </c>
      <c r="AG38" s="369">
        <v>2235</v>
      </c>
      <c r="AH38" s="407">
        <f t="shared" si="9"/>
        <v>0.56778523489932886</v>
      </c>
      <c r="AI38" s="411">
        <f t="shared" si="10"/>
        <v>0.35480984340044741</v>
      </c>
      <c r="AK38" s="225" t="s">
        <v>23</v>
      </c>
      <c r="AL38" s="158" t="s">
        <v>193</v>
      </c>
      <c r="AM38" s="383">
        <f>取引基本表!AR35</f>
        <v>5863</v>
      </c>
      <c r="AN38" s="407">
        <f t="shared" si="6"/>
        <v>4.2637829346869612E-2</v>
      </c>
      <c r="AP38" s="225" t="s">
        <v>23</v>
      </c>
      <c r="AQ38" s="158" t="s">
        <v>193</v>
      </c>
      <c r="AR38" s="386">
        <f>取引基本表!AX35</f>
        <v>14921</v>
      </c>
      <c r="AS38" s="387">
        <f>取引基本表!AY35</f>
        <v>667</v>
      </c>
      <c r="AT38" s="387">
        <f>ABS(取引基本表!BB35)</f>
        <v>13353</v>
      </c>
      <c r="AU38" s="388">
        <f t="shared" si="11"/>
        <v>-12686</v>
      </c>
      <c r="AV38" s="411">
        <v>0.57331716017527301</v>
      </c>
      <c r="AW38" s="407">
        <v>0.42668283982472699</v>
      </c>
    </row>
    <row r="39" spans="1:49" x14ac:dyDescent="0.2">
      <c r="A39" s="225" t="s">
        <v>24</v>
      </c>
      <c r="B39" s="158" t="s">
        <v>39</v>
      </c>
      <c r="C39" s="405">
        <f t="shared" si="0"/>
        <v>1</v>
      </c>
      <c r="D39" s="406">
        <f t="shared" si="1"/>
        <v>5.5733071156445865E-2</v>
      </c>
      <c r="E39" s="406">
        <f t="shared" si="1"/>
        <v>7.0111834828560898E-2</v>
      </c>
      <c r="F39" s="406">
        <f t="shared" si="2"/>
        <v>0.68778419564950233</v>
      </c>
      <c r="G39" s="406">
        <f t="shared" si="2"/>
        <v>0.33710212609069684</v>
      </c>
      <c r="H39" s="407">
        <f t="shared" si="3"/>
        <v>3.8325321619990253E-3</v>
      </c>
      <c r="K39" s="225" t="s">
        <v>24</v>
      </c>
      <c r="L39" s="158" t="s">
        <v>39</v>
      </c>
      <c r="M39" s="383">
        <f>取引基本表!AX36</f>
        <v>16274</v>
      </c>
      <c r="N39" s="367">
        <f>ABS(取引基本表!BB36)</f>
        <v>0</v>
      </c>
      <c r="O39" s="411">
        <f t="shared" si="4"/>
        <v>0</v>
      </c>
      <c r="P39" s="407">
        <f t="shared" si="5"/>
        <v>1</v>
      </c>
      <c r="R39" s="225" t="s">
        <v>24</v>
      </c>
      <c r="S39" s="158" t="s">
        <v>39</v>
      </c>
      <c r="T39" s="365">
        <f>取引基本表!BD36</f>
        <v>16274</v>
      </c>
      <c r="U39" s="446">
        <f>雇用表!Z36</f>
        <v>907</v>
      </c>
      <c r="V39" s="447">
        <f>雇用表!Z82</f>
        <v>1141</v>
      </c>
      <c r="W39" s="413">
        <f t="shared" si="7"/>
        <v>5.5733071156445865E-2</v>
      </c>
      <c r="X39" s="413">
        <f t="shared" si="8"/>
        <v>7.0111834828560898E-2</v>
      </c>
      <c r="Z39" s="225" t="s">
        <v>24</v>
      </c>
      <c r="AA39" s="48" t="s">
        <v>39</v>
      </c>
      <c r="AB39" s="452">
        <v>5486</v>
      </c>
      <c r="AC39" s="387">
        <v>0</v>
      </c>
      <c r="AD39" s="387">
        <v>5681</v>
      </c>
      <c r="AE39" s="387">
        <v>26</v>
      </c>
      <c r="AF39" s="387">
        <v>0</v>
      </c>
      <c r="AG39" s="369">
        <v>16274</v>
      </c>
      <c r="AH39" s="407">
        <f t="shared" si="9"/>
        <v>0.68778419564950233</v>
      </c>
      <c r="AI39" s="411">
        <f t="shared" si="10"/>
        <v>0.33710212609069684</v>
      </c>
      <c r="AK39" s="225" t="s">
        <v>24</v>
      </c>
      <c r="AL39" s="158" t="s">
        <v>39</v>
      </c>
      <c r="AM39" s="383">
        <f>取引基本表!AR36</f>
        <v>527</v>
      </c>
      <c r="AN39" s="407">
        <f t="shared" si="6"/>
        <v>3.8325321619990253E-3</v>
      </c>
      <c r="AP39" s="225" t="s">
        <v>24</v>
      </c>
      <c r="AQ39" s="158" t="s">
        <v>39</v>
      </c>
      <c r="AR39" s="386">
        <f>取引基本表!AX36</f>
        <v>16274</v>
      </c>
      <c r="AS39" s="387">
        <f>取引基本表!AY36</f>
        <v>0</v>
      </c>
      <c r="AT39" s="387">
        <f>ABS(取引基本表!BB36)</f>
        <v>0</v>
      </c>
      <c r="AU39" s="388">
        <f t="shared" si="11"/>
        <v>0</v>
      </c>
      <c r="AV39" s="411">
        <v>0</v>
      </c>
      <c r="AW39" s="407">
        <v>1</v>
      </c>
    </row>
    <row r="40" spans="1:49" x14ac:dyDescent="0.2">
      <c r="A40" s="225" t="s">
        <v>25</v>
      </c>
      <c r="B40" s="158" t="s">
        <v>40</v>
      </c>
      <c r="C40" s="405">
        <f t="shared" si="0"/>
        <v>0.68553257686676428</v>
      </c>
      <c r="D40" s="406">
        <f t="shared" si="1"/>
        <v>0.117486508281124</v>
      </c>
      <c r="E40" s="406">
        <f t="shared" si="1"/>
        <v>7.2700204701941565E-2</v>
      </c>
      <c r="F40" s="406">
        <f t="shared" si="2"/>
        <v>0.72017864896718564</v>
      </c>
      <c r="G40" s="406">
        <f t="shared" si="2"/>
        <v>0.52354072328019352</v>
      </c>
      <c r="H40" s="407">
        <f t="shared" si="3"/>
        <v>2.9983928090933552E-2</v>
      </c>
      <c r="K40" s="225" t="s">
        <v>25</v>
      </c>
      <c r="L40" s="158" t="s">
        <v>40</v>
      </c>
      <c r="M40" s="383">
        <f>取引基本表!AX37</f>
        <v>21856</v>
      </c>
      <c r="N40" s="367">
        <f>ABS(取引基本表!BB37)</f>
        <v>6873</v>
      </c>
      <c r="O40" s="411">
        <f t="shared" si="4"/>
        <v>0.31446742313323572</v>
      </c>
      <c r="P40" s="407">
        <f t="shared" si="5"/>
        <v>0.68553257686676428</v>
      </c>
      <c r="R40" s="225" t="s">
        <v>25</v>
      </c>
      <c r="S40" s="158" t="s">
        <v>40</v>
      </c>
      <c r="T40" s="365">
        <f>取引基本表!BD37</f>
        <v>16121</v>
      </c>
      <c r="U40" s="446">
        <f>雇用表!Z37</f>
        <v>1894</v>
      </c>
      <c r="V40" s="447">
        <f>雇用表!Z83</f>
        <v>1172</v>
      </c>
      <c r="W40" s="413">
        <f t="shared" si="7"/>
        <v>0.117486508281124</v>
      </c>
      <c r="X40" s="413">
        <f t="shared" si="8"/>
        <v>7.2700204701941565E-2</v>
      </c>
      <c r="Z40" s="225" t="s">
        <v>25</v>
      </c>
      <c r="AA40" s="48" t="s">
        <v>40</v>
      </c>
      <c r="AB40" s="452">
        <v>8440</v>
      </c>
      <c r="AC40" s="387">
        <v>312</v>
      </c>
      <c r="AD40" s="387">
        <v>2704</v>
      </c>
      <c r="AE40" s="387">
        <v>199</v>
      </c>
      <c r="AF40" s="387">
        <v>-45</v>
      </c>
      <c r="AG40" s="369">
        <v>16121</v>
      </c>
      <c r="AH40" s="407">
        <f t="shared" si="9"/>
        <v>0.72017864896718564</v>
      </c>
      <c r="AI40" s="411">
        <f t="shared" si="10"/>
        <v>0.52354072328019352</v>
      </c>
      <c r="AK40" s="225" t="s">
        <v>25</v>
      </c>
      <c r="AL40" s="158" t="s">
        <v>40</v>
      </c>
      <c r="AM40" s="383">
        <f>取引基本表!AR37</f>
        <v>4123</v>
      </c>
      <c r="AN40" s="407">
        <f t="shared" si="6"/>
        <v>2.9983928090933552E-2</v>
      </c>
      <c r="AP40" s="225" t="s">
        <v>25</v>
      </c>
      <c r="AQ40" s="158" t="s">
        <v>40</v>
      </c>
      <c r="AR40" s="386">
        <f>取引基本表!AX37</f>
        <v>21856</v>
      </c>
      <c r="AS40" s="387">
        <f>取引基本表!AY37</f>
        <v>1138</v>
      </c>
      <c r="AT40" s="387">
        <f>ABS(取引基本表!BB37)</f>
        <v>6873</v>
      </c>
      <c r="AU40" s="388">
        <f t="shared" si="11"/>
        <v>-5735</v>
      </c>
      <c r="AV40" s="411">
        <v>0.13187533136804414</v>
      </c>
      <c r="AW40" s="407">
        <v>0.86812466863195592</v>
      </c>
    </row>
    <row r="41" spans="1:49" x14ac:dyDescent="0.2">
      <c r="A41" s="225" t="s">
        <v>26</v>
      </c>
      <c r="B41" s="158" t="s">
        <v>276</v>
      </c>
      <c r="C41" s="405">
        <f t="shared" si="0"/>
        <v>0.79754162795683559</v>
      </c>
      <c r="D41" s="406">
        <f t="shared" si="1"/>
        <v>0.15915131112686037</v>
      </c>
      <c r="E41" s="406">
        <f t="shared" si="1"/>
        <v>0.14781183557760452</v>
      </c>
      <c r="F41" s="406">
        <f t="shared" si="2"/>
        <v>0.55652019844082212</v>
      </c>
      <c r="G41" s="406">
        <f t="shared" si="2"/>
        <v>0.45300318922749822</v>
      </c>
      <c r="H41" s="407">
        <f t="shared" si="3"/>
        <v>5.1357385442195667E-2</v>
      </c>
      <c r="K41" s="225" t="s">
        <v>26</v>
      </c>
      <c r="L41" s="158" t="s">
        <v>276</v>
      </c>
      <c r="M41" s="383">
        <f>取引基本表!AX38</f>
        <v>27986</v>
      </c>
      <c r="N41" s="367">
        <f>ABS(取引基本表!BB38)</f>
        <v>5666</v>
      </c>
      <c r="O41" s="411">
        <f t="shared" si="4"/>
        <v>0.20245837204316444</v>
      </c>
      <c r="P41" s="407">
        <f t="shared" si="5"/>
        <v>0.79754162795683559</v>
      </c>
      <c r="R41" s="225" t="s">
        <v>26</v>
      </c>
      <c r="S41" s="158" t="s">
        <v>276</v>
      </c>
      <c r="T41" s="365">
        <f>取引基本表!BD38</f>
        <v>22576</v>
      </c>
      <c r="U41" s="446">
        <f>雇用表!Z38</f>
        <v>3593</v>
      </c>
      <c r="V41" s="447">
        <f>雇用表!Z84</f>
        <v>3337</v>
      </c>
      <c r="W41" s="413">
        <f t="shared" si="7"/>
        <v>0.15915131112686037</v>
      </c>
      <c r="X41" s="413">
        <f t="shared" si="8"/>
        <v>0.14781183557760452</v>
      </c>
      <c r="Z41" s="225" t="s">
        <v>26</v>
      </c>
      <c r="AA41" s="48" t="s">
        <v>276</v>
      </c>
      <c r="AB41" s="452">
        <v>10227</v>
      </c>
      <c r="AC41" s="387">
        <v>842</v>
      </c>
      <c r="AD41" s="387">
        <v>1450</v>
      </c>
      <c r="AE41" s="387">
        <v>336</v>
      </c>
      <c r="AF41" s="387">
        <v>-291</v>
      </c>
      <c r="AG41" s="369">
        <v>22576</v>
      </c>
      <c r="AH41" s="407">
        <f t="shared" si="9"/>
        <v>0.55652019844082212</v>
      </c>
      <c r="AI41" s="411">
        <f t="shared" si="10"/>
        <v>0.45300318922749822</v>
      </c>
      <c r="AK41" s="225" t="s">
        <v>26</v>
      </c>
      <c r="AL41" s="158" t="s">
        <v>276</v>
      </c>
      <c r="AM41" s="383">
        <f>取引基本表!AR38</f>
        <v>7062</v>
      </c>
      <c r="AN41" s="407">
        <f t="shared" si="6"/>
        <v>5.1357385442195667E-2</v>
      </c>
      <c r="AP41" s="225" t="s">
        <v>26</v>
      </c>
      <c r="AQ41" s="158" t="s">
        <v>276</v>
      </c>
      <c r="AR41" s="386">
        <f>取引基本表!AX38</f>
        <v>27986</v>
      </c>
      <c r="AS41" s="387">
        <f>取引基本表!AY38</f>
        <v>256</v>
      </c>
      <c r="AT41" s="387">
        <f>ABS(取引基本表!BB38)</f>
        <v>5666</v>
      </c>
      <c r="AU41" s="388">
        <f t="shared" si="11"/>
        <v>-5410</v>
      </c>
      <c r="AV41" s="411">
        <v>5.6596812691101581E-5</v>
      </c>
      <c r="AW41" s="407">
        <v>0.9999434031873089</v>
      </c>
    </row>
    <row r="42" spans="1:49" x14ac:dyDescent="0.2">
      <c r="A42" s="225" t="s">
        <v>51</v>
      </c>
      <c r="B42" s="158" t="s">
        <v>367</v>
      </c>
      <c r="C42" s="405">
        <f t="shared" ref="C42:C47" si="12">P42</f>
        <v>0.98696461824953441</v>
      </c>
      <c r="D42" s="406">
        <f t="shared" ref="D42:E47" si="13">W42</f>
        <v>0.29447565543071164</v>
      </c>
      <c r="E42" s="406">
        <f t="shared" si="13"/>
        <v>0.22518726591760299</v>
      </c>
      <c r="F42" s="406">
        <f t="shared" ref="F42:G46" si="14">AH42</f>
        <v>0.55852059925093633</v>
      </c>
      <c r="G42" s="406">
        <f t="shared" si="14"/>
        <v>0.48689138576779029</v>
      </c>
      <c r="H42" s="407">
        <f t="shared" ref="H42:H47" si="15">AN42</f>
        <v>1.3250234533514657E-2</v>
      </c>
      <c r="K42" s="225" t="s">
        <v>51</v>
      </c>
      <c r="L42" s="158" t="s">
        <v>367</v>
      </c>
      <c r="M42" s="383">
        <f>取引基本表!AX39</f>
        <v>2148</v>
      </c>
      <c r="N42" s="367">
        <f>ABS(取引基本表!BB39)</f>
        <v>28</v>
      </c>
      <c r="O42" s="411">
        <f t="shared" ref="O42:O47" si="16">N42/M42</f>
        <v>1.3035381750465549E-2</v>
      </c>
      <c r="P42" s="407">
        <f t="shared" si="5"/>
        <v>0.98696461824953441</v>
      </c>
      <c r="R42" s="225" t="s">
        <v>51</v>
      </c>
      <c r="S42" s="158" t="s">
        <v>367</v>
      </c>
      <c r="T42" s="365">
        <f>取引基本表!BD39</f>
        <v>2136</v>
      </c>
      <c r="U42" s="446">
        <f>雇用表!Z39</f>
        <v>629</v>
      </c>
      <c r="V42" s="447">
        <f>雇用表!Z85</f>
        <v>481</v>
      </c>
      <c r="W42" s="413">
        <f t="shared" si="7"/>
        <v>0.29447565543071164</v>
      </c>
      <c r="X42" s="413">
        <f t="shared" si="8"/>
        <v>0.22518726591760299</v>
      </c>
      <c r="Z42" s="225" t="s">
        <v>51</v>
      </c>
      <c r="AA42" s="48" t="s">
        <v>367</v>
      </c>
      <c r="AB42" s="452">
        <v>1040</v>
      </c>
      <c r="AC42" s="387">
        <v>-12</v>
      </c>
      <c r="AD42" s="387">
        <v>130</v>
      </c>
      <c r="AE42" s="387">
        <v>73</v>
      </c>
      <c r="AF42" s="387">
        <v>-38</v>
      </c>
      <c r="AG42" s="369">
        <v>2136</v>
      </c>
      <c r="AH42" s="407">
        <f t="shared" ref="AH42:AH47" si="17">SUM(AB42:AF42)/AG42</f>
        <v>0.55852059925093633</v>
      </c>
      <c r="AI42" s="411">
        <f t="shared" ref="AI42:AI47" si="18">AB42/AG42</f>
        <v>0.48689138576779029</v>
      </c>
      <c r="AK42" s="225" t="s">
        <v>51</v>
      </c>
      <c r="AL42" s="158" t="s">
        <v>367</v>
      </c>
      <c r="AM42" s="383">
        <f>取引基本表!AR39</f>
        <v>1822</v>
      </c>
      <c r="AN42" s="407">
        <f t="shared" si="6"/>
        <v>1.3250234533514657E-2</v>
      </c>
      <c r="AP42" s="225" t="s">
        <v>51</v>
      </c>
      <c r="AQ42" s="158" t="s">
        <v>367</v>
      </c>
      <c r="AR42" s="386">
        <f>取引基本表!AX39</f>
        <v>2148</v>
      </c>
      <c r="AS42" s="387">
        <f>取引基本表!AY39</f>
        <v>16</v>
      </c>
      <c r="AT42" s="387">
        <f>ABS(取引基本表!BB39)</f>
        <v>28</v>
      </c>
      <c r="AU42" s="388">
        <f t="shared" si="11"/>
        <v>-12</v>
      </c>
      <c r="AV42" s="411">
        <v>6.3071491241979305E-2</v>
      </c>
      <c r="AW42" s="407">
        <v>0.93692850875802069</v>
      </c>
    </row>
    <row r="43" spans="1:49" x14ac:dyDescent="0.2">
      <c r="A43" s="225" t="s">
        <v>194</v>
      </c>
      <c r="B43" s="158" t="s">
        <v>41</v>
      </c>
      <c r="C43" s="405">
        <f t="shared" si="12"/>
        <v>0.29367142552738124</v>
      </c>
      <c r="D43" s="406">
        <f t="shared" si="13"/>
        <v>0.25485105220005466</v>
      </c>
      <c r="E43" s="406">
        <f t="shared" si="13"/>
        <v>0.20470073790653184</v>
      </c>
      <c r="F43" s="406">
        <f t="shared" si="14"/>
        <v>0.58526919923476362</v>
      </c>
      <c r="G43" s="406">
        <f t="shared" si="14"/>
        <v>0.35405848592511613</v>
      </c>
      <c r="H43" s="407">
        <f t="shared" si="15"/>
        <v>3.6063618579417776E-2</v>
      </c>
      <c r="K43" s="225" t="s">
        <v>194</v>
      </c>
      <c r="L43" s="158" t="s">
        <v>41</v>
      </c>
      <c r="M43" s="383">
        <f>取引基本表!AX40</f>
        <v>23465</v>
      </c>
      <c r="N43" s="367">
        <f>ABS(取引基本表!BB40)</f>
        <v>16574</v>
      </c>
      <c r="O43" s="411">
        <f t="shared" si="16"/>
        <v>0.70632857447261876</v>
      </c>
      <c r="P43" s="407">
        <f t="shared" si="5"/>
        <v>0.29367142552738124</v>
      </c>
      <c r="R43" s="225" t="s">
        <v>194</v>
      </c>
      <c r="S43" s="158" t="s">
        <v>41</v>
      </c>
      <c r="T43" s="365">
        <f>取引基本表!BD40</f>
        <v>7318</v>
      </c>
      <c r="U43" s="446">
        <f>雇用表!Z40</f>
        <v>1865</v>
      </c>
      <c r="V43" s="447">
        <f>雇用表!Z86</f>
        <v>1498</v>
      </c>
      <c r="W43" s="413">
        <f t="shared" si="7"/>
        <v>0.25485105220005466</v>
      </c>
      <c r="X43" s="413">
        <f t="shared" si="8"/>
        <v>0.20470073790653184</v>
      </c>
      <c r="Z43" s="225" t="s">
        <v>194</v>
      </c>
      <c r="AA43" s="48" t="s">
        <v>41</v>
      </c>
      <c r="AB43" s="452">
        <v>2591</v>
      </c>
      <c r="AC43" s="387">
        <v>638</v>
      </c>
      <c r="AD43" s="387">
        <v>700</v>
      </c>
      <c r="AE43" s="387">
        <v>354</v>
      </c>
      <c r="AF43" s="387">
        <v>0</v>
      </c>
      <c r="AG43" s="369">
        <v>7318</v>
      </c>
      <c r="AH43" s="407">
        <f t="shared" si="17"/>
        <v>0.58526919923476362</v>
      </c>
      <c r="AI43" s="411">
        <f t="shared" si="18"/>
        <v>0.35405848592511613</v>
      </c>
      <c r="AK43" s="225" t="s">
        <v>194</v>
      </c>
      <c r="AL43" s="158" t="s">
        <v>41</v>
      </c>
      <c r="AM43" s="383">
        <f>取引基本表!AR40</f>
        <v>4959</v>
      </c>
      <c r="AN43" s="407">
        <f t="shared" si="6"/>
        <v>3.6063618579417776E-2</v>
      </c>
      <c r="AP43" s="225" t="s">
        <v>194</v>
      </c>
      <c r="AQ43" s="158" t="s">
        <v>41</v>
      </c>
      <c r="AR43" s="386">
        <f>取引基本表!AX40</f>
        <v>23465</v>
      </c>
      <c r="AS43" s="387">
        <f>取引基本表!AY40</f>
        <v>427</v>
      </c>
      <c r="AT43" s="387">
        <f>ABS(取引基本表!BB40)</f>
        <v>16574</v>
      </c>
      <c r="AU43" s="388">
        <f t="shared" si="11"/>
        <v>-16147</v>
      </c>
      <c r="AV43" s="411">
        <v>0.35331229564204947</v>
      </c>
      <c r="AW43" s="407">
        <v>0.64668770435795053</v>
      </c>
    </row>
    <row r="44" spans="1:49" x14ac:dyDescent="0.2">
      <c r="A44" s="225" t="s">
        <v>205</v>
      </c>
      <c r="B44" s="158" t="s">
        <v>345</v>
      </c>
      <c r="C44" s="405">
        <f t="shared" si="12"/>
        <v>0.46678607983623333</v>
      </c>
      <c r="D44" s="406">
        <f t="shared" si="13"/>
        <v>0.21532215122470713</v>
      </c>
      <c r="E44" s="406">
        <f t="shared" si="13"/>
        <v>0.14064164004259852</v>
      </c>
      <c r="F44" s="406">
        <f t="shared" si="14"/>
        <v>0.50772097976570818</v>
      </c>
      <c r="G44" s="406">
        <f t="shared" si="14"/>
        <v>0.26617412140575081</v>
      </c>
      <c r="H44" s="407">
        <f t="shared" si="15"/>
        <v>0.11125251805362636</v>
      </c>
      <c r="K44" s="225" t="s">
        <v>205</v>
      </c>
      <c r="L44" s="158" t="s">
        <v>277</v>
      </c>
      <c r="M44" s="383">
        <f>取引基本表!AX41</f>
        <v>19540</v>
      </c>
      <c r="N44" s="367">
        <f>ABS(取引基本表!BB41)</f>
        <v>10419</v>
      </c>
      <c r="O44" s="411">
        <f t="shared" si="16"/>
        <v>0.53321392016376667</v>
      </c>
      <c r="P44" s="407">
        <f>1-O44</f>
        <v>0.46678607983623333</v>
      </c>
      <c r="R44" s="225" t="s">
        <v>205</v>
      </c>
      <c r="S44" s="158" t="s">
        <v>360</v>
      </c>
      <c r="T44" s="365">
        <f>取引基本表!BD41</f>
        <v>15024</v>
      </c>
      <c r="U44" s="446">
        <f>雇用表!Z41</f>
        <v>3235</v>
      </c>
      <c r="V44" s="447">
        <f>雇用表!Z87</f>
        <v>2113</v>
      </c>
      <c r="W44" s="413">
        <f t="shared" si="7"/>
        <v>0.21532215122470713</v>
      </c>
      <c r="X44" s="413">
        <f t="shared" si="8"/>
        <v>0.14064164004259852</v>
      </c>
      <c r="Z44" s="225" t="s">
        <v>205</v>
      </c>
      <c r="AA44" s="48" t="s">
        <v>42</v>
      </c>
      <c r="AB44" s="452">
        <v>3999</v>
      </c>
      <c r="AC44" s="387">
        <v>1415</v>
      </c>
      <c r="AD44" s="387">
        <v>1394</v>
      </c>
      <c r="AE44" s="387">
        <v>820</v>
      </c>
      <c r="AF44" s="387">
        <v>0</v>
      </c>
      <c r="AG44" s="369">
        <v>15024</v>
      </c>
      <c r="AH44" s="407">
        <f t="shared" si="17"/>
        <v>0.50772097976570818</v>
      </c>
      <c r="AI44" s="411">
        <f t="shared" si="18"/>
        <v>0.26617412140575081</v>
      </c>
      <c r="AK44" s="225" t="s">
        <v>205</v>
      </c>
      <c r="AL44" s="158" t="s">
        <v>42</v>
      </c>
      <c r="AM44" s="383">
        <f>取引基本表!AR41</f>
        <v>15298</v>
      </c>
      <c r="AN44" s="407">
        <f t="shared" si="6"/>
        <v>0.11125251805362636</v>
      </c>
      <c r="AP44" s="225" t="s">
        <v>200</v>
      </c>
      <c r="AQ44" s="158" t="s">
        <v>42</v>
      </c>
      <c r="AR44" s="386">
        <f>取引基本表!AX41</f>
        <v>19540</v>
      </c>
      <c r="AS44" s="387">
        <f>取引基本表!AY41</f>
        <v>5903</v>
      </c>
      <c r="AT44" s="387">
        <f>ABS(取引基本表!BB41)</f>
        <v>10419</v>
      </c>
      <c r="AU44" s="388">
        <f t="shared" si="11"/>
        <v>-4516</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2940</v>
      </c>
      <c r="N45" s="367">
        <f>ABS(取引基本表!BB42)</f>
        <v>0</v>
      </c>
      <c r="O45" s="411">
        <f t="shared" si="16"/>
        <v>0</v>
      </c>
      <c r="P45" s="407">
        <f>1-O45</f>
        <v>1</v>
      </c>
      <c r="R45" s="225" t="s">
        <v>341</v>
      </c>
      <c r="S45" s="158" t="s">
        <v>278</v>
      </c>
      <c r="T45" s="365">
        <f>取引基本表!BD42</f>
        <v>2940</v>
      </c>
      <c r="U45" s="446">
        <f>雇用表!Z42</f>
        <v>0</v>
      </c>
      <c r="V45" s="447">
        <f>雇用表!Z88</f>
        <v>0</v>
      </c>
      <c r="W45" s="413">
        <f t="shared" si="7"/>
        <v>0</v>
      </c>
      <c r="X45" s="413">
        <f t="shared" si="8"/>
        <v>0</v>
      </c>
      <c r="Z45" s="225" t="s">
        <v>341</v>
      </c>
      <c r="AA45" s="48" t="s">
        <v>278</v>
      </c>
      <c r="AB45" s="452">
        <v>0</v>
      </c>
      <c r="AC45" s="387">
        <v>0</v>
      </c>
      <c r="AD45" s="387">
        <v>0</v>
      </c>
      <c r="AE45" s="387">
        <v>0</v>
      </c>
      <c r="AF45" s="387">
        <v>0</v>
      </c>
      <c r="AG45" s="369">
        <v>2940</v>
      </c>
      <c r="AH45" s="407">
        <v>0</v>
      </c>
      <c r="AI45" s="411">
        <v>0</v>
      </c>
      <c r="AK45" s="225" t="s">
        <v>341</v>
      </c>
      <c r="AL45" s="158" t="s">
        <v>278</v>
      </c>
      <c r="AM45" s="383">
        <f>取引基本表!AR42</f>
        <v>0</v>
      </c>
      <c r="AN45" s="407">
        <f t="shared" si="6"/>
        <v>0</v>
      </c>
      <c r="AP45" s="225" t="s">
        <v>201</v>
      </c>
      <c r="AQ45" s="158" t="s">
        <v>278</v>
      </c>
      <c r="AR45" s="386">
        <f>取引基本表!AX42</f>
        <v>2940</v>
      </c>
      <c r="AS45" s="387">
        <f>取引基本表!AY42</f>
        <v>0</v>
      </c>
      <c r="AT45" s="387">
        <f>ABS(取引基本表!BB42)</f>
        <v>0</v>
      </c>
      <c r="AU45" s="388">
        <f t="shared" si="11"/>
        <v>0</v>
      </c>
      <c r="AV45" s="411">
        <v>0</v>
      </c>
      <c r="AW45" s="407">
        <v>1</v>
      </c>
    </row>
    <row r="46" spans="1:49" x14ac:dyDescent="0.2">
      <c r="A46" s="225" t="s">
        <v>342</v>
      </c>
      <c r="B46" s="158" t="s">
        <v>279</v>
      </c>
      <c r="C46" s="405">
        <f t="shared" si="12"/>
        <v>1</v>
      </c>
      <c r="D46" s="406">
        <f t="shared" si="13"/>
        <v>8.2872928176795581E-4</v>
      </c>
      <c r="E46" s="406">
        <f t="shared" si="13"/>
        <v>2.3480662983425414E-3</v>
      </c>
      <c r="F46" s="406">
        <f t="shared" si="14"/>
        <v>0.31353591160220995</v>
      </c>
      <c r="G46" s="406">
        <f t="shared" si="14"/>
        <v>9.254143646408839E-3</v>
      </c>
      <c r="H46" s="407">
        <f t="shared" si="15"/>
        <v>3.7808984269891717E-2</v>
      </c>
      <c r="K46" s="225" t="s">
        <v>342</v>
      </c>
      <c r="L46" s="158" t="s">
        <v>279</v>
      </c>
      <c r="M46" s="383">
        <f>取引基本表!AX43</f>
        <v>7224</v>
      </c>
      <c r="N46" s="367">
        <f>ABS(取引基本表!BB43)</f>
        <v>0</v>
      </c>
      <c r="O46" s="411">
        <f t="shared" si="16"/>
        <v>0</v>
      </c>
      <c r="P46" s="407">
        <f>1-O46</f>
        <v>1</v>
      </c>
      <c r="R46" s="225" t="s">
        <v>342</v>
      </c>
      <c r="S46" s="158" t="s">
        <v>279</v>
      </c>
      <c r="T46" s="365">
        <f>取引基本表!BD43</f>
        <v>7240</v>
      </c>
      <c r="U46" s="446">
        <f>雇用表!Z43</f>
        <v>6</v>
      </c>
      <c r="V46" s="447">
        <f>雇用表!Z89</f>
        <v>17</v>
      </c>
      <c r="W46" s="413">
        <f t="shared" si="7"/>
        <v>8.2872928176795581E-4</v>
      </c>
      <c r="X46" s="413">
        <f t="shared" si="8"/>
        <v>2.3480662983425414E-3</v>
      </c>
      <c r="Z46" s="225" t="s">
        <v>342</v>
      </c>
      <c r="AA46" s="48" t="s">
        <v>279</v>
      </c>
      <c r="AB46" s="452">
        <v>67</v>
      </c>
      <c r="AC46" s="387">
        <v>1877</v>
      </c>
      <c r="AD46" s="387">
        <v>260</v>
      </c>
      <c r="AE46" s="387">
        <v>93</v>
      </c>
      <c r="AF46" s="387">
        <v>-27</v>
      </c>
      <c r="AG46" s="369">
        <v>7240</v>
      </c>
      <c r="AH46" s="407">
        <f t="shared" si="17"/>
        <v>0.31353591160220995</v>
      </c>
      <c r="AI46" s="411">
        <f t="shared" si="18"/>
        <v>9.254143646408839E-3</v>
      </c>
      <c r="AK46" s="225" t="s">
        <v>342</v>
      </c>
      <c r="AL46" s="158" t="s">
        <v>279</v>
      </c>
      <c r="AM46" s="383">
        <f>取引基本表!AR43</f>
        <v>5199</v>
      </c>
      <c r="AN46" s="407">
        <f t="shared" si="6"/>
        <v>3.7808984269891717E-2</v>
      </c>
      <c r="AP46" s="225" t="s">
        <v>202</v>
      </c>
      <c r="AQ46" s="158" t="s">
        <v>279</v>
      </c>
      <c r="AR46" s="386">
        <f>取引基本表!AX43</f>
        <v>7224</v>
      </c>
      <c r="AS46" s="387">
        <f>取引基本表!AY43</f>
        <v>16</v>
      </c>
      <c r="AT46" s="387">
        <f>ABS(取引基本表!BB43)</f>
        <v>0</v>
      </c>
      <c r="AU46" s="388">
        <f t="shared" si="11"/>
        <v>16</v>
      </c>
      <c r="AV46" s="411">
        <v>6.99850635196259E-3</v>
      </c>
      <c r="AW46" s="407">
        <v>0.99300149364803736</v>
      </c>
    </row>
    <row r="47" spans="1:49" x14ac:dyDescent="0.2">
      <c r="A47" s="226" t="s">
        <v>347</v>
      </c>
      <c r="B47" s="227" t="s">
        <v>43</v>
      </c>
      <c r="C47" s="408">
        <f t="shared" si="12"/>
        <v>0.4319039427318887</v>
      </c>
      <c r="D47" s="409">
        <f t="shared" si="13"/>
        <v>9.4632730327820297E-2</v>
      </c>
      <c r="E47" s="409">
        <f t="shared" si="13"/>
        <v>7.3297752597196272E-2</v>
      </c>
      <c r="F47" s="409">
        <f>AH47</f>
        <v>0.46751956312169796</v>
      </c>
      <c r="G47" s="409">
        <f>AI47</f>
        <v>0.25029486054038919</v>
      </c>
      <c r="H47" s="410">
        <f t="shared" si="15"/>
        <v>1</v>
      </c>
      <c r="K47" s="226" t="s">
        <v>347</v>
      </c>
      <c r="L47" s="228" t="s">
        <v>43</v>
      </c>
      <c r="M47" s="384">
        <f>取引基本表!AX44</f>
        <v>432492</v>
      </c>
      <c r="N47" s="385">
        <f>ABS(取引基本表!BB44)</f>
        <v>245697</v>
      </c>
      <c r="O47" s="412">
        <f t="shared" si="16"/>
        <v>0.5680960572681113</v>
      </c>
      <c r="P47" s="410">
        <f>1-O47</f>
        <v>0.4319039427318887</v>
      </c>
      <c r="R47" s="226" t="s">
        <v>347</v>
      </c>
      <c r="S47" s="228" t="s">
        <v>43</v>
      </c>
      <c r="T47" s="366">
        <f>取引基本表!BD44</f>
        <v>371362</v>
      </c>
      <c r="U47" s="448">
        <f>雇用表!Z44</f>
        <v>35143</v>
      </c>
      <c r="V47" s="449">
        <f>雇用表!Z90</f>
        <v>27220</v>
      </c>
      <c r="W47" s="414">
        <f t="shared" si="7"/>
        <v>9.4632730327820297E-2</v>
      </c>
      <c r="X47" s="414">
        <f t="shared" si="8"/>
        <v>7.3297752597196272E-2</v>
      </c>
      <c r="Z47" s="226" t="s">
        <v>347</v>
      </c>
      <c r="AA47" s="229" t="s">
        <v>43</v>
      </c>
      <c r="AB47" s="453">
        <v>92950</v>
      </c>
      <c r="AC47" s="390">
        <v>27859</v>
      </c>
      <c r="AD47" s="390">
        <v>44286</v>
      </c>
      <c r="AE47" s="390">
        <v>9977</v>
      </c>
      <c r="AF47" s="390">
        <v>-1453</v>
      </c>
      <c r="AG47" s="370">
        <v>371362</v>
      </c>
      <c r="AH47" s="410">
        <f t="shared" si="17"/>
        <v>0.46751956312169796</v>
      </c>
      <c r="AI47" s="412">
        <f t="shared" si="18"/>
        <v>0.25029486054038919</v>
      </c>
      <c r="AK47" s="226" t="s">
        <v>347</v>
      </c>
      <c r="AL47" s="228" t="s">
        <v>43</v>
      </c>
      <c r="AM47" s="384">
        <f>取引基本表!AR44</f>
        <v>137507</v>
      </c>
      <c r="AN47" s="410">
        <f t="shared" si="6"/>
        <v>1</v>
      </c>
      <c r="AP47" s="226" t="s">
        <v>203</v>
      </c>
      <c r="AQ47" s="228" t="s">
        <v>43</v>
      </c>
      <c r="AR47" s="389">
        <f>取引基本表!AX44</f>
        <v>432492</v>
      </c>
      <c r="AS47" s="390">
        <f>取引基本表!AY44</f>
        <v>184567</v>
      </c>
      <c r="AT47" s="391">
        <f>ABS(取引基本表!BB44)</f>
        <v>245697</v>
      </c>
      <c r="AU47" s="392">
        <f t="shared" si="11"/>
        <v>-61130</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152200</v>
      </c>
      <c r="AS49" s="231">
        <f>SUM(AS12:AS29)+AS45</f>
        <v>155998</v>
      </c>
      <c r="AT49" s="231">
        <f>SUM(AT12:AT29)+AT45</f>
        <v>121268</v>
      </c>
      <c r="AU49" s="231">
        <f>SUM(AU12:AU29)+AU45</f>
        <v>34730</v>
      </c>
      <c r="AV49" s="230">
        <f>AT49/AR49</f>
        <v>0.79676741130091988</v>
      </c>
      <c r="AW49" s="230">
        <f>1-AV49</f>
        <v>0.20323258869908012</v>
      </c>
    </row>
    <row r="50" spans="43:49" x14ac:dyDescent="0.2">
      <c r="AQ50" s="48" t="s">
        <v>394</v>
      </c>
      <c r="AR50" s="231">
        <f>SUM(AR8:AR11)+SUM(AR30:AR44)+AR46</f>
        <v>280292</v>
      </c>
      <c r="AS50" s="231">
        <f>SUM(AS8:AS11)+SUM(AS30:AS44)+AS46</f>
        <v>28569</v>
      </c>
      <c r="AT50" s="231">
        <f>SUM(AT8:AT11)+SUM(AT30:AT44)+AT46</f>
        <v>124429</v>
      </c>
      <c r="AU50" s="231">
        <f>SUM(AU8:AU11)+SUM(AU30:AU44)+AU46</f>
        <v>-95860</v>
      </c>
      <c r="AV50" s="230">
        <f>AT50/AR50</f>
        <v>0.44392633396600689</v>
      </c>
      <c r="AW50" s="230">
        <f>1-AV50</f>
        <v>0.55607366603399311</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H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1379</v>
      </c>
      <c r="D5" s="269">
        <v>2</v>
      </c>
      <c r="E5" s="269">
        <v>0</v>
      </c>
      <c r="F5" s="269">
        <v>0</v>
      </c>
      <c r="G5" s="269">
        <v>3200</v>
      </c>
      <c r="H5" s="269">
        <v>13</v>
      </c>
      <c r="I5" s="269">
        <v>11</v>
      </c>
      <c r="J5" s="269">
        <v>20</v>
      </c>
      <c r="K5" s="269">
        <v>0</v>
      </c>
      <c r="L5" s="269">
        <v>152</v>
      </c>
      <c r="M5" s="269">
        <v>0</v>
      </c>
      <c r="N5" s="269">
        <v>0</v>
      </c>
      <c r="O5" s="269">
        <v>0</v>
      </c>
      <c r="P5" s="269">
        <v>0</v>
      </c>
      <c r="Q5" s="269">
        <v>0</v>
      </c>
      <c r="R5" s="269">
        <v>0</v>
      </c>
      <c r="S5" s="269">
        <v>0</v>
      </c>
      <c r="T5" s="269">
        <v>0</v>
      </c>
      <c r="U5" s="269">
        <v>0</v>
      </c>
      <c r="V5" s="269">
        <v>0</v>
      </c>
      <c r="W5" s="269">
        <v>0</v>
      </c>
      <c r="X5" s="269">
        <v>51</v>
      </c>
      <c r="Y5" s="269">
        <v>22</v>
      </c>
      <c r="Z5" s="269">
        <v>0</v>
      </c>
      <c r="AA5" s="269">
        <v>0</v>
      </c>
      <c r="AB5" s="269">
        <v>0</v>
      </c>
      <c r="AC5" s="269">
        <v>2</v>
      </c>
      <c r="AD5" s="269">
        <v>0</v>
      </c>
      <c r="AE5" s="269">
        <v>0</v>
      </c>
      <c r="AF5" s="269">
        <v>1</v>
      </c>
      <c r="AG5" s="269">
        <v>0</v>
      </c>
      <c r="AH5" s="269">
        <v>1</v>
      </c>
      <c r="AI5" s="269">
        <v>36</v>
      </c>
      <c r="AJ5" s="269">
        <v>40</v>
      </c>
      <c r="AK5" s="269">
        <v>4</v>
      </c>
      <c r="AL5" s="269">
        <v>0</v>
      </c>
      <c r="AM5" s="269">
        <v>277</v>
      </c>
      <c r="AN5" s="269">
        <v>0</v>
      </c>
      <c r="AO5" s="269">
        <v>0</v>
      </c>
      <c r="AP5" s="270">
        <v>5211</v>
      </c>
      <c r="AQ5" s="269">
        <v>17</v>
      </c>
      <c r="AR5" s="269">
        <v>1617</v>
      </c>
      <c r="AS5" s="269">
        <v>0</v>
      </c>
      <c r="AT5" s="269">
        <v>0</v>
      </c>
      <c r="AU5" s="269">
        <v>35</v>
      </c>
      <c r="AV5" s="269">
        <v>0</v>
      </c>
      <c r="AW5" s="270">
        <v>1669</v>
      </c>
      <c r="AX5" s="269">
        <v>6880</v>
      </c>
      <c r="AY5" s="270">
        <v>5072</v>
      </c>
      <c r="AZ5" s="270">
        <v>6741</v>
      </c>
      <c r="BA5" s="269">
        <v>11952</v>
      </c>
      <c r="BB5" s="270">
        <v>-2168</v>
      </c>
      <c r="BC5" s="269">
        <v>4573</v>
      </c>
      <c r="BD5" s="270">
        <v>9784</v>
      </c>
      <c r="BE5" s="271"/>
      <c r="BG5" s="267" t="s">
        <v>442</v>
      </c>
      <c r="BH5" s="272" t="s">
        <v>443</v>
      </c>
      <c r="BI5" s="273">
        <f>AX5</f>
        <v>6880</v>
      </c>
      <c r="BJ5" s="274">
        <f>ABS(BB5)</f>
        <v>2168</v>
      </c>
      <c r="BK5" s="275">
        <f>BJ5/BI5</f>
        <v>0.31511627906976747</v>
      </c>
      <c r="BL5" s="276">
        <f>1-BK5</f>
        <v>0.68488372093023253</v>
      </c>
      <c r="BM5" s="277"/>
      <c r="BN5" s="267" t="s">
        <v>442</v>
      </c>
      <c r="BO5" s="272" t="s">
        <v>443</v>
      </c>
      <c r="BP5" s="278">
        <f>AY5</f>
        <v>5072</v>
      </c>
      <c r="BQ5" s="279">
        <f>ABS(BB5)</f>
        <v>2168</v>
      </c>
      <c r="BR5" s="280">
        <f>BP5-BQ5</f>
        <v>2904</v>
      </c>
      <c r="BS5" s="277"/>
    </row>
    <row r="6" spans="1:71" x14ac:dyDescent="0.2">
      <c r="A6" s="267" t="s">
        <v>444</v>
      </c>
      <c r="B6" s="268" t="s">
        <v>445</v>
      </c>
      <c r="C6" s="269">
        <v>2</v>
      </c>
      <c r="D6" s="269">
        <v>116</v>
      </c>
      <c r="E6" s="269">
        <v>0</v>
      </c>
      <c r="F6" s="269">
        <v>0</v>
      </c>
      <c r="G6" s="269">
        <v>7</v>
      </c>
      <c r="H6" s="269">
        <v>0</v>
      </c>
      <c r="I6" s="269">
        <v>347</v>
      </c>
      <c r="J6" s="269">
        <v>3</v>
      </c>
      <c r="K6" s="269">
        <v>0</v>
      </c>
      <c r="L6" s="269">
        <v>0</v>
      </c>
      <c r="M6" s="269">
        <v>0</v>
      </c>
      <c r="N6" s="269">
        <v>0</v>
      </c>
      <c r="O6" s="269">
        <v>0</v>
      </c>
      <c r="P6" s="269">
        <v>0</v>
      </c>
      <c r="Q6" s="269">
        <v>0</v>
      </c>
      <c r="R6" s="269">
        <v>0</v>
      </c>
      <c r="S6" s="269">
        <v>0</v>
      </c>
      <c r="T6" s="269">
        <v>0</v>
      </c>
      <c r="U6" s="269">
        <v>0</v>
      </c>
      <c r="V6" s="269">
        <v>0</v>
      </c>
      <c r="W6" s="269">
        <v>0</v>
      </c>
      <c r="X6" s="269">
        <v>7</v>
      </c>
      <c r="Y6" s="269">
        <v>1</v>
      </c>
      <c r="Z6" s="269">
        <v>0</v>
      </c>
      <c r="AA6" s="269">
        <v>0</v>
      </c>
      <c r="AB6" s="269">
        <v>0</v>
      </c>
      <c r="AC6" s="269">
        <v>0</v>
      </c>
      <c r="AD6" s="269">
        <v>0</v>
      </c>
      <c r="AE6" s="269">
        <v>0</v>
      </c>
      <c r="AF6" s="269">
        <v>0</v>
      </c>
      <c r="AG6" s="269">
        <v>0</v>
      </c>
      <c r="AH6" s="269">
        <v>0</v>
      </c>
      <c r="AI6" s="269">
        <v>1</v>
      </c>
      <c r="AJ6" s="269">
        <v>1</v>
      </c>
      <c r="AK6" s="269">
        <v>0</v>
      </c>
      <c r="AL6" s="269">
        <v>0</v>
      </c>
      <c r="AM6" s="269">
        <v>17</v>
      </c>
      <c r="AN6" s="269">
        <v>0</v>
      </c>
      <c r="AO6" s="269">
        <v>0</v>
      </c>
      <c r="AP6" s="270">
        <v>502</v>
      </c>
      <c r="AQ6" s="269">
        <v>1</v>
      </c>
      <c r="AR6" s="269">
        <v>85</v>
      </c>
      <c r="AS6" s="269">
        <v>0</v>
      </c>
      <c r="AT6" s="269">
        <v>0</v>
      </c>
      <c r="AU6" s="269">
        <v>0</v>
      </c>
      <c r="AV6" s="269">
        <v>283</v>
      </c>
      <c r="AW6" s="270">
        <v>369</v>
      </c>
      <c r="AX6" s="269">
        <v>871</v>
      </c>
      <c r="AY6" s="270">
        <v>63</v>
      </c>
      <c r="AZ6" s="270">
        <v>432</v>
      </c>
      <c r="BA6" s="269">
        <v>934</v>
      </c>
      <c r="BB6" s="270">
        <v>-61</v>
      </c>
      <c r="BC6" s="269">
        <v>371</v>
      </c>
      <c r="BD6" s="270">
        <v>873</v>
      </c>
      <c r="BE6" s="271"/>
      <c r="BG6" s="267" t="s">
        <v>444</v>
      </c>
      <c r="BH6" s="272" t="s">
        <v>445</v>
      </c>
      <c r="BI6" s="273">
        <f t="shared" ref="BI6:BI44" si="0">AX6</f>
        <v>871</v>
      </c>
      <c r="BJ6" s="274">
        <f t="shared" ref="BJ6:BJ44" si="1">ABS(BB6)</f>
        <v>61</v>
      </c>
      <c r="BK6" s="275">
        <f t="shared" ref="BK6:BK44" si="2">BJ6/BI6</f>
        <v>7.0034443168771526E-2</v>
      </c>
      <c r="BL6" s="276">
        <f t="shared" ref="BL6:BL44" si="3">1-BK6</f>
        <v>0.9299655568312285</v>
      </c>
      <c r="BM6" s="277"/>
      <c r="BN6" s="267" t="s">
        <v>444</v>
      </c>
      <c r="BO6" s="272" t="s">
        <v>445</v>
      </c>
      <c r="BP6" s="278">
        <f t="shared" ref="BP6:BP44" si="4">AY6</f>
        <v>63</v>
      </c>
      <c r="BQ6" s="279">
        <f t="shared" ref="BQ6:BQ44" si="5">ABS(BB6)</f>
        <v>61</v>
      </c>
      <c r="BR6" s="280">
        <f t="shared" ref="BR6:BR44" si="6">BP6-BQ6</f>
        <v>2</v>
      </c>
      <c r="BS6" s="277"/>
    </row>
    <row r="7" spans="1:71" x14ac:dyDescent="0.2">
      <c r="A7" s="267" t="s">
        <v>446</v>
      </c>
      <c r="B7" s="268" t="s">
        <v>249</v>
      </c>
      <c r="C7" s="269">
        <v>0</v>
      </c>
      <c r="D7" s="269">
        <v>0</v>
      </c>
      <c r="E7" s="269">
        <v>1</v>
      </c>
      <c r="F7" s="269">
        <v>0</v>
      </c>
      <c r="G7" s="269">
        <v>597</v>
      </c>
      <c r="H7" s="269">
        <v>0</v>
      </c>
      <c r="I7" s="269">
        <v>0</v>
      </c>
      <c r="J7" s="269">
        <v>1</v>
      </c>
      <c r="K7" s="269">
        <v>0</v>
      </c>
      <c r="L7" s="269">
        <v>0</v>
      </c>
      <c r="M7" s="269">
        <v>0</v>
      </c>
      <c r="N7" s="269">
        <v>0</v>
      </c>
      <c r="O7" s="269">
        <v>0</v>
      </c>
      <c r="P7" s="269">
        <v>0</v>
      </c>
      <c r="Q7" s="269">
        <v>0</v>
      </c>
      <c r="R7" s="269">
        <v>0</v>
      </c>
      <c r="S7" s="269">
        <v>0</v>
      </c>
      <c r="T7" s="269">
        <v>0</v>
      </c>
      <c r="U7" s="269">
        <v>0</v>
      </c>
      <c r="V7" s="269">
        <v>0</v>
      </c>
      <c r="W7" s="269">
        <v>0</v>
      </c>
      <c r="X7" s="269">
        <v>167</v>
      </c>
      <c r="Y7" s="269">
        <v>0</v>
      </c>
      <c r="Z7" s="269">
        <v>0</v>
      </c>
      <c r="AA7" s="269">
        <v>0</v>
      </c>
      <c r="AB7" s="269">
        <v>0</v>
      </c>
      <c r="AC7" s="269">
        <v>0</v>
      </c>
      <c r="AD7" s="269">
        <v>0</v>
      </c>
      <c r="AE7" s="269">
        <v>0</v>
      </c>
      <c r="AF7" s="269">
        <v>0</v>
      </c>
      <c r="AG7" s="269">
        <v>0</v>
      </c>
      <c r="AH7" s="269">
        <v>0</v>
      </c>
      <c r="AI7" s="269">
        <v>1</v>
      </c>
      <c r="AJ7" s="269">
        <v>9</v>
      </c>
      <c r="AK7" s="269">
        <v>0</v>
      </c>
      <c r="AL7" s="269">
        <v>0</v>
      </c>
      <c r="AM7" s="269">
        <v>60</v>
      </c>
      <c r="AN7" s="269">
        <v>0</v>
      </c>
      <c r="AO7" s="269">
        <v>0</v>
      </c>
      <c r="AP7" s="270">
        <v>836</v>
      </c>
      <c r="AQ7" s="269">
        <v>6</v>
      </c>
      <c r="AR7" s="269">
        <v>164</v>
      </c>
      <c r="AS7" s="269">
        <v>0</v>
      </c>
      <c r="AT7" s="269">
        <v>0</v>
      </c>
      <c r="AU7" s="269">
        <v>0</v>
      </c>
      <c r="AV7" s="269">
        <v>0</v>
      </c>
      <c r="AW7" s="270">
        <v>170</v>
      </c>
      <c r="AX7" s="269">
        <v>1006</v>
      </c>
      <c r="AY7" s="270">
        <v>4</v>
      </c>
      <c r="AZ7" s="270">
        <v>174</v>
      </c>
      <c r="BA7" s="269">
        <v>1010</v>
      </c>
      <c r="BB7" s="270">
        <v>-993</v>
      </c>
      <c r="BC7" s="269">
        <v>-819</v>
      </c>
      <c r="BD7" s="270">
        <v>17</v>
      </c>
      <c r="BE7" s="271"/>
      <c r="BG7" s="267" t="s">
        <v>446</v>
      </c>
      <c r="BH7" s="272" t="s">
        <v>249</v>
      </c>
      <c r="BI7" s="273">
        <f t="shared" si="0"/>
        <v>1006</v>
      </c>
      <c r="BJ7" s="274">
        <f t="shared" si="1"/>
        <v>993</v>
      </c>
      <c r="BK7" s="275">
        <f t="shared" si="2"/>
        <v>0.98707753479125249</v>
      </c>
      <c r="BL7" s="276">
        <f t="shared" si="3"/>
        <v>1.2922465208747513E-2</v>
      </c>
      <c r="BM7" s="277"/>
      <c r="BN7" s="267" t="s">
        <v>446</v>
      </c>
      <c r="BO7" s="272" t="s">
        <v>249</v>
      </c>
      <c r="BP7" s="278">
        <f t="shared" si="4"/>
        <v>4</v>
      </c>
      <c r="BQ7" s="279">
        <f t="shared" si="5"/>
        <v>993</v>
      </c>
      <c r="BR7" s="280">
        <f t="shared" si="6"/>
        <v>-989</v>
      </c>
      <c r="BS7" s="277"/>
    </row>
    <row r="8" spans="1:71" x14ac:dyDescent="0.2">
      <c r="A8" s="267" t="s">
        <v>447</v>
      </c>
      <c r="B8" s="268" t="s">
        <v>27</v>
      </c>
      <c r="C8" s="269">
        <v>0</v>
      </c>
      <c r="D8" s="269">
        <v>0</v>
      </c>
      <c r="E8" s="269">
        <v>0</v>
      </c>
      <c r="F8" s="269">
        <v>1</v>
      </c>
      <c r="G8" s="269">
        <v>5</v>
      </c>
      <c r="H8" s="269">
        <v>1</v>
      </c>
      <c r="I8" s="269">
        <v>186</v>
      </c>
      <c r="J8" s="269">
        <v>80</v>
      </c>
      <c r="K8" s="269">
        <v>367</v>
      </c>
      <c r="L8" s="269">
        <v>1</v>
      </c>
      <c r="M8" s="269">
        <v>202</v>
      </c>
      <c r="N8" s="269">
        <v>132</v>
      </c>
      <c r="O8" s="269">
        <v>913</v>
      </c>
      <c r="P8" s="269">
        <v>4</v>
      </c>
      <c r="Q8" s="269">
        <v>0</v>
      </c>
      <c r="R8" s="269">
        <v>0</v>
      </c>
      <c r="S8" s="269">
        <v>0</v>
      </c>
      <c r="T8" s="269">
        <v>2</v>
      </c>
      <c r="U8" s="269">
        <v>1</v>
      </c>
      <c r="V8" s="269">
        <v>0</v>
      </c>
      <c r="W8" s="269">
        <v>2</v>
      </c>
      <c r="X8" s="269">
        <v>15</v>
      </c>
      <c r="Y8" s="269">
        <v>142</v>
      </c>
      <c r="Z8" s="269">
        <v>371</v>
      </c>
      <c r="AA8" s="269">
        <v>0</v>
      </c>
      <c r="AB8" s="269">
        <v>0</v>
      </c>
      <c r="AC8" s="269">
        <v>0</v>
      </c>
      <c r="AD8" s="269">
        <v>0</v>
      </c>
      <c r="AE8" s="269">
        <v>0</v>
      </c>
      <c r="AF8" s="269">
        <v>0</v>
      </c>
      <c r="AG8" s="269">
        <v>0</v>
      </c>
      <c r="AH8" s="269">
        <v>0</v>
      </c>
      <c r="AI8" s="269">
        <v>1</v>
      </c>
      <c r="AJ8" s="269">
        <v>0</v>
      </c>
      <c r="AK8" s="269">
        <v>0</v>
      </c>
      <c r="AL8" s="269">
        <v>0</v>
      </c>
      <c r="AM8" s="269">
        <v>0</v>
      </c>
      <c r="AN8" s="269">
        <v>0</v>
      </c>
      <c r="AO8" s="269">
        <v>1</v>
      </c>
      <c r="AP8" s="270">
        <v>2427</v>
      </c>
      <c r="AQ8" s="269">
        <v>-2</v>
      </c>
      <c r="AR8" s="269">
        <v>-3</v>
      </c>
      <c r="AS8" s="269">
        <v>0</v>
      </c>
      <c r="AT8" s="269">
        <v>0</v>
      </c>
      <c r="AU8" s="269">
        <v>-1</v>
      </c>
      <c r="AV8" s="269">
        <v>-10</v>
      </c>
      <c r="AW8" s="270">
        <v>-16</v>
      </c>
      <c r="AX8" s="269">
        <v>2411</v>
      </c>
      <c r="AY8" s="270">
        <v>91</v>
      </c>
      <c r="AZ8" s="270">
        <v>75</v>
      </c>
      <c r="BA8" s="269">
        <v>2502</v>
      </c>
      <c r="BB8" s="270">
        <v>-2214</v>
      </c>
      <c r="BC8" s="269">
        <v>-2139</v>
      </c>
      <c r="BD8" s="270">
        <v>288</v>
      </c>
      <c r="BE8" s="271"/>
      <c r="BG8" s="267" t="s">
        <v>447</v>
      </c>
      <c r="BH8" s="272" t="s">
        <v>27</v>
      </c>
      <c r="BI8" s="273">
        <f t="shared" si="0"/>
        <v>2411</v>
      </c>
      <c r="BJ8" s="274">
        <f t="shared" si="1"/>
        <v>2214</v>
      </c>
      <c r="BK8" s="275">
        <f t="shared" si="2"/>
        <v>0.91829116549149725</v>
      </c>
      <c r="BL8" s="276">
        <f t="shared" si="3"/>
        <v>8.1708834508502748E-2</v>
      </c>
      <c r="BM8" s="277"/>
      <c r="BN8" s="267" t="s">
        <v>447</v>
      </c>
      <c r="BO8" s="272" t="s">
        <v>27</v>
      </c>
      <c r="BP8" s="278">
        <f t="shared" si="4"/>
        <v>91</v>
      </c>
      <c r="BQ8" s="279">
        <f t="shared" si="5"/>
        <v>2214</v>
      </c>
      <c r="BR8" s="280">
        <f t="shared" si="6"/>
        <v>-2123</v>
      </c>
      <c r="BS8" s="277"/>
    </row>
    <row r="9" spans="1:71" x14ac:dyDescent="0.2">
      <c r="A9" s="267" t="s">
        <v>448</v>
      </c>
      <c r="B9" s="268" t="s">
        <v>190</v>
      </c>
      <c r="C9" s="269">
        <v>1290</v>
      </c>
      <c r="D9" s="269">
        <v>26</v>
      </c>
      <c r="E9" s="269">
        <v>2</v>
      </c>
      <c r="F9" s="269">
        <v>0</v>
      </c>
      <c r="G9" s="269">
        <v>3295</v>
      </c>
      <c r="H9" s="269">
        <v>4</v>
      </c>
      <c r="I9" s="269">
        <v>61</v>
      </c>
      <c r="J9" s="269">
        <v>110</v>
      </c>
      <c r="K9" s="269">
        <v>0</v>
      </c>
      <c r="L9" s="269">
        <v>0</v>
      </c>
      <c r="M9" s="269">
        <v>2</v>
      </c>
      <c r="N9" s="269">
        <v>0</v>
      </c>
      <c r="O9" s="269">
        <v>0</v>
      </c>
      <c r="P9" s="269">
        <v>0</v>
      </c>
      <c r="Q9" s="269">
        <v>0</v>
      </c>
      <c r="R9" s="269">
        <v>0</v>
      </c>
      <c r="S9" s="269">
        <v>0</v>
      </c>
      <c r="T9" s="269">
        <v>0</v>
      </c>
      <c r="U9" s="269">
        <v>0</v>
      </c>
      <c r="V9" s="269">
        <v>0</v>
      </c>
      <c r="W9" s="269">
        <v>0</v>
      </c>
      <c r="X9" s="269">
        <v>51</v>
      </c>
      <c r="Y9" s="269">
        <v>1</v>
      </c>
      <c r="Z9" s="269">
        <v>0</v>
      </c>
      <c r="AA9" s="269">
        <v>0</v>
      </c>
      <c r="AB9" s="269">
        <v>0</v>
      </c>
      <c r="AC9" s="269">
        <v>3</v>
      </c>
      <c r="AD9" s="269">
        <v>0</v>
      </c>
      <c r="AE9" s="269">
        <v>0</v>
      </c>
      <c r="AF9" s="269">
        <v>2</v>
      </c>
      <c r="AG9" s="269">
        <v>0</v>
      </c>
      <c r="AH9" s="269">
        <v>5</v>
      </c>
      <c r="AI9" s="269">
        <v>98</v>
      </c>
      <c r="AJ9" s="269">
        <v>148</v>
      </c>
      <c r="AK9" s="269">
        <v>3</v>
      </c>
      <c r="AL9" s="269">
        <v>0</v>
      </c>
      <c r="AM9" s="269">
        <v>2088</v>
      </c>
      <c r="AN9" s="269">
        <v>0</v>
      </c>
      <c r="AO9" s="269">
        <v>17</v>
      </c>
      <c r="AP9" s="270">
        <v>7206</v>
      </c>
      <c r="AQ9" s="269">
        <v>315</v>
      </c>
      <c r="AR9" s="269">
        <v>12609</v>
      </c>
      <c r="AS9" s="269">
        <v>0</v>
      </c>
      <c r="AT9" s="269">
        <v>0</v>
      </c>
      <c r="AU9" s="269">
        <v>0</v>
      </c>
      <c r="AV9" s="269">
        <v>21</v>
      </c>
      <c r="AW9" s="270">
        <v>12945</v>
      </c>
      <c r="AX9" s="269">
        <v>20151</v>
      </c>
      <c r="AY9" s="270">
        <v>13467</v>
      </c>
      <c r="AZ9" s="270">
        <v>26412</v>
      </c>
      <c r="BA9" s="269">
        <v>33618</v>
      </c>
      <c r="BB9" s="270">
        <v>-17871</v>
      </c>
      <c r="BC9" s="269">
        <v>8541</v>
      </c>
      <c r="BD9" s="270">
        <v>15747</v>
      </c>
      <c r="BE9" s="271"/>
      <c r="BG9" s="267" t="s">
        <v>448</v>
      </c>
      <c r="BH9" s="272" t="s">
        <v>190</v>
      </c>
      <c r="BI9" s="273">
        <f t="shared" si="0"/>
        <v>20151</v>
      </c>
      <c r="BJ9" s="274">
        <f t="shared" si="1"/>
        <v>17871</v>
      </c>
      <c r="BK9" s="275">
        <f t="shared" si="2"/>
        <v>0.88685425040940902</v>
      </c>
      <c r="BL9" s="276">
        <f t="shared" si="3"/>
        <v>0.11314574959059098</v>
      </c>
      <c r="BM9" s="277"/>
      <c r="BN9" s="267" t="s">
        <v>448</v>
      </c>
      <c r="BO9" s="272" t="s">
        <v>190</v>
      </c>
      <c r="BP9" s="278">
        <f t="shared" si="4"/>
        <v>13467</v>
      </c>
      <c r="BQ9" s="279">
        <f t="shared" si="5"/>
        <v>17871</v>
      </c>
      <c r="BR9" s="280">
        <f t="shared" si="6"/>
        <v>-4404</v>
      </c>
      <c r="BS9" s="277"/>
    </row>
    <row r="10" spans="1:71" x14ac:dyDescent="0.2">
      <c r="A10" s="281" t="s">
        <v>449</v>
      </c>
      <c r="B10" s="282" t="s">
        <v>28</v>
      </c>
      <c r="C10" s="269">
        <v>42</v>
      </c>
      <c r="D10" s="269">
        <v>2</v>
      </c>
      <c r="E10" s="269">
        <v>0</v>
      </c>
      <c r="F10" s="269">
        <v>1</v>
      </c>
      <c r="G10" s="269">
        <v>19</v>
      </c>
      <c r="H10" s="269">
        <v>360</v>
      </c>
      <c r="I10" s="269">
        <v>209</v>
      </c>
      <c r="J10" s="269">
        <v>15</v>
      </c>
      <c r="K10" s="269">
        <v>0</v>
      </c>
      <c r="L10" s="269">
        <v>80</v>
      </c>
      <c r="M10" s="269">
        <v>10</v>
      </c>
      <c r="N10" s="269">
        <v>1</v>
      </c>
      <c r="O10" s="269">
        <v>5</v>
      </c>
      <c r="P10" s="269">
        <v>17</v>
      </c>
      <c r="Q10" s="269">
        <v>3</v>
      </c>
      <c r="R10" s="269">
        <v>3</v>
      </c>
      <c r="S10" s="269">
        <v>0</v>
      </c>
      <c r="T10" s="269">
        <v>33</v>
      </c>
      <c r="U10" s="269">
        <v>83</v>
      </c>
      <c r="V10" s="269">
        <v>2</v>
      </c>
      <c r="W10" s="269">
        <v>26</v>
      </c>
      <c r="X10" s="269">
        <v>114</v>
      </c>
      <c r="Y10" s="269">
        <v>71</v>
      </c>
      <c r="Z10" s="269">
        <v>0</v>
      </c>
      <c r="AA10" s="269">
        <v>2</v>
      </c>
      <c r="AB10" s="269">
        <v>4</v>
      </c>
      <c r="AC10" s="269">
        <v>95</v>
      </c>
      <c r="AD10" s="269">
        <v>6</v>
      </c>
      <c r="AE10" s="269">
        <v>0</v>
      </c>
      <c r="AF10" s="269">
        <v>18</v>
      </c>
      <c r="AG10" s="269">
        <v>4</v>
      </c>
      <c r="AH10" s="269">
        <v>54</v>
      </c>
      <c r="AI10" s="269">
        <v>9</v>
      </c>
      <c r="AJ10" s="269">
        <v>64</v>
      </c>
      <c r="AK10" s="269">
        <v>58</v>
      </c>
      <c r="AL10" s="269">
        <v>14</v>
      </c>
      <c r="AM10" s="269">
        <v>57</v>
      </c>
      <c r="AN10" s="269">
        <v>29</v>
      </c>
      <c r="AO10" s="269">
        <v>36</v>
      </c>
      <c r="AP10" s="270">
        <v>1546</v>
      </c>
      <c r="AQ10" s="269">
        <v>39</v>
      </c>
      <c r="AR10" s="269">
        <v>1934</v>
      </c>
      <c r="AS10" s="269">
        <v>0</v>
      </c>
      <c r="AT10" s="269">
        <v>3</v>
      </c>
      <c r="AU10" s="269">
        <v>37</v>
      </c>
      <c r="AV10" s="269">
        <v>180</v>
      </c>
      <c r="AW10" s="270">
        <v>2193</v>
      </c>
      <c r="AX10" s="269">
        <v>3739</v>
      </c>
      <c r="AY10" s="270">
        <v>1467</v>
      </c>
      <c r="AZ10" s="270">
        <v>3660</v>
      </c>
      <c r="BA10" s="269">
        <v>5206</v>
      </c>
      <c r="BB10" s="270">
        <v>-3739</v>
      </c>
      <c r="BC10" s="269">
        <v>-79</v>
      </c>
      <c r="BD10" s="270">
        <v>1467</v>
      </c>
      <c r="BE10" s="271"/>
      <c r="BG10" s="281" t="s">
        <v>449</v>
      </c>
      <c r="BH10" s="283" t="s">
        <v>28</v>
      </c>
      <c r="BI10" s="273">
        <f t="shared" si="0"/>
        <v>3739</v>
      </c>
      <c r="BJ10" s="274">
        <f t="shared" si="1"/>
        <v>3739</v>
      </c>
      <c r="BK10" s="275">
        <f t="shared" si="2"/>
        <v>1</v>
      </c>
      <c r="BL10" s="276">
        <f t="shared" si="3"/>
        <v>0</v>
      </c>
      <c r="BM10" s="277"/>
      <c r="BN10" s="281" t="s">
        <v>449</v>
      </c>
      <c r="BO10" s="283" t="s">
        <v>28</v>
      </c>
      <c r="BP10" s="278">
        <f t="shared" si="4"/>
        <v>1467</v>
      </c>
      <c r="BQ10" s="279">
        <f t="shared" si="5"/>
        <v>3739</v>
      </c>
      <c r="BR10" s="280">
        <f t="shared" si="6"/>
        <v>-2272</v>
      </c>
      <c r="BS10" s="277"/>
    </row>
    <row r="11" spans="1:71" x14ac:dyDescent="0.2">
      <c r="A11" s="281" t="s">
        <v>450</v>
      </c>
      <c r="B11" s="282" t="s">
        <v>284</v>
      </c>
      <c r="C11" s="269">
        <v>263</v>
      </c>
      <c r="D11" s="269">
        <v>10</v>
      </c>
      <c r="E11" s="269">
        <v>0</v>
      </c>
      <c r="F11" s="269">
        <v>1</v>
      </c>
      <c r="G11" s="269">
        <v>259</v>
      </c>
      <c r="H11" s="269">
        <v>10</v>
      </c>
      <c r="I11" s="269">
        <v>10058</v>
      </c>
      <c r="J11" s="269">
        <v>213</v>
      </c>
      <c r="K11" s="269">
        <v>0</v>
      </c>
      <c r="L11" s="269">
        <v>131</v>
      </c>
      <c r="M11" s="269">
        <v>61</v>
      </c>
      <c r="N11" s="269">
        <v>0</v>
      </c>
      <c r="O11" s="269">
        <v>15</v>
      </c>
      <c r="P11" s="269">
        <v>51</v>
      </c>
      <c r="Q11" s="269">
        <v>5</v>
      </c>
      <c r="R11" s="269">
        <v>2</v>
      </c>
      <c r="S11" s="269">
        <v>2</v>
      </c>
      <c r="T11" s="269">
        <v>54</v>
      </c>
      <c r="U11" s="269">
        <v>242</v>
      </c>
      <c r="V11" s="269">
        <v>5</v>
      </c>
      <c r="W11" s="269">
        <v>20</v>
      </c>
      <c r="X11" s="269">
        <v>751</v>
      </c>
      <c r="Y11" s="269">
        <v>1073</v>
      </c>
      <c r="Z11" s="269">
        <v>4</v>
      </c>
      <c r="AA11" s="269">
        <v>5</v>
      </c>
      <c r="AB11" s="269">
        <v>6</v>
      </c>
      <c r="AC11" s="269">
        <v>182</v>
      </c>
      <c r="AD11" s="269">
        <v>16</v>
      </c>
      <c r="AE11" s="269">
        <v>7</v>
      </c>
      <c r="AF11" s="269">
        <v>54</v>
      </c>
      <c r="AG11" s="269">
        <v>27</v>
      </c>
      <c r="AH11" s="269">
        <v>22</v>
      </c>
      <c r="AI11" s="269">
        <v>115</v>
      </c>
      <c r="AJ11" s="269">
        <v>95</v>
      </c>
      <c r="AK11" s="269">
        <v>41</v>
      </c>
      <c r="AL11" s="269">
        <v>24</v>
      </c>
      <c r="AM11" s="269">
        <v>89</v>
      </c>
      <c r="AN11" s="269">
        <v>2444</v>
      </c>
      <c r="AO11" s="269">
        <v>756</v>
      </c>
      <c r="AP11" s="270">
        <v>17113</v>
      </c>
      <c r="AQ11" s="269">
        <v>27</v>
      </c>
      <c r="AR11" s="269">
        <v>160</v>
      </c>
      <c r="AS11" s="269">
        <v>0</v>
      </c>
      <c r="AT11" s="269">
        <v>39</v>
      </c>
      <c r="AU11" s="269">
        <v>59</v>
      </c>
      <c r="AV11" s="269">
        <v>-513</v>
      </c>
      <c r="AW11" s="270">
        <v>-228</v>
      </c>
      <c r="AX11" s="269">
        <v>16885</v>
      </c>
      <c r="AY11" s="270">
        <v>24057</v>
      </c>
      <c r="AZ11" s="270">
        <v>23829</v>
      </c>
      <c r="BA11" s="269">
        <v>40942</v>
      </c>
      <c r="BB11" s="270">
        <v>-11218</v>
      </c>
      <c r="BC11" s="269">
        <v>12611</v>
      </c>
      <c r="BD11" s="270">
        <v>29724</v>
      </c>
      <c r="BE11" s="271"/>
      <c r="BG11" s="281" t="s">
        <v>450</v>
      </c>
      <c r="BH11" s="283" t="s">
        <v>284</v>
      </c>
      <c r="BI11" s="273">
        <f t="shared" si="0"/>
        <v>16885</v>
      </c>
      <c r="BJ11" s="274">
        <f t="shared" si="1"/>
        <v>11218</v>
      </c>
      <c r="BK11" s="275">
        <f t="shared" si="2"/>
        <v>0.6643766656795973</v>
      </c>
      <c r="BL11" s="276">
        <f t="shared" si="3"/>
        <v>0.3356233343204027</v>
      </c>
      <c r="BM11" s="277"/>
      <c r="BN11" s="281" t="s">
        <v>450</v>
      </c>
      <c r="BO11" s="283" t="s">
        <v>284</v>
      </c>
      <c r="BP11" s="278">
        <f t="shared" si="4"/>
        <v>24057</v>
      </c>
      <c r="BQ11" s="279">
        <f t="shared" si="5"/>
        <v>11218</v>
      </c>
      <c r="BR11" s="280">
        <f t="shared" si="6"/>
        <v>12839</v>
      </c>
      <c r="BS11" s="277"/>
    </row>
    <row r="12" spans="1:71" x14ac:dyDescent="0.2">
      <c r="A12" s="281" t="s">
        <v>451</v>
      </c>
      <c r="B12" s="282" t="s">
        <v>29</v>
      </c>
      <c r="C12" s="269">
        <v>663</v>
      </c>
      <c r="D12" s="269">
        <v>0</v>
      </c>
      <c r="E12" s="269">
        <v>0</v>
      </c>
      <c r="F12" s="269">
        <v>5</v>
      </c>
      <c r="G12" s="269">
        <v>165</v>
      </c>
      <c r="H12" s="269">
        <v>167</v>
      </c>
      <c r="I12" s="269">
        <v>1108</v>
      </c>
      <c r="J12" s="269">
        <v>5361</v>
      </c>
      <c r="K12" s="269">
        <v>1</v>
      </c>
      <c r="L12" s="269">
        <v>3841</v>
      </c>
      <c r="M12" s="269">
        <v>103</v>
      </c>
      <c r="N12" s="269">
        <v>10</v>
      </c>
      <c r="O12" s="269">
        <v>54</v>
      </c>
      <c r="P12" s="269">
        <v>125</v>
      </c>
      <c r="Q12" s="269">
        <v>13</v>
      </c>
      <c r="R12" s="269">
        <v>8</v>
      </c>
      <c r="S12" s="269">
        <v>6</v>
      </c>
      <c r="T12" s="269">
        <v>155</v>
      </c>
      <c r="U12" s="269">
        <v>448</v>
      </c>
      <c r="V12" s="269">
        <v>8</v>
      </c>
      <c r="W12" s="269">
        <v>147</v>
      </c>
      <c r="X12" s="269">
        <v>621</v>
      </c>
      <c r="Y12" s="269">
        <v>123</v>
      </c>
      <c r="Z12" s="269">
        <v>0</v>
      </c>
      <c r="AA12" s="269">
        <v>15</v>
      </c>
      <c r="AB12" s="269">
        <v>24</v>
      </c>
      <c r="AC12" s="269">
        <v>0</v>
      </c>
      <c r="AD12" s="269">
        <v>0</v>
      </c>
      <c r="AE12" s="269">
        <v>1</v>
      </c>
      <c r="AF12" s="269">
        <v>8</v>
      </c>
      <c r="AG12" s="269">
        <v>1</v>
      </c>
      <c r="AH12" s="269">
        <v>15</v>
      </c>
      <c r="AI12" s="269">
        <v>134</v>
      </c>
      <c r="AJ12" s="269">
        <v>3912</v>
      </c>
      <c r="AK12" s="269">
        <v>5</v>
      </c>
      <c r="AL12" s="269">
        <v>35</v>
      </c>
      <c r="AM12" s="269">
        <v>87</v>
      </c>
      <c r="AN12" s="269">
        <v>7</v>
      </c>
      <c r="AO12" s="269">
        <v>57</v>
      </c>
      <c r="AP12" s="270">
        <v>17433</v>
      </c>
      <c r="AQ12" s="269">
        <v>59</v>
      </c>
      <c r="AR12" s="269">
        <v>1164</v>
      </c>
      <c r="AS12" s="269">
        <v>0</v>
      </c>
      <c r="AT12" s="269">
        <v>0</v>
      </c>
      <c r="AU12" s="269">
        <v>0</v>
      </c>
      <c r="AV12" s="269">
        <v>683</v>
      </c>
      <c r="AW12" s="270">
        <v>1906</v>
      </c>
      <c r="AX12" s="269">
        <v>19339</v>
      </c>
      <c r="AY12" s="270">
        <v>14863</v>
      </c>
      <c r="AZ12" s="270">
        <v>16769</v>
      </c>
      <c r="BA12" s="269">
        <v>34202</v>
      </c>
      <c r="BB12" s="270">
        <v>-19339</v>
      </c>
      <c r="BC12" s="269">
        <v>-2570</v>
      </c>
      <c r="BD12" s="270">
        <v>14863</v>
      </c>
      <c r="BE12" s="271"/>
      <c r="BG12" s="281" t="s">
        <v>451</v>
      </c>
      <c r="BH12" s="283" t="s">
        <v>29</v>
      </c>
      <c r="BI12" s="273">
        <f t="shared" si="0"/>
        <v>19339</v>
      </c>
      <c r="BJ12" s="274">
        <f t="shared" si="1"/>
        <v>19339</v>
      </c>
      <c r="BK12" s="275">
        <f t="shared" si="2"/>
        <v>1</v>
      </c>
      <c r="BL12" s="276">
        <f t="shared" si="3"/>
        <v>0</v>
      </c>
      <c r="BM12" s="277"/>
      <c r="BN12" s="281" t="s">
        <v>451</v>
      </c>
      <c r="BO12" s="283" t="s">
        <v>29</v>
      </c>
      <c r="BP12" s="278">
        <f t="shared" si="4"/>
        <v>14863</v>
      </c>
      <c r="BQ12" s="279">
        <f t="shared" si="5"/>
        <v>19339</v>
      </c>
      <c r="BR12" s="280">
        <f t="shared" si="6"/>
        <v>-4476</v>
      </c>
      <c r="BS12" s="277"/>
    </row>
    <row r="13" spans="1:71" x14ac:dyDescent="0.2">
      <c r="A13" s="281" t="s">
        <v>452</v>
      </c>
      <c r="B13" s="282" t="s">
        <v>30</v>
      </c>
      <c r="C13" s="269">
        <v>70</v>
      </c>
      <c r="D13" s="269">
        <v>9</v>
      </c>
      <c r="E13" s="269">
        <v>1</v>
      </c>
      <c r="F13" s="269">
        <v>8</v>
      </c>
      <c r="G13" s="269">
        <v>72</v>
      </c>
      <c r="H13" s="269">
        <v>9</v>
      </c>
      <c r="I13" s="269">
        <v>140</v>
      </c>
      <c r="J13" s="269">
        <v>1209</v>
      </c>
      <c r="K13" s="269">
        <v>39</v>
      </c>
      <c r="L13" s="269">
        <v>31</v>
      </c>
      <c r="M13" s="269">
        <v>67</v>
      </c>
      <c r="N13" s="269">
        <v>59</v>
      </c>
      <c r="O13" s="269">
        <v>17</v>
      </c>
      <c r="P13" s="269">
        <v>41</v>
      </c>
      <c r="Q13" s="269">
        <v>4</v>
      </c>
      <c r="R13" s="269">
        <v>2</v>
      </c>
      <c r="S13" s="269">
        <v>0</v>
      </c>
      <c r="T13" s="269">
        <v>12</v>
      </c>
      <c r="U13" s="269">
        <v>35</v>
      </c>
      <c r="V13" s="269">
        <v>0</v>
      </c>
      <c r="W13" s="269">
        <v>29</v>
      </c>
      <c r="X13" s="269">
        <v>36</v>
      </c>
      <c r="Y13" s="269">
        <v>276</v>
      </c>
      <c r="Z13" s="269">
        <v>70</v>
      </c>
      <c r="AA13" s="269">
        <v>20</v>
      </c>
      <c r="AB13" s="269">
        <v>19</v>
      </c>
      <c r="AC13" s="269">
        <v>35</v>
      </c>
      <c r="AD13" s="269">
        <v>1</v>
      </c>
      <c r="AE13" s="269">
        <v>2</v>
      </c>
      <c r="AF13" s="269">
        <v>649</v>
      </c>
      <c r="AG13" s="269">
        <v>1</v>
      </c>
      <c r="AH13" s="269">
        <v>176</v>
      </c>
      <c r="AI13" s="269">
        <v>59</v>
      </c>
      <c r="AJ13" s="269">
        <v>52</v>
      </c>
      <c r="AK13" s="269">
        <v>8</v>
      </c>
      <c r="AL13" s="269">
        <v>18</v>
      </c>
      <c r="AM13" s="269">
        <v>80</v>
      </c>
      <c r="AN13" s="269">
        <v>0</v>
      </c>
      <c r="AO13" s="269">
        <v>108</v>
      </c>
      <c r="AP13" s="270">
        <v>3464</v>
      </c>
      <c r="AQ13" s="269">
        <v>5</v>
      </c>
      <c r="AR13" s="269">
        <v>2296</v>
      </c>
      <c r="AS13" s="269">
        <v>0</v>
      </c>
      <c r="AT13" s="269">
        <v>0</v>
      </c>
      <c r="AU13" s="269">
        <v>0</v>
      </c>
      <c r="AV13" s="269">
        <v>-1</v>
      </c>
      <c r="AW13" s="270">
        <v>2300</v>
      </c>
      <c r="AX13" s="269">
        <v>5764</v>
      </c>
      <c r="AY13" s="270">
        <v>341</v>
      </c>
      <c r="AZ13" s="270">
        <v>2641</v>
      </c>
      <c r="BA13" s="269">
        <v>6105</v>
      </c>
      <c r="BB13" s="270">
        <v>-5479</v>
      </c>
      <c r="BC13" s="269">
        <v>-2838</v>
      </c>
      <c r="BD13" s="270">
        <v>626</v>
      </c>
      <c r="BE13" s="271"/>
      <c r="BG13" s="281" t="s">
        <v>452</v>
      </c>
      <c r="BH13" s="283" t="s">
        <v>30</v>
      </c>
      <c r="BI13" s="273">
        <f t="shared" si="0"/>
        <v>5764</v>
      </c>
      <c r="BJ13" s="274">
        <f t="shared" si="1"/>
        <v>5479</v>
      </c>
      <c r="BK13" s="275">
        <f t="shared" si="2"/>
        <v>0.95055517002081891</v>
      </c>
      <c r="BL13" s="276">
        <f t="shared" si="3"/>
        <v>4.9444829979181093E-2</v>
      </c>
      <c r="BM13" s="277"/>
      <c r="BN13" s="281" t="s">
        <v>452</v>
      </c>
      <c r="BO13" s="283" t="s">
        <v>30</v>
      </c>
      <c r="BP13" s="278">
        <f t="shared" si="4"/>
        <v>341</v>
      </c>
      <c r="BQ13" s="279">
        <f t="shared" si="5"/>
        <v>5479</v>
      </c>
      <c r="BR13" s="280">
        <f t="shared" si="6"/>
        <v>-5138</v>
      </c>
      <c r="BS13" s="277"/>
    </row>
    <row r="14" spans="1:71" x14ac:dyDescent="0.2">
      <c r="A14" s="281" t="s">
        <v>453</v>
      </c>
      <c r="B14" s="282" t="s">
        <v>454</v>
      </c>
      <c r="C14" s="269">
        <v>79</v>
      </c>
      <c r="D14" s="269">
        <v>12</v>
      </c>
      <c r="E14" s="269">
        <v>0</v>
      </c>
      <c r="F14" s="269">
        <v>1</v>
      </c>
      <c r="G14" s="269">
        <v>282</v>
      </c>
      <c r="H14" s="269">
        <v>16</v>
      </c>
      <c r="I14" s="269">
        <v>670</v>
      </c>
      <c r="J14" s="269">
        <v>280</v>
      </c>
      <c r="K14" s="269">
        <v>0</v>
      </c>
      <c r="L14" s="269">
        <v>4388</v>
      </c>
      <c r="M14" s="269">
        <v>24</v>
      </c>
      <c r="N14" s="269">
        <v>2</v>
      </c>
      <c r="O14" s="269">
        <v>34</v>
      </c>
      <c r="P14" s="269">
        <v>69</v>
      </c>
      <c r="Q14" s="269">
        <v>40</v>
      </c>
      <c r="R14" s="269">
        <v>38</v>
      </c>
      <c r="S14" s="269">
        <v>14</v>
      </c>
      <c r="T14" s="269">
        <v>176</v>
      </c>
      <c r="U14" s="269">
        <v>1313</v>
      </c>
      <c r="V14" s="269">
        <v>31</v>
      </c>
      <c r="W14" s="269">
        <v>557</v>
      </c>
      <c r="X14" s="269">
        <v>1062</v>
      </c>
      <c r="Y14" s="269">
        <v>307</v>
      </c>
      <c r="Z14" s="269">
        <v>0</v>
      </c>
      <c r="AA14" s="269">
        <v>66</v>
      </c>
      <c r="AB14" s="269">
        <v>23</v>
      </c>
      <c r="AC14" s="269">
        <v>115</v>
      </c>
      <c r="AD14" s="269">
        <v>10</v>
      </c>
      <c r="AE14" s="269">
        <v>10</v>
      </c>
      <c r="AF14" s="269">
        <v>30</v>
      </c>
      <c r="AG14" s="269">
        <v>22</v>
      </c>
      <c r="AH14" s="269">
        <v>32</v>
      </c>
      <c r="AI14" s="269">
        <v>64</v>
      </c>
      <c r="AJ14" s="269">
        <v>55</v>
      </c>
      <c r="AK14" s="269">
        <v>18</v>
      </c>
      <c r="AL14" s="269">
        <v>135</v>
      </c>
      <c r="AM14" s="269">
        <v>47</v>
      </c>
      <c r="AN14" s="269">
        <v>100</v>
      </c>
      <c r="AO14" s="269">
        <v>104</v>
      </c>
      <c r="AP14" s="270">
        <v>10226</v>
      </c>
      <c r="AQ14" s="269">
        <v>9</v>
      </c>
      <c r="AR14" s="269">
        <v>392</v>
      </c>
      <c r="AS14" s="269">
        <v>1</v>
      </c>
      <c r="AT14" s="269">
        <v>0</v>
      </c>
      <c r="AU14" s="269">
        <v>0</v>
      </c>
      <c r="AV14" s="269">
        <v>2</v>
      </c>
      <c r="AW14" s="270">
        <v>404</v>
      </c>
      <c r="AX14" s="269">
        <v>10630</v>
      </c>
      <c r="AY14" s="270">
        <v>15903</v>
      </c>
      <c r="AZ14" s="270">
        <v>16307</v>
      </c>
      <c r="BA14" s="269">
        <v>26533</v>
      </c>
      <c r="BB14" s="270">
        <v>-7892</v>
      </c>
      <c r="BC14" s="269">
        <v>8415</v>
      </c>
      <c r="BD14" s="270">
        <v>18641</v>
      </c>
      <c r="BE14" s="271"/>
      <c r="BG14" s="281" t="s">
        <v>453</v>
      </c>
      <c r="BH14" s="283" t="s">
        <v>454</v>
      </c>
      <c r="BI14" s="273">
        <f t="shared" si="0"/>
        <v>10630</v>
      </c>
      <c r="BJ14" s="274">
        <f t="shared" si="1"/>
        <v>7892</v>
      </c>
      <c r="BK14" s="275">
        <f t="shared" si="2"/>
        <v>0.74242709313264343</v>
      </c>
      <c r="BL14" s="276">
        <f t="shared" si="3"/>
        <v>0.25757290686735657</v>
      </c>
      <c r="BM14" s="277"/>
      <c r="BN14" s="281" t="s">
        <v>453</v>
      </c>
      <c r="BO14" s="283" t="s">
        <v>454</v>
      </c>
      <c r="BP14" s="278">
        <f t="shared" si="4"/>
        <v>15903</v>
      </c>
      <c r="BQ14" s="279">
        <f t="shared" si="5"/>
        <v>7892</v>
      </c>
      <c r="BR14" s="280">
        <f t="shared" si="6"/>
        <v>8011</v>
      </c>
      <c r="BS14" s="277"/>
    </row>
    <row r="15" spans="1:71" x14ac:dyDescent="0.2">
      <c r="A15" s="281" t="s">
        <v>455</v>
      </c>
      <c r="B15" s="282" t="s">
        <v>31</v>
      </c>
      <c r="C15" s="269">
        <v>26</v>
      </c>
      <c r="D15" s="269">
        <v>0</v>
      </c>
      <c r="E15" s="269">
        <v>0</v>
      </c>
      <c r="F15" s="269">
        <v>0</v>
      </c>
      <c r="G15" s="269">
        <v>24</v>
      </c>
      <c r="H15" s="269">
        <v>1</v>
      </c>
      <c r="I15" s="269">
        <v>56</v>
      </c>
      <c r="J15" s="269">
        <v>102</v>
      </c>
      <c r="K15" s="269">
        <v>0</v>
      </c>
      <c r="L15" s="269">
        <v>63</v>
      </c>
      <c r="M15" s="269">
        <v>257</v>
      </c>
      <c r="N15" s="269">
        <v>13</v>
      </c>
      <c r="O15" s="269">
        <v>57</v>
      </c>
      <c r="P15" s="269">
        <v>51</v>
      </c>
      <c r="Q15" s="269">
        <v>20</v>
      </c>
      <c r="R15" s="269">
        <v>8</v>
      </c>
      <c r="S15" s="269">
        <v>7</v>
      </c>
      <c r="T15" s="269">
        <v>312</v>
      </c>
      <c r="U15" s="269">
        <v>300</v>
      </c>
      <c r="V15" s="269">
        <v>2</v>
      </c>
      <c r="W15" s="269">
        <v>86</v>
      </c>
      <c r="X15" s="269">
        <v>157</v>
      </c>
      <c r="Y15" s="269">
        <v>1221</v>
      </c>
      <c r="Z15" s="269">
        <v>0</v>
      </c>
      <c r="AA15" s="269">
        <v>8</v>
      </c>
      <c r="AB15" s="269">
        <v>1</v>
      </c>
      <c r="AC15" s="269">
        <v>5</v>
      </c>
      <c r="AD15" s="269">
        <v>0</v>
      </c>
      <c r="AE15" s="269">
        <v>2</v>
      </c>
      <c r="AF15" s="269">
        <v>0</v>
      </c>
      <c r="AG15" s="269">
        <v>0</v>
      </c>
      <c r="AH15" s="269">
        <v>3</v>
      </c>
      <c r="AI15" s="269">
        <v>31</v>
      </c>
      <c r="AJ15" s="269">
        <v>18</v>
      </c>
      <c r="AK15" s="269">
        <v>1</v>
      </c>
      <c r="AL15" s="269">
        <v>11</v>
      </c>
      <c r="AM15" s="269">
        <v>21</v>
      </c>
      <c r="AN15" s="269">
        <v>3</v>
      </c>
      <c r="AO15" s="269">
        <v>35</v>
      </c>
      <c r="AP15" s="270">
        <v>2902</v>
      </c>
      <c r="AQ15" s="269">
        <v>4</v>
      </c>
      <c r="AR15" s="269">
        <v>61</v>
      </c>
      <c r="AS15" s="269">
        <v>0</v>
      </c>
      <c r="AT15" s="269">
        <v>0</v>
      </c>
      <c r="AU15" s="269">
        <v>0</v>
      </c>
      <c r="AV15" s="269">
        <v>-65</v>
      </c>
      <c r="AW15" s="270">
        <v>0</v>
      </c>
      <c r="AX15" s="269">
        <v>2902</v>
      </c>
      <c r="AY15" s="270">
        <v>2461</v>
      </c>
      <c r="AZ15" s="270">
        <v>2461</v>
      </c>
      <c r="BA15" s="269">
        <v>5363</v>
      </c>
      <c r="BB15" s="270">
        <v>-2410</v>
      </c>
      <c r="BC15" s="269">
        <v>51</v>
      </c>
      <c r="BD15" s="270">
        <v>2953</v>
      </c>
      <c r="BE15" s="271"/>
      <c r="BG15" s="281" t="s">
        <v>455</v>
      </c>
      <c r="BH15" s="283" t="s">
        <v>31</v>
      </c>
      <c r="BI15" s="273">
        <f t="shared" si="0"/>
        <v>2902</v>
      </c>
      <c r="BJ15" s="274">
        <f t="shared" si="1"/>
        <v>2410</v>
      </c>
      <c r="BK15" s="275">
        <f t="shared" si="2"/>
        <v>0.83046175051688487</v>
      </c>
      <c r="BL15" s="276">
        <f t="shared" si="3"/>
        <v>0.16953824948311513</v>
      </c>
      <c r="BM15" s="277"/>
      <c r="BN15" s="281" t="s">
        <v>455</v>
      </c>
      <c r="BO15" s="283" t="s">
        <v>31</v>
      </c>
      <c r="BP15" s="278">
        <f t="shared" si="4"/>
        <v>2461</v>
      </c>
      <c r="BQ15" s="279">
        <f t="shared" si="5"/>
        <v>2410</v>
      </c>
      <c r="BR15" s="280">
        <f t="shared" si="6"/>
        <v>51</v>
      </c>
      <c r="BS15" s="277"/>
    </row>
    <row r="16" spans="1:71" x14ac:dyDescent="0.2">
      <c r="A16" s="281" t="s">
        <v>456</v>
      </c>
      <c r="B16" s="282" t="s">
        <v>32</v>
      </c>
      <c r="C16" s="269">
        <v>0</v>
      </c>
      <c r="D16" s="269">
        <v>0</v>
      </c>
      <c r="E16" s="269">
        <v>0</v>
      </c>
      <c r="F16" s="269">
        <v>1</v>
      </c>
      <c r="G16" s="269">
        <v>0</v>
      </c>
      <c r="H16" s="269">
        <v>0</v>
      </c>
      <c r="I16" s="269">
        <v>122</v>
      </c>
      <c r="J16" s="269">
        <v>1</v>
      </c>
      <c r="K16" s="269">
        <v>0</v>
      </c>
      <c r="L16" s="269">
        <v>37</v>
      </c>
      <c r="M16" s="269">
        <v>25</v>
      </c>
      <c r="N16" s="269">
        <v>1384</v>
      </c>
      <c r="O16" s="269">
        <v>7</v>
      </c>
      <c r="P16" s="269">
        <v>3230</v>
      </c>
      <c r="Q16" s="269">
        <v>352</v>
      </c>
      <c r="R16" s="269">
        <v>172</v>
      </c>
      <c r="S16" s="269">
        <v>8</v>
      </c>
      <c r="T16" s="269">
        <v>51</v>
      </c>
      <c r="U16" s="269">
        <v>1495</v>
      </c>
      <c r="V16" s="269">
        <v>6</v>
      </c>
      <c r="W16" s="269">
        <v>805</v>
      </c>
      <c r="X16" s="269">
        <v>113</v>
      </c>
      <c r="Y16" s="269">
        <v>532</v>
      </c>
      <c r="Z16" s="269">
        <v>0</v>
      </c>
      <c r="AA16" s="269">
        <v>0</v>
      </c>
      <c r="AB16" s="269">
        <v>0</v>
      </c>
      <c r="AC16" s="269">
        <v>0</v>
      </c>
      <c r="AD16" s="269">
        <v>0</v>
      </c>
      <c r="AE16" s="269">
        <v>0</v>
      </c>
      <c r="AF16" s="269">
        <v>3</v>
      </c>
      <c r="AG16" s="269">
        <v>0</v>
      </c>
      <c r="AH16" s="269">
        <v>1</v>
      </c>
      <c r="AI16" s="269">
        <v>0</v>
      </c>
      <c r="AJ16" s="269">
        <v>0</v>
      </c>
      <c r="AK16" s="269">
        <v>0</v>
      </c>
      <c r="AL16" s="269">
        <v>2</v>
      </c>
      <c r="AM16" s="269">
        <v>0</v>
      </c>
      <c r="AN16" s="269">
        <v>0</v>
      </c>
      <c r="AO16" s="269">
        <v>28</v>
      </c>
      <c r="AP16" s="270">
        <v>8375</v>
      </c>
      <c r="AQ16" s="269">
        <v>0</v>
      </c>
      <c r="AR16" s="269">
        <v>-16</v>
      </c>
      <c r="AS16" s="269">
        <v>0</v>
      </c>
      <c r="AT16" s="269">
        <v>-85</v>
      </c>
      <c r="AU16" s="269">
        <v>-21</v>
      </c>
      <c r="AV16" s="269">
        <v>-18</v>
      </c>
      <c r="AW16" s="270">
        <v>-140</v>
      </c>
      <c r="AX16" s="269">
        <v>8235</v>
      </c>
      <c r="AY16" s="270">
        <v>1994</v>
      </c>
      <c r="AZ16" s="270">
        <v>1854</v>
      </c>
      <c r="BA16" s="269">
        <v>10229</v>
      </c>
      <c r="BB16" s="270">
        <v>-7657</v>
      </c>
      <c r="BC16" s="269">
        <v>-5803</v>
      </c>
      <c r="BD16" s="270">
        <v>2572</v>
      </c>
      <c r="BE16" s="271"/>
      <c r="BG16" s="281" t="s">
        <v>456</v>
      </c>
      <c r="BH16" s="283" t="s">
        <v>32</v>
      </c>
      <c r="BI16" s="273">
        <f t="shared" si="0"/>
        <v>8235</v>
      </c>
      <c r="BJ16" s="274">
        <f t="shared" si="1"/>
        <v>7657</v>
      </c>
      <c r="BK16" s="275">
        <f t="shared" si="2"/>
        <v>0.92981177899210687</v>
      </c>
      <c r="BL16" s="276">
        <f t="shared" si="3"/>
        <v>7.0188221007893126E-2</v>
      </c>
      <c r="BM16" s="277"/>
      <c r="BN16" s="281" t="s">
        <v>456</v>
      </c>
      <c r="BO16" s="283" t="s">
        <v>32</v>
      </c>
      <c r="BP16" s="278">
        <f t="shared" si="4"/>
        <v>1994</v>
      </c>
      <c r="BQ16" s="279">
        <f t="shared" si="5"/>
        <v>7657</v>
      </c>
      <c r="BR16" s="280">
        <f t="shared" si="6"/>
        <v>-5663</v>
      </c>
      <c r="BS16" s="277"/>
    </row>
    <row r="17" spans="1:71" x14ac:dyDescent="0.2">
      <c r="A17" s="281" t="s">
        <v>457</v>
      </c>
      <c r="B17" s="282" t="s">
        <v>33</v>
      </c>
      <c r="C17" s="269">
        <v>0</v>
      </c>
      <c r="D17" s="269">
        <v>0</v>
      </c>
      <c r="E17" s="269">
        <v>0</v>
      </c>
      <c r="F17" s="269">
        <v>0</v>
      </c>
      <c r="G17" s="269">
        <v>25</v>
      </c>
      <c r="H17" s="269">
        <v>0</v>
      </c>
      <c r="I17" s="269">
        <v>37</v>
      </c>
      <c r="J17" s="269">
        <v>76</v>
      </c>
      <c r="K17" s="269">
        <v>0</v>
      </c>
      <c r="L17" s="269">
        <v>47</v>
      </c>
      <c r="M17" s="269">
        <v>31</v>
      </c>
      <c r="N17" s="269">
        <v>23</v>
      </c>
      <c r="O17" s="269">
        <v>2571</v>
      </c>
      <c r="P17" s="269">
        <v>935</v>
      </c>
      <c r="Q17" s="269">
        <v>115</v>
      </c>
      <c r="R17" s="269">
        <v>37</v>
      </c>
      <c r="S17" s="269">
        <v>12</v>
      </c>
      <c r="T17" s="269">
        <v>412</v>
      </c>
      <c r="U17" s="269">
        <v>2174</v>
      </c>
      <c r="V17" s="269">
        <v>30</v>
      </c>
      <c r="W17" s="269">
        <v>362</v>
      </c>
      <c r="X17" s="269">
        <v>398</v>
      </c>
      <c r="Y17" s="269">
        <v>205</v>
      </c>
      <c r="Z17" s="269">
        <v>0</v>
      </c>
      <c r="AA17" s="269">
        <v>0</v>
      </c>
      <c r="AB17" s="269">
        <v>0</v>
      </c>
      <c r="AC17" s="269">
        <v>0</v>
      </c>
      <c r="AD17" s="269">
        <v>0</v>
      </c>
      <c r="AE17" s="269">
        <v>0</v>
      </c>
      <c r="AF17" s="269">
        <v>0</v>
      </c>
      <c r="AG17" s="269">
        <v>0</v>
      </c>
      <c r="AH17" s="269">
        <v>4</v>
      </c>
      <c r="AI17" s="269">
        <v>2</v>
      </c>
      <c r="AJ17" s="269">
        <v>37</v>
      </c>
      <c r="AK17" s="269">
        <v>1</v>
      </c>
      <c r="AL17" s="269">
        <v>6</v>
      </c>
      <c r="AM17" s="269">
        <v>4</v>
      </c>
      <c r="AN17" s="269">
        <v>1</v>
      </c>
      <c r="AO17" s="269">
        <v>23</v>
      </c>
      <c r="AP17" s="270">
        <v>7568</v>
      </c>
      <c r="AQ17" s="269">
        <v>0</v>
      </c>
      <c r="AR17" s="269">
        <v>76</v>
      </c>
      <c r="AS17" s="269">
        <v>0</v>
      </c>
      <c r="AT17" s="269">
        <v>0</v>
      </c>
      <c r="AU17" s="269">
        <v>-26</v>
      </c>
      <c r="AV17" s="269">
        <v>-172</v>
      </c>
      <c r="AW17" s="270">
        <v>-122</v>
      </c>
      <c r="AX17" s="269">
        <v>7446</v>
      </c>
      <c r="AY17" s="270">
        <v>4876</v>
      </c>
      <c r="AZ17" s="270">
        <v>4754</v>
      </c>
      <c r="BA17" s="269">
        <v>12322</v>
      </c>
      <c r="BB17" s="270">
        <v>-6179</v>
      </c>
      <c r="BC17" s="269">
        <v>-1425</v>
      </c>
      <c r="BD17" s="270">
        <v>6143</v>
      </c>
      <c r="BE17" s="271"/>
      <c r="BG17" s="281" t="s">
        <v>457</v>
      </c>
      <c r="BH17" s="283" t="s">
        <v>33</v>
      </c>
      <c r="BI17" s="273">
        <f t="shared" si="0"/>
        <v>7446</v>
      </c>
      <c r="BJ17" s="274">
        <f t="shared" si="1"/>
        <v>6179</v>
      </c>
      <c r="BK17" s="275">
        <f t="shared" si="2"/>
        <v>0.82984152565135638</v>
      </c>
      <c r="BL17" s="276">
        <f t="shared" si="3"/>
        <v>0.17015847434864362</v>
      </c>
      <c r="BM17" s="277"/>
      <c r="BN17" s="281" t="s">
        <v>457</v>
      </c>
      <c r="BO17" s="283" t="s">
        <v>33</v>
      </c>
      <c r="BP17" s="278">
        <f t="shared" si="4"/>
        <v>4876</v>
      </c>
      <c r="BQ17" s="279">
        <f t="shared" si="5"/>
        <v>6179</v>
      </c>
      <c r="BR17" s="280">
        <f t="shared" si="6"/>
        <v>-1303</v>
      </c>
      <c r="BS17" s="277"/>
    </row>
    <row r="18" spans="1:71" x14ac:dyDescent="0.2">
      <c r="A18" s="281" t="s">
        <v>458</v>
      </c>
      <c r="B18" s="282" t="s">
        <v>34</v>
      </c>
      <c r="C18" s="269">
        <v>13</v>
      </c>
      <c r="D18" s="269">
        <v>0</v>
      </c>
      <c r="E18" s="269">
        <v>0</v>
      </c>
      <c r="F18" s="269">
        <v>8</v>
      </c>
      <c r="G18" s="269">
        <v>100</v>
      </c>
      <c r="H18" s="269">
        <v>4</v>
      </c>
      <c r="I18" s="269">
        <v>179</v>
      </c>
      <c r="J18" s="269">
        <v>136</v>
      </c>
      <c r="K18" s="269">
        <v>1</v>
      </c>
      <c r="L18" s="269">
        <v>105</v>
      </c>
      <c r="M18" s="269">
        <v>32</v>
      </c>
      <c r="N18" s="269">
        <v>2</v>
      </c>
      <c r="O18" s="269">
        <v>10</v>
      </c>
      <c r="P18" s="269">
        <v>1005</v>
      </c>
      <c r="Q18" s="269">
        <v>109</v>
      </c>
      <c r="R18" s="269">
        <v>61</v>
      </c>
      <c r="S18" s="269">
        <v>13</v>
      </c>
      <c r="T18" s="269">
        <v>184</v>
      </c>
      <c r="U18" s="269">
        <v>916</v>
      </c>
      <c r="V18" s="269">
        <v>20</v>
      </c>
      <c r="W18" s="269">
        <v>151</v>
      </c>
      <c r="X18" s="269">
        <v>368</v>
      </c>
      <c r="Y18" s="269">
        <v>2183</v>
      </c>
      <c r="Z18" s="269">
        <v>0</v>
      </c>
      <c r="AA18" s="269">
        <v>1</v>
      </c>
      <c r="AB18" s="269">
        <v>0</v>
      </c>
      <c r="AC18" s="269">
        <v>65</v>
      </c>
      <c r="AD18" s="269">
        <v>0</v>
      </c>
      <c r="AE18" s="269">
        <v>8</v>
      </c>
      <c r="AF18" s="269">
        <v>21</v>
      </c>
      <c r="AG18" s="269">
        <v>0</v>
      </c>
      <c r="AH18" s="269">
        <v>72</v>
      </c>
      <c r="AI18" s="269">
        <v>3</v>
      </c>
      <c r="AJ18" s="269">
        <v>7</v>
      </c>
      <c r="AK18" s="269">
        <v>5</v>
      </c>
      <c r="AL18" s="269">
        <v>14</v>
      </c>
      <c r="AM18" s="269">
        <v>33</v>
      </c>
      <c r="AN18" s="269">
        <v>0</v>
      </c>
      <c r="AO18" s="269">
        <v>33</v>
      </c>
      <c r="AP18" s="270">
        <v>5862</v>
      </c>
      <c r="AQ18" s="269">
        <v>10</v>
      </c>
      <c r="AR18" s="269">
        <v>127</v>
      </c>
      <c r="AS18" s="269">
        <v>0</v>
      </c>
      <c r="AT18" s="269">
        <v>50</v>
      </c>
      <c r="AU18" s="269">
        <v>67</v>
      </c>
      <c r="AV18" s="269">
        <v>-81</v>
      </c>
      <c r="AW18" s="270">
        <v>173</v>
      </c>
      <c r="AX18" s="269">
        <v>6035</v>
      </c>
      <c r="AY18" s="270">
        <v>11832</v>
      </c>
      <c r="AZ18" s="270">
        <v>12005</v>
      </c>
      <c r="BA18" s="269">
        <v>17867</v>
      </c>
      <c r="BB18" s="270">
        <v>-4179</v>
      </c>
      <c r="BC18" s="269">
        <v>7826</v>
      </c>
      <c r="BD18" s="270">
        <v>13688</v>
      </c>
      <c r="BE18" s="271"/>
      <c r="BG18" s="281" t="s">
        <v>458</v>
      </c>
      <c r="BH18" s="283" t="s">
        <v>34</v>
      </c>
      <c r="BI18" s="273">
        <f t="shared" si="0"/>
        <v>6035</v>
      </c>
      <c r="BJ18" s="274">
        <f t="shared" si="1"/>
        <v>4179</v>
      </c>
      <c r="BK18" s="275">
        <f t="shared" si="2"/>
        <v>0.69246064623032311</v>
      </c>
      <c r="BL18" s="276">
        <f t="shared" si="3"/>
        <v>0.30753935376967689</v>
      </c>
      <c r="BM18" s="277"/>
      <c r="BN18" s="281" t="s">
        <v>458</v>
      </c>
      <c r="BO18" s="283" t="s">
        <v>34</v>
      </c>
      <c r="BP18" s="278">
        <f t="shared" si="4"/>
        <v>11832</v>
      </c>
      <c r="BQ18" s="279">
        <f t="shared" si="5"/>
        <v>4179</v>
      </c>
      <c r="BR18" s="280">
        <f t="shared" si="6"/>
        <v>7653</v>
      </c>
      <c r="BS18" s="277"/>
    </row>
    <row r="19" spans="1:71" x14ac:dyDescent="0.2">
      <c r="A19" s="281" t="s">
        <v>459</v>
      </c>
      <c r="B19" s="284" t="s">
        <v>268</v>
      </c>
      <c r="C19" s="269">
        <v>0</v>
      </c>
      <c r="D19" s="269">
        <v>0</v>
      </c>
      <c r="E19" s="269">
        <v>0</v>
      </c>
      <c r="F19" s="269">
        <v>1</v>
      </c>
      <c r="G19" s="269">
        <v>0</v>
      </c>
      <c r="H19" s="269">
        <v>0</v>
      </c>
      <c r="I19" s="269">
        <v>14</v>
      </c>
      <c r="J19" s="269">
        <v>0</v>
      </c>
      <c r="K19" s="269">
        <v>0</v>
      </c>
      <c r="L19" s="269">
        <v>8</v>
      </c>
      <c r="M19" s="269">
        <v>7</v>
      </c>
      <c r="N19" s="269">
        <v>0</v>
      </c>
      <c r="O19" s="269">
        <v>0</v>
      </c>
      <c r="P19" s="269">
        <v>14</v>
      </c>
      <c r="Q19" s="269">
        <v>482</v>
      </c>
      <c r="R19" s="269">
        <v>75</v>
      </c>
      <c r="S19" s="269">
        <v>5</v>
      </c>
      <c r="T19" s="269">
        <v>20</v>
      </c>
      <c r="U19" s="269">
        <v>445</v>
      </c>
      <c r="V19" s="269">
        <v>2</v>
      </c>
      <c r="W19" s="269">
        <v>118</v>
      </c>
      <c r="X19" s="269">
        <v>18</v>
      </c>
      <c r="Y19" s="269">
        <v>146</v>
      </c>
      <c r="Z19" s="269">
        <v>0</v>
      </c>
      <c r="AA19" s="269">
        <v>18</v>
      </c>
      <c r="AB19" s="269">
        <v>0</v>
      </c>
      <c r="AC19" s="269">
        <v>0</v>
      </c>
      <c r="AD19" s="269">
        <v>0</v>
      </c>
      <c r="AE19" s="269">
        <v>0</v>
      </c>
      <c r="AF19" s="269">
        <v>1</v>
      </c>
      <c r="AG19" s="269">
        <v>0</v>
      </c>
      <c r="AH19" s="269">
        <v>6</v>
      </c>
      <c r="AI19" s="269">
        <v>0</v>
      </c>
      <c r="AJ19" s="269">
        <v>0</v>
      </c>
      <c r="AK19" s="269">
        <v>0</v>
      </c>
      <c r="AL19" s="269">
        <v>113</v>
      </c>
      <c r="AM19" s="269">
        <v>0</v>
      </c>
      <c r="AN19" s="269">
        <v>0</v>
      </c>
      <c r="AO19" s="269">
        <v>0</v>
      </c>
      <c r="AP19" s="270">
        <v>1493</v>
      </c>
      <c r="AQ19" s="269">
        <v>0</v>
      </c>
      <c r="AR19" s="269">
        <v>6</v>
      </c>
      <c r="AS19" s="269">
        <v>0</v>
      </c>
      <c r="AT19" s="269">
        <v>460</v>
      </c>
      <c r="AU19" s="269">
        <v>743</v>
      </c>
      <c r="AV19" s="269">
        <v>55</v>
      </c>
      <c r="AW19" s="270">
        <v>1264</v>
      </c>
      <c r="AX19" s="269">
        <v>2757</v>
      </c>
      <c r="AY19" s="270">
        <v>2830</v>
      </c>
      <c r="AZ19" s="270">
        <v>4094</v>
      </c>
      <c r="BA19" s="269">
        <v>5587</v>
      </c>
      <c r="BB19" s="270">
        <v>-2641</v>
      </c>
      <c r="BC19" s="269">
        <v>1453</v>
      </c>
      <c r="BD19" s="270">
        <v>2946</v>
      </c>
      <c r="BE19" s="271"/>
      <c r="BG19" s="281" t="s">
        <v>459</v>
      </c>
      <c r="BH19" s="285" t="s">
        <v>268</v>
      </c>
      <c r="BI19" s="273">
        <f t="shared" si="0"/>
        <v>2757</v>
      </c>
      <c r="BJ19" s="274">
        <f t="shared" si="1"/>
        <v>2641</v>
      </c>
      <c r="BK19" s="275">
        <f t="shared" si="2"/>
        <v>0.95792528110264785</v>
      </c>
      <c r="BL19" s="276">
        <f t="shared" si="3"/>
        <v>4.2074718897352148E-2</v>
      </c>
      <c r="BM19" s="277"/>
      <c r="BN19" s="281" t="s">
        <v>459</v>
      </c>
      <c r="BO19" s="285" t="s">
        <v>268</v>
      </c>
      <c r="BP19" s="278">
        <f t="shared" si="4"/>
        <v>2830</v>
      </c>
      <c r="BQ19" s="279">
        <f t="shared" si="5"/>
        <v>2641</v>
      </c>
      <c r="BR19" s="280">
        <f t="shared" si="6"/>
        <v>189</v>
      </c>
      <c r="BS19" s="277"/>
    </row>
    <row r="20" spans="1:71" x14ac:dyDescent="0.2">
      <c r="A20" s="281" t="s">
        <v>460</v>
      </c>
      <c r="B20" s="284" t="s">
        <v>269</v>
      </c>
      <c r="C20" s="269">
        <v>0</v>
      </c>
      <c r="D20" s="269">
        <v>0</v>
      </c>
      <c r="E20" s="269">
        <v>0</v>
      </c>
      <c r="F20" s="269">
        <v>1</v>
      </c>
      <c r="G20" s="269">
        <v>0</v>
      </c>
      <c r="H20" s="269">
        <v>0</v>
      </c>
      <c r="I20" s="269">
        <v>1</v>
      </c>
      <c r="J20" s="269">
        <v>0</v>
      </c>
      <c r="K20" s="269">
        <v>0</v>
      </c>
      <c r="L20" s="269">
        <v>53</v>
      </c>
      <c r="M20" s="269">
        <v>4</v>
      </c>
      <c r="N20" s="269">
        <v>0</v>
      </c>
      <c r="O20" s="269">
        <v>1</v>
      </c>
      <c r="P20" s="269">
        <v>7</v>
      </c>
      <c r="Q20" s="269">
        <v>15</v>
      </c>
      <c r="R20" s="269">
        <v>275</v>
      </c>
      <c r="S20" s="269">
        <v>1</v>
      </c>
      <c r="T20" s="269">
        <v>27</v>
      </c>
      <c r="U20" s="269">
        <v>79</v>
      </c>
      <c r="V20" s="269">
        <v>0</v>
      </c>
      <c r="W20" s="269">
        <v>13</v>
      </c>
      <c r="X20" s="269">
        <v>4</v>
      </c>
      <c r="Y20" s="269">
        <v>2</v>
      </c>
      <c r="Z20" s="269">
        <v>0</v>
      </c>
      <c r="AA20" s="269">
        <v>0</v>
      </c>
      <c r="AB20" s="269">
        <v>0</v>
      </c>
      <c r="AC20" s="269">
        <v>0</v>
      </c>
      <c r="AD20" s="269">
        <v>0</v>
      </c>
      <c r="AE20" s="269">
        <v>0</v>
      </c>
      <c r="AF20" s="269">
        <v>0</v>
      </c>
      <c r="AG20" s="269">
        <v>0</v>
      </c>
      <c r="AH20" s="269">
        <v>0</v>
      </c>
      <c r="AI20" s="269">
        <v>0</v>
      </c>
      <c r="AJ20" s="269">
        <v>0</v>
      </c>
      <c r="AK20" s="269">
        <v>0</v>
      </c>
      <c r="AL20" s="269">
        <v>167</v>
      </c>
      <c r="AM20" s="269">
        <v>0</v>
      </c>
      <c r="AN20" s="269">
        <v>0</v>
      </c>
      <c r="AO20" s="269">
        <v>0</v>
      </c>
      <c r="AP20" s="270">
        <v>650</v>
      </c>
      <c r="AQ20" s="269">
        <v>0</v>
      </c>
      <c r="AR20" s="269">
        <v>4</v>
      </c>
      <c r="AS20" s="269">
        <v>0</v>
      </c>
      <c r="AT20" s="269">
        <v>272</v>
      </c>
      <c r="AU20" s="269">
        <v>1265</v>
      </c>
      <c r="AV20" s="269">
        <v>3</v>
      </c>
      <c r="AW20" s="270">
        <v>1544</v>
      </c>
      <c r="AX20" s="269">
        <v>2194</v>
      </c>
      <c r="AY20" s="270">
        <v>1812</v>
      </c>
      <c r="AZ20" s="270">
        <v>3356</v>
      </c>
      <c r="BA20" s="269">
        <v>4006</v>
      </c>
      <c r="BB20" s="270">
        <v>-2194</v>
      </c>
      <c r="BC20" s="269">
        <v>1162</v>
      </c>
      <c r="BD20" s="270">
        <v>1812</v>
      </c>
      <c r="BE20" s="271"/>
      <c r="BG20" s="281" t="s">
        <v>460</v>
      </c>
      <c r="BH20" s="285" t="s">
        <v>269</v>
      </c>
      <c r="BI20" s="273">
        <f t="shared" si="0"/>
        <v>2194</v>
      </c>
      <c r="BJ20" s="274">
        <f t="shared" si="1"/>
        <v>2194</v>
      </c>
      <c r="BK20" s="275">
        <f t="shared" si="2"/>
        <v>1</v>
      </c>
      <c r="BL20" s="276">
        <f t="shared" si="3"/>
        <v>0</v>
      </c>
      <c r="BM20" s="277"/>
      <c r="BN20" s="281" t="s">
        <v>460</v>
      </c>
      <c r="BO20" s="285" t="s">
        <v>269</v>
      </c>
      <c r="BP20" s="278">
        <f t="shared" si="4"/>
        <v>1812</v>
      </c>
      <c r="BQ20" s="279">
        <f t="shared" si="5"/>
        <v>2194</v>
      </c>
      <c r="BR20" s="280">
        <f t="shared" si="6"/>
        <v>-382</v>
      </c>
      <c r="BS20" s="277"/>
    </row>
    <row r="21" spans="1:71" x14ac:dyDescent="0.2">
      <c r="A21" s="281" t="s">
        <v>461</v>
      </c>
      <c r="B21" s="284" t="s">
        <v>270</v>
      </c>
      <c r="C21" s="269">
        <v>4</v>
      </c>
      <c r="D21" s="269">
        <v>0</v>
      </c>
      <c r="E21" s="269">
        <v>0</v>
      </c>
      <c r="F21" s="269">
        <v>0</v>
      </c>
      <c r="G21" s="269">
        <v>0</v>
      </c>
      <c r="H21" s="269">
        <v>0</v>
      </c>
      <c r="I21" s="269">
        <v>0</v>
      </c>
      <c r="J21" s="269">
        <v>0</v>
      </c>
      <c r="K21" s="269">
        <v>0</v>
      </c>
      <c r="L21" s="269">
        <v>0</v>
      </c>
      <c r="M21" s="269">
        <v>0</v>
      </c>
      <c r="N21" s="269">
        <v>0</v>
      </c>
      <c r="O21" s="269">
        <v>0</v>
      </c>
      <c r="P21" s="269">
        <v>0</v>
      </c>
      <c r="Q21" s="269">
        <v>8</v>
      </c>
      <c r="R21" s="269">
        <v>11</v>
      </c>
      <c r="S21" s="269">
        <v>30</v>
      </c>
      <c r="T21" s="269">
        <v>1</v>
      </c>
      <c r="U21" s="269">
        <v>31</v>
      </c>
      <c r="V21" s="269">
        <v>2</v>
      </c>
      <c r="W21" s="269">
        <v>6</v>
      </c>
      <c r="X21" s="269">
        <v>6</v>
      </c>
      <c r="Y21" s="269">
        <v>4</v>
      </c>
      <c r="Z21" s="269">
        <v>0</v>
      </c>
      <c r="AA21" s="269">
        <v>0</v>
      </c>
      <c r="AB21" s="269">
        <v>0</v>
      </c>
      <c r="AC21" s="269">
        <v>25</v>
      </c>
      <c r="AD21" s="269">
        <v>0</v>
      </c>
      <c r="AE21" s="269">
        <v>0</v>
      </c>
      <c r="AF21" s="269">
        <v>0</v>
      </c>
      <c r="AG21" s="269">
        <v>0</v>
      </c>
      <c r="AH21" s="269">
        <v>52</v>
      </c>
      <c r="AI21" s="269">
        <v>0</v>
      </c>
      <c r="AJ21" s="269">
        <v>302</v>
      </c>
      <c r="AK21" s="269">
        <v>0</v>
      </c>
      <c r="AL21" s="269">
        <v>57</v>
      </c>
      <c r="AM21" s="269">
        <v>12</v>
      </c>
      <c r="AN21" s="269">
        <v>2</v>
      </c>
      <c r="AO21" s="269">
        <v>43</v>
      </c>
      <c r="AP21" s="270">
        <v>596</v>
      </c>
      <c r="AQ21" s="269">
        <v>7</v>
      </c>
      <c r="AR21" s="269">
        <v>48</v>
      </c>
      <c r="AS21" s="269">
        <v>0</v>
      </c>
      <c r="AT21" s="269">
        <v>1340</v>
      </c>
      <c r="AU21" s="269">
        <v>811</v>
      </c>
      <c r="AV21" s="269">
        <v>14</v>
      </c>
      <c r="AW21" s="270">
        <v>2220</v>
      </c>
      <c r="AX21" s="269">
        <v>2816</v>
      </c>
      <c r="AY21" s="270">
        <v>133</v>
      </c>
      <c r="AZ21" s="270">
        <v>2353</v>
      </c>
      <c r="BA21" s="269">
        <v>2949</v>
      </c>
      <c r="BB21" s="270">
        <v>-2614</v>
      </c>
      <c r="BC21" s="269">
        <v>-261</v>
      </c>
      <c r="BD21" s="270">
        <v>335</v>
      </c>
      <c r="BE21" s="271"/>
      <c r="BG21" s="281" t="s">
        <v>461</v>
      </c>
      <c r="BH21" s="285" t="s">
        <v>270</v>
      </c>
      <c r="BI21" s="273">
        <f t="shared" si="0"/>
        <v>2816</v>
      </c>
      <c r="BJ21" s="274">
        <f t="shared" si="1"/>
        <v>2614</v>
      </c>
      <c r="BK21" s="275">
        <f t="shared" si="2"/>
        <v>0.92826704545454541</v>
      </c>
      <c r="BL21" s="276">
        <f t="shared" si="3"/>
        <v>7.1732954545454586E-2</v>
      </c>
      <c r="BM21" s="277"/>
      <c r="BN21" s="281" t="s">
        <v>461</v>
      </c>
      <c r="BO21" s="285" t="s">
        <v>270</v>
      </c>
      <c r="BP21" s="278">
        <f t="shared" si="4"/>
        <v>133</v>
      </c>
      <c r="BQ21" s="279">
        <f t="shared" si="5"/>
        <v>2614</v>
      </c>
      <c r="BR21" s="280">
        <f t="shared" si="6"/>
        <v>-2481</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1</v>
      </c>
      <c r="P22" s="269">
        <v>38</v>
      </c>
      <c r="Q22" s="269">
        <v>23</v>
      </c>
      <c r="R22" s="269">
        <v>18</v>
      </c>
      <c r="S22" s="269">
        <v>47</v>
      </c>
      <c r="T22" s="269">
        <v>2504</v>
      </c>
      <c r="U22" s="269">
        <v>4890</v>
      </c>
      <c r="V22" s="269">
        <v>233</v>
      </c>
      <c r="W22" s="269">
        <v>163</v>
      </c>
      <c r="X22" s="269">
        <v>230</v>
      </c>
      <c r="Y22" s="269">
        <v>7</v>
      </c>
      <c r="Z22" s="269">
        <v>0</v>
      </c>
      <c r="AA22" s="269">
        <v>0</v>
      </c>
      <c r="AB22" s="269">
        <v>0</v>
      </c>
      <c r="AC22" s="269">
        <v>0</v>
      </c>
      <c r="AD22" s="269">
        <v>0</v>
      </c>
      <c r="AE22" s="269">
        <v>0</v>
      </c>
      <c r="AF22" s="269">
        <v>0</v>
      </c>
      <c r="AG22" s="269">
        <v>3</v>
      </c>
      <c r="AH22" s="269">
        <v>37</v>
      </c>
      <c r="AI22" s="269">
        <v>25</v>
      </c>
      <c r="AJ22" s="269">
        <v>0</v>
      </c>
      <c r="AK22" s="269">
        <v>0</v>
      </c>
      <c r="AL22" s="269">
        <v>168</v>
      </c>
      <c r="AM22" s="269">
        <v>0</v>
      </c>
      <c r="AN22" s="269">
        <v>61</v>
      </c>
      <c r="AO22" s="269">
        <v>63</v>
      </c>
      <c r="AP22" s="270">
        <v>8511</v>
      </c>
      <c r="AQ22" s="269">
        <v>0</v>
      </c>
      <c r="AR22" s="269">
        <v>71</v>
      </c>
      <c r="AS22" s="269">
        <v>0</v>
      </c>
      <c r="AT22" s="269">
        <v>0</v>
      </c>
      <c r="AU22" s="269">
        <v>0</v>
      </c>
      <c r="AV22" s="269">
        <v>-505</v>
      </c>
      <c r="AW22" s="270">
        <v>-434</v>
      </c>
      <c r="AX22" s="269">
        <v>8077</v>
      </c>
      <c r="AY22" s="270">
        <v>7972</v>
      </c>
      <c r="AZ22" s="270">
        <v>7538</v>
      </c>
      <c r="BA22" s="269">
        <v>16049</v>
      </c>
      <c r="BB22" s="270">
        <v>-7408</v>
      </c>
      <c r="BC22" s="269">
        <v>130</v>
      </c>
      <c r="BD22" s="270">
        <v>8641</v>
      </c>
      <c r="BE22" s="271"/>
      <c r="BG22" s="281" t="s">
        <v>462</v>
      </c>
      <c r="BH22" s="285" t="s">
        <v>280</v>
      </c>
      <c r="BI22" s="273">
        <f t="shared" si="0"/>
        <v>8077</v>
      </c>
      <c r="BJ22" s="274">
        <f t="shared" si="1"/>
        <v>7408</v>
      </c>
      <c r="BK22" s="275">
        <f t="shared" si="2"/>
        <v>0.91717221740745325</v>
      </c>
      <c r="BL22" s="276">
        <f t="shared" si="3"/>
        <v>8.282778259254675E-2</v>
      </c>
      <c r="BM22" s="277"/>
      <c r="BN22" s="281" t="s">
        <v>462</v>
      </c>
      <c r="BO22" s="285" t="s">
        <v>280</v>
      </c>
      <c r="BP22" s="278">
        <f t="shared" si="4"/>
        <v>7972</v>
      </c>
      <c r="BQ22" s="279">
        <f t="shared" si="5"/>
        <v>7408</v>
      </c>
      <c r="BR22" s="280">
        <f t="shared" si="6"/>
        <v>564</v>
      </c>
      <c r="BS22" s="277"/>
    </row>
    <row r="23" spans="1:71" x14ac:dyDescent="0.2">
      <c r="A23" s="281" t="s">
        <v>463</v>
      </c>
      <c r="B23" s="282" t="s">
        <v>35</v>
      </c>
      <c r="C23" s="269">
        <v>0</v>
      </c>
      <c r="D23" s="269">
        <v>0</v>
      </c>
      <c r="E23" s="269">
        <v>0</v>
      </c>
      <c r="F23" s="269">
        <v>0</v>
      </c>
      <c r="G23" s="269">
        <v>0</v>
      </c>
      <c r="H23" s="269">
        <v>0</v>
      </c>
      <c r="I23" s="269">
        <v>1</v>
      </c>
      <c r="J23" s="269">
        <v>0</v>
      </c>
      <c r="K23" s="269">
        <v>0</v>
      </c>
      <c r="L23" s="269">
        <v>0</v>
      </c>
      <c r="M23" s="269">
        <v>0</v>
      </c>
      <c r="N23" s="269">
        <v>0</v>
      </c>
      <c r="O23" s="269">
        <v>0</v>
      </c>
      <c r="P23" s="269">
        <v>11</v>
      </c>
      <c r="Q23" s="269">
        <v>72</v>
      </c>
      <c r="R23" s="269">
        <v>43</v>
      </c>
      <c r="S23" s="269">
        <v>7</v>
      </c>
      <c r="T23" s="269">
        <v>183</v>
      </c>
      <c r="U23" s="269">
        <v>3874</v>
      </c>
      <c r="V23" s="269">
        <v>14</v>
      </c>
      <c r="W23" s="269">
        <v>481</v>
      </c>
      <c r="X23" s="269">
        <v>44</v>
      </c>
      <c r="Y23" s="269">
        <v>181</v>
      </c>
      <c r="Z23" s="269">
        <v>0</v>
      </c>
      <c r="AA23" s="269">
        <v>0</v>
      </c>
      <c r="AB23" s="269">
        <v>0</v>
      </c>
      <c r="AC23" s="269">
        <v>5</v>
      </c>
      <c r="AD23" s="269">
        <v>0</v>
      </c>
      <c r="AE23" s="269">
        <v>0</v>
      </c>
      <c r="AF23" s="269">
        <v>2</v>
      </c>
      <c r="AG23" s="269">
        <v>0</v>
      </c>
      <c r="AH23" s="269">
        <v>30</v>
      </c>
      <c r="AI23" s="269">
        <v>8</v>
      </c>
      <c r="AJ23" s="269">
        <v>2</v>
      </c>
      <c r="AK23" s="269">
        <v>0</v>
      </c>
      <c r="AL23" s="269">
        <v>97</v>
      </c>
      <c r="AM23" s="269">
        <v>3</v>
      </c>
      <c r="AN23" s="269">
        <v>0</v>
      </c>
      <c r="AO23" s="269">
        <v>6</v>
      </c>
      <c r="AP23" s="270">
        <v>5064</v>
      </c>
      <c r="AQ23" s="269">
        <v>27</v>
      </c>
      <c r="AR23" s="269">
        <v>1497</v>
      </c>
      <c r="AS23" s="269">
        <v>0</v>
      </c>
      <c r="AT23" s="269">
        <v>879</v>
      </c>
      <c r="AU23" s="269">
        <v>828</v>
      </c>
      <c r="AV23" s="269">
        <v>293</v>
      </c>
      <c r="AW23" s="270">
        <v>3524</v>
      </c>
      <c r="AX23" s="269">
        <v>8588</v>
      </c>
      <c r="AY23" s="270">
        <v>26760</v>
      </c>
      <c r="AZ23" s="270">
        <v>30284</v>
      </c>
      <c r="BA23" s="269">
        <v>35348</v>
      </c>
      <c r="BB23" s="270">
        <v>-2799</v>
      </c>
      <c r="BC23" s="269">
        <v>27485</v>
      </c>
      <c r="BD23" s="270">
        <v>32549</v>
      </c>
      <c r="BE23" s="271"/>
      <c r="BG23" s="281" t="s">
        <v>463</v>
      </c>
      <c r="BH23" s="283" t="s">
        <v>35</v>
      </c>
      <c r="BI23" s="273">
        <f t="shared" si="0"/>
        <v>8588</v>
      </c>
      <c r="BJ23" s="274">
        <f t="shared" si="1"/>
        <v>2799</v>
      </c>
      <c r="BK23" s="275">
        <f t="shared" si="2"/>
        <v>0.32591988821611551</v>
      </c>
      <c r="BL23" s="276">
        <f t="shared" si="3"/>
        <v>0.67408011178388449</v>
      </c>
      <c r="BM23" s="277"/>
      <c r="BN23" s="281" t="s">
        <v>463</v>
      </c>
      <c r="BO23" s="283" t="s">
        <v>35</v>
      </c>
      <c r="BP23" s="278">
        <f t="shared" si="4"/>
        <v>26760</v>
      </c>
      <c r="BQ23" s="279">
        <f t="shared" si="5"/>
        <v>2799</v>
      </c>
      <c r="BR23" s="280">
        <f t="shared" si="6"/>
        <v>23961</v>
      </c>
      <c r="BS23" s="277"/>
    </row>
    <row r="24" spans="1:71" x14ac:dyDescent="0.2">
      <c r="A24" s="281" t="s">
        <v>464</v>
      </c>
      <c r="B24" s="282" t="s">
        <v>465</v>
      </c>
      <c r="C24" s="269">
        <v>0</v>
      </c>
      <c r="D24" s="269">
        <v>0</v>
      </c>
      <c r="E24" s="269">
        <v>0</v>
      </c>
      <c r="F24" s="269">
        <v>0</v>
      </c>
      <c r="G24" s="269">
        <v>0</v>
      </c>
      <c r="H24" s="269">
        <v>0</v>
      </c>
      <c r="I24" s="269">
        <v>0</v>
      </c>
      <c r="J24" s="269">
        <v>1</v>
      </c>
      <c r="K24" s="269">
        <v>0</v>
      </c>
      <c r="L24" s="269">
        <v>0</v>
      </c>
      <c r="M24" s="269">
        <v>0</v>
      </c>
      <c r="N24" s="269">
        <v>0</v>
      </c>
      <c r="O24" s="269">
        <v>0</v>
      </c>
      <c r="P24" s="269">
        <v>1</v>
      </c>
      <c r="Q24" s="269">
        <v>2</v>
      </c>
      <c r="R24" s="269">
        <v>0</v>
      </c>
      <c r="S24" s="269">
        <v>0</v>
      </c>
      <c r="T24" s="269">
        <v>0</v>
      </c>
      <c r="U24" s="269">
        <v>1</v>
      </c>
      <c r="V24" s="269">
        <v>20</v>
      </c>
      <c r="W24" s="269">
        <v>95</v>
      </c>
      <c r="X24" s="269">
        <v>1</v>
      </c>
      <c r="Y24" s="269">
        <v>38</v>
      </c>
      <c r="Z24" s="269">
        <v>0</v>
      </c>
      <c r="AA24" s="269">
        <v>0</v>
      </c>
      <c r="AB24" s="269">
        <v>0</v>
      </c>
      <c r="AC24" s="269">
        <v>7</v>
      </c>
      <c r="AD24" s="269">
        <v>0</v>
      </c>
      <c r="AE24" s="269">
        <v>0</v>
      </c>
      <c r="AF24" s="269">
        <v>3</v>
      </c>
      <c r="AG24" s="269">
        <v>1</v>
      </c>
      <c r="AH24" s="269">
        <v>28</v>
      </c>
      <c r="AI24" s="269">
        <v>2</v>
      </c>
      <c r="AJ24" s="269">
        <v>0</v>
      </c>
      <c r="AK24" s="269">
        <v>0</v>
      </c>
      <c r="AL24" s="269">
        <v>12</v>
      </c>
      <c r="AM24" s="269">
        <v>2</v>
      </c>
      <c r="AN24" s="269">
        <v>0</v>
      </c>
      <c r="AO24" s="269">
        <v>0</v>
      </c>
      <c r="AP24" s="270">
        <v>214</v>
      </c>
      <c r="AQ24" s="269">
        <v>3</v>
      </c>
      <c r="AR24" s="269">
        <v>1496</v>
      </c>
      <c r="AS24" s="269">
        <v>0</v>
      </c>
      <c r="AT24" s="269">
        <v>2588</v>
      </c>
      <c r="AU24" s="269">
        <v>368</v>
      </c>
      <c r="AV24" s="269">
        <v>-5</v>
      </c>
      <c r="AW24" s="270">
        <v>4450</v>
      </c>
      <c r="AX24" s="269">
        <v>4664</v>
      </c>
      <c r="AY24" s="270">
        <v>451</v>
      </c>
      <c r="AZ24" s="270">
        <v>4901</v>
      </c>
      <c r="BA24" s="269">
        <v>5115</v>
      </c>
      <c r="BB24" s="270">
        <v>-4383</v>
      </c>
      <c r="BC24" s="269">
        <v>518</v>
      </c>
      <c r="BD24" s="270">
        <v>732</v>
      </c>
      <c r="BE24" s="271"/>
      <c r="BG24" s="281" t="s">
        <v>464</v>
      </c>
      <c r="BH24" s="283" t="s">
        <v>465</v>
      </c>
      <c r="BI24" s="273">
        <f t="shared" si="0"/>
        <v>4664</v>
      </c>
      <c r="BJ24" s="274">
        <f t="shared" si="1"/>
        <v>4383</v>
      </c>
      <c r="BK24" s="275">
        <f t="shared" si="2"/>
        <v>0.93975128644939965</v>
      </c>
      <c r="BL24" s="276">
        <f t="shared" si="3"/>
        <v>6.0248713550600352E-2</v>
      </c>
      <c r="BM24" s="277"/>
      <c r="BN24" s="281" t="s">
        <v>464</v>
      </c>
      <c r="BO24" s="283" t="s">
        <v>465</v>
      </c>
      <c r="BP24" s="278">
        <f t="shared" si="4"/>
        <v>451</v>
      </c>
      <c r="BQ24" s="279">
        <f t="shared" si="5"/>
        <v>4383</v>
      </c>
      <c r="BR24" s="280">
        <f t="shared" si="6"/>
        <v>-3932</v>
      </c>
      <c r="BS24" s="277"/>
    </row>
    <row r="25" spans="1:71" x14ac:dyDescent="0.2">
      <c r="A25" s="281" t="s">
        <v>466</v>
      </c>
      <c r="B25" s="282" t="s">
        <v>191</v>
      </c>
      <c r="C25" s="269">
        <v>0</v>
      </c>
      <c r="D25" s="269">
        <v>0</v>
      </c>
      <c r="E25" s="269">
        <v>1</v>
      </c>
      <c r="F25" s="269">
        <v>0</v>
      </c>
      <c r="G25" s="269">
        <v>0</v>
      </c>
      <c r="H25" s="269">
        <v>0</v>
      </c>
      <c r="I25" s="269">
        <v>0</v>
      </c>
      <c r="J25" s="269">
        <v>0</v>
      </c>
      <c r="K25" s="269">
        <v>0</v>
      </c>
      <c r="L25" s="269">
        <v>0</v>
      </c>
      <c r="M25" s="269">
        <v>0</v>
      </c>
      <c r="N25" s="269">
        <v>0</v>
      </c>
      <c r="O25" s="269">
        <v>0</v>
      </c>
      <c r="P25" s="269">
        <v>0</v>
      </c>
      <c r="Q25" s="269">
        <v>0</v>
      </c>
      <c r="R25" s="269">
        <v>1</v>
      </c>
      <c r="S25" s="269">
        <v>0</v>
      </c>
      <c r="T25" s="269">
        <v>0</v>
      </c>
      <c r="U25" s="269">
        <v>0</v>
      </c>
      <c r="V25" s="269">
        <v>0</v>
      </c>
      <c r="W25" s="269">
        <v>6825</v>
      </c>
      <c r="X25" s="269">
        <v>0</v>
      </c>
      <c r="Y25" s="269">
        <v>0</v>
      </c>
      <c r="Z25" s="269">
        <v>0</v>
      </c>
      <c r="AA25" s="269">
        <v>0</v>
      </c>
      <c r="AB25" s="269">
        <v>0</v>
      </c>
      <c r="AC25" s="269">
        <v>0</v>
      </c>
      <c r="AD25" s="269">
        <v>0</v>
      </c>
      <c r="AE25" s="269">
        <v>0</v>
      </c>
      <c r="AF25" s="269">
        <v>5</v>
      </c>
      <c r="AG25" s="269">
        <v>0</v>
      </c>
      <c r="AH25" s="269">
        <v>89</v>
      </c>
      <c r="AI25" s="269">
        <v>1</v>
      </c>
      <c r="AJ25" s="269">
        <v>0</v>
      </c>
      <c r="AK25" s="269">
        <v>0</v>
      </c>
      <c r="AL25" s="269">
        <v>411</v>
      </c>
      <c r="AM25" s="269">
        <v>0</v>
      </c>
      <c r="AN25" s="269">
        <v>0</v>
      </c>
      <c r="AO25" s="269">
        <v>0</v>
      </c>
      <c r="AP25" s="270">
        <v>7333</v>
      </c>
      <c r="AQ25" s="269">
        <v>0</v>
      </c>
      <c r="AR25" s="269">
        <v>2862</v>
      </c>
      <c r="AS25" s="269">
        <v>0</v>
      </c>
      <c r="AT25" s="269">
        <v>2435</v>
      </c>
      <c r="AU25" s="269">
        <v>665</v>
      </c>
      <c r="AV25" s="269">
        <v>103</v>
      </c>
      <c r="AW25" s="270">
        <v>6065</v>
      </c>
      <c r="AX25" s="269">
        <v>13398</v>
      </c>
      <c r="AY25" s="270">
        <v>12494</v>
      </c>
      <c r="AZ25" s="270">
        <v>18559</v>
      </c>
      <c r="BA25" s="269">
        <v>25892</v>
      </c>
      <c r="BB25" s="270">
        <v>-11274</v>
      </c>
      <c r="BC25" s="269">
        <v>7285</v>
      </c>
      <c r="BD25" s="270">
        <v>14618</v>
      </c>
      <c r="BE25" s="271"/>
      <c r="BG25" s="281" t="s">
        <v>466</v>
      </c>
      <c r="BH25" s="283" t="s">
        <v>191</v>
      </c>
      <c r="BI25" s="273">
        <f t="shared" si="0"/>
        <v>13398</v>
      </c>
      <c r="BJ25" s="274">
        <f t="shared" si="1"/>
        <v>11274</v>
      </c>
      <c r="BK25" s="275">
        <f t="shared" si="2"/>
        <v>0.84146887595163455</v>
      </c>
      <c r="BL25" s="276">
        <f t="shared" si="3"/>
        <v>0.15853112404836545</v>
      </c>
      <c r="BM25" s="277"/>
      <c r="BN25" s="281" t="s">
        <v>466</v>
      </c>
      <c r="BO25" s="283" t="s">
        <v>191</v>
      </c>
      <c r="BP25" s="278">
        <f t="shared" si="4"/>
        <v>12494</v>
      </c>
      <c r="BQ25" s="279">
        <f t="shared" si="5"/>
        <v>11274</v>
      </c>
      <c r="BR25" s="280">
        <f t="shared" si="6"/>
        <v>1220</v>
      </c>
      <c r="BS25" s="277"/>
    </row>
    <row r="26" spans="1:71" x14ac:dyDescent="0.2">
      <c r="A26" s="281" t="s">
        <v>467</v>
      </c>
      <c r="B26" s="282" t="s">
        <v>50</v>
      </c>
      <c r="C26" s="269">
        <v>14</v>
      </c>
      <c r="D26" s="269">
        <v>6</v>
      </c>
      <c r="E26" s="269">
        <v>0</v>
      </c>
      <c r="F26" s="269">
        <v>1</v>
      </c>
      <c r="G26" s="269">
        <v>158</v>
      </c>
      <c r="H26" s="269">
        <v>25</v>
      </c>
      <c r="I26" s="269">
        <v>485</v>
      </c>
      <c r="J26" s="269">
        <v>55</v>
      </c>
      <c r="K26" s="269">
        <v>1</v>
      </c>
      <c r="L26" s="269">
        <v>41</v>
      </c>
      <c r="M26" s="269">
        <v>32</v>
      </c>
      <c r="N26" s="269">
        <v>21</v>
      </c>
      <c r="O26" s="269">
        <v>205</v>
      </c>
      <c r="P26" s="269">
        <v>42</v>
      </c>
      <c r="Q26" s="269">
        <v>4</v>
      </c>
      <c r="R26" s="269">
        <v>7</v>
      </c>
      <c r="S26" s="269">
        <v>3</v>
      </c>
      <c r="T26" s="269">
        <v>46</v>
      </c>
      <c r="U26" s="269">
        <v>135</v>
      </c>
      <c r="V26" s="269">
        <v>7</v>
      </c>
      <c r="W26" s="269">
        <v>22</v>
      </c>
      <c r="X26" s="269">
        <v>801</v>
      </c>
      <c r="Y26" s="269">
        <v>71</v>
      </c>
      <c r="Z26" s="269">
        <v>12</v>
      </c>
      <c r="AA26" s="269">
        <v>6</v>
      </c>
      <c r="AB26" s="269">
        <v>6</v>
      </c>
      <c r="AC26" s="269">
        <v>137</v>
      </c>
      <c r="AD26" s="269">
        <v>57</v>
      </c>
      <c r="AE26" s="269">
        <v>0</v>
      </c>
      <c r="AF26" s="269">
        <v>40</v>
      </c>
      <c r="AG26" s="269">
        <v>34</v>
      </c>
      <c r="AH26" s="269">
        <v>146</v>
      </c>
      <c r="AI26" s="269">
        <v>292</v>
      </c>
      <c r="AJ26" s="269">
        <v>79</v>
      </c>
      <c r="AK26" s="269">
        <v>107</v>
      </c>
      <c r="AL26" s="269">
        <v>39</v>
      </c>
      <c r="AM26" s="269">
        <v>95</v>
      </c>
      <c r="AN26" s="269">
        <v>142</v>
      </c>
      <c r="AO26" s="269">
        <v>264</v>
      </c>
      <c r="AP26" s="270">
        <v>3638</v>
      </c>
      <c r="AQ26" s="269">
        <v>105</v>
      </c>
      <c r="AR26" s="269">
        <v>1353</v>
      </c>
      <c r="AS26" s="269">
        <v>0</v>
      </c>
      <c r="AT26" s="269">
        <v>303</v>
      </c>
      <c r="AU26" s="269">
        <v>142</v>
      </c>
      <c r="AV26" s="269">
        <v>99</v>
      </c>
      <c r="AW26" s="270">
        <v>2002</v>
      </c>
      <c r="AX26" s="269">
        <v>5640</v>
      </c>
      <c r="AY26" s="270">
        <v>12285</v>
      </c>
      <c r="AZ26" s="270">
        <v>14287</v>
      </c>
      <c r="BA26" s="269">
        <v>17925</v>
      </c>
      <c r="BB26" s="270">
        <v>-1992</v>
      </c>
      <c r="BC26" s="269">
        <v>12295</v>
      </c>
      <c r="BD26" s="270">
        <v>15933</v>
      </c>
      <c r="BE26" s="271"/>
      <c r="BG26" s="281" t="s">
        <v>467</v>
      </c>
      <c r="BH26" s="283" t="s">
        <v>50</v>
      </c>
      <c r="BI26" s="273">
        <f t="shared" si="0"/>
        <v>5640</v>
      </c>
      <c r="BJ26" s="274">
        <f t="shared" si="1"/>
        <v>1992</v>
      </c>
      <c r="BK26" s="275">
        <f t="shared" si="2"/>
        <v>0.35319148936170214</v>
      </c>
      <c r="BL26" s="276">
        <f t="shared" si="3"/>
        <v>0.64680851063829792</v>
      </c>
      <c r="BM26" s="277"/>
      <c r="BN26" s="281" t="s">
        <v>467</v>
      </c>
      <c r="BO26" s="283" t="s">
        <v>50</v>
      </c>
      <c r="BP26" s="278">
        <f t="shared" si="4"/>
        <v>12285</v>
      </c>
      <c r="BQ26" s="279">
        <f t="shared" si="5"/>
        <v>1992</v>
      </c>
      <c r="BR26" s="280">
        <f t="shared" si="6"/>
        <v>10293</v>
      </c>
      <c r="BS26" s="277"/>
    </row>
    <row r="27" spans="1:71" x14ac:dyDescent="0.2">
      <c r="A27" s="281" t="s">
        <v>468</v>
      </c>
      <c r="B27" s="282" t="s">
        <v>36</v>
      </c>
      <c r="C27" s="269">
        <v>28</v>
      </c>
      <c r="D27" s="269">
        <v>2</v>
      </c>
      <c r="E27" s="269">
        <v>0</v>
      </c>
      <c r="F27" s="269">
        <v>1</v>
      </c>
      <c r="G27" s="269">
        <v>9</v>
      </c>
      <c r="H27" s="269">
        <v>4</v>
      </c>
      <c r="I27" s="269">
        <v>132</v>
      </c>
      <c r="J27" s="269">
        <v>48</v>
      </c>
      <c r="K27" s="269">
        <v>0</v>
      </c>
      <c r="L27" s="269">
        <v>60</v>
      </c>
      <c r="M27" s="269">
        <v>17</v>
      </c>
      <c r="N27" s="269">
        <v>10</v>
      </c>
      <c r="O27" s="269">
        <v>19</v>
      </c>
      <c r="P27" s="269">
        <v>53</v>
      </c>
      <c r="Q27" s="269">
        <v>5</v>
      </c>
      <c r="R27" s="269">
        <v>3</v>
      </c>
      <c r="S27" s="269">
        <v>0</v>
      </c>
      <c r="T27" s="269">
        <v>28</v>
      </c>
      <c r="U27" s="269">
        <v>56</v>
      </c>
      <c r="V27" s="269">
        <v>2</v>
      </c>
      <c r="W27" s="269">
        <v>9</v>
      </c>
      <c r="X27" s="269">
        <v>22</v>
      </c>
      <c r="Y27" s="269">
        <v>14</v>
      </c>
      <c r="Z27" s="269">
        <v>17</v>
      </c>
      <c r="AA27" s="269">
        <v>51</v>
      </c>
      <c r="AB27" s="269">
        <v>5</v>
      </c>
      <c r="AC27" s="269">
        <v>65</v>
      </c>
      <c r="AD27" s="269">
        <v>9</v>
      </c>
      <c r="AE27" s="269">
        <v>205</v>
      </c>
      <c r="AF27" s="269">
        <v>35</v>
      </c>
      <c r="AG27" s="269">
        <v>1</v>
      </c>
      <c r="AH27" s="269">
        <v>134</v>
      </c>
      <c r="AI27" s="269">
        <v>92</v>
      </c>
      <c r="AJ27" s="269">
        <v>51</v>
      </c>
      <c r="AK27" s="269">
        <v>3</v>
      </c>
      <c r="AL27" s="269">
        <v>9</v>
      </c>
      <c r="AM27" s="269">
        <v>35</v>
      </c>
      <c r="AN27" s="269">
        <v>0</v>
      </c>
      <c r="AO27" s="269">
        <v>0</v>
      </c>
      <c r="AP27" s="270">
        <v>1234</v>
      </c>
      <c r="AQ27" s="269">
        <v>0</v>
      </c>
      <c r="AR27" s="269">
        <v>0</v>
      </c>
      <c r="AS27" s="269">
        <v>0</v>
      </c>
      <c r="AT27" s="269">
        <v>18611</v>
      </c>
      <c r="AU27" s="269">
        <v>1574</v>
      </c>
      <c r="AV27" s="269">
        <v>0</v>
      </c>
      <c r="AW27" s="270">
        <v>20185</v>
      </c>
      <c r="AX27" s="269">
        <v>21419</v>
      </c>
      <c r="AY27" s="270">
        <v>0</v>
      </c>
      <c r="AZ27" s="270">
        <v>20185</v>
      </c>
      <c r="BA27" s="269">
        <v>21419</v>
      </c>
      <c r="BB27" s="270">
        <v>0</v>
      </c>
      <c r="BC27" s="269">
        <v>20185</v>
      </c>
      <c r="BD27" s="270">
        <v>21419</v>
      </c>
      <c r="BE27" s="271"/>
      <c r="BG27" s="281" t="s">
        <v>468</v>
      </c>
      <c r="BH27" s="283" t="s">
        <v>36</v>
      </c>
      <c r="BI27" s="273">
        <f t="shared" si="0"/>
        <v>21419</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95</v>
      </c>
      <c r="D28" s="269">
        <v>6</v>
      </c>
      <c r="E28" s="269">
        <v>0</v>
      </c>
      <c r="F28" s="269">
        <v>14</v>
      </c>
      <c r="G28" s="269">
        <v>229</v>
      </c>
      <c r="H28" s="269">
        <v>45</v>
      </c>
      <c r="I28" s="269">
        <v>1601</v>
      </c>
      <c r="J28" s="269">
        <v>447</v>
      </c>
      <c r="K28" s="269">
        <v>5</v>
      </c>
      <c r="L28" s="269">
        <v>634</v>
      </c>
      <c r="M28" s="269">
        <v>171</v>
      </c>
      <c r="N28" s="269">
        <v>113</v>
      </c>
      <c r="O28" s="269">
        <v>225</v>
      </c>
      <c r="P28" s="269">
        <v>330</v>
      </c>
      <c r="Q28" s="269">
        <v>42</v>
      </c>
      <c r="R28" s="269">
        <v>20</v>
      </c>
      <c r="S28" s="269">
        <v>4</v>
      </c>
      <c r="T28" s="269">
        <v>249</v>
      </c>
      <c r="U28" s="269">
        <v>302</v>
      </c>
      <c r="V28" s="269">
        <v>3</v>
      </c>
      <c r="W28" s="269">
        <v>184</v>
      </c>
      <c r="X28" s="269">
        <v>217</v>
      </c>
      <c r="Y28" s="269">
        <v>68</v>
      </c>
      <c r="Z28" s="269">
        <v>128</v>
      </c>
      <c r="AA28" s="269">
        <v>74</v>
      </c>
      <c r="AB28" s="269">
        <v>124</v>
      </c>
      <c r="AC28" s="269">
        <v>505</v>
      </c>
      <c r="AD28" s="269">
        <v>18</v>
      </c>
      <c r="AE28" s="269">
        <v>20</v>
      </c>
      <c r="AF28" s="269">
        <v>81</v>
      </c>
      <c r="AG28" s="269">
        <v>4</v>
      </c>
      <c r="AH28" s="269">
        <v>197</v>
      </c>
      <c r="AI28" s="269">
        <v>328</v>
      </c>
      <c r="AJ28" s="269">
        <v>253</v>
      </c>
      <c r="AK28" s="269">
        <v>9</v>
      </c>
      <c r="AL28" s="269">
        <v>40</v>
      </c>
      <c r="AM28" s="269">
        <v>574</v>
      </c>
      <c r="AN28" s="269">
        <v>0</v>
      </c>
      <c r="AO28" s="269">
        <v>25</v>
      </c>
      <c r="AP28" s="270">
        <v>7384</v>
      </c>
      <c r="AQ28" s="269">
        <v>2</v>
      </c>
      <c r="AR28" s="269">
        <v>3120</v>
      </c>
      <c r="AS28" s="269">
        <v>0</v>
      </c>
      <c r="AT28" s="269">
        <v>0</v>
      </c>
      <c r="AU28" s="269">
        <v>0</v>
      </c>
      <c r="AV28" s="269">
        <v>0</v>
      </c>
      <c r="AW28" s="270">
        <v>3122</v>
      </c>
      <c r="AX28" s="269">
        <v>10506</v>
      </c>
      <c r="AY28" s="270">
        <v>6</v>
      </c>
      <c r="AZ28" s="270">
        <v>3128</v>
      </c>
      <c r="BA28" s="269">
        <v>10512</v>
      </c>
      <c r="BB28" s="270">
        <v>-9267</v>
      </c>
      <c r="BC28" s="269">
        <v>-6139</v>
      </c>
      <c r="BD28" s="270">
        <v>1245</v>
      </c>
      <c r="BE28" s="271"/>
      <c r="BG28" s="281" t="s">
        <v>469</v>
      </c>
      <c r="BH28" s="283" t="s">
        <v>192</v>
      </c>
      <c r="BI28" s="273">
        <f t="shared" si="0"/>
        <v>10506</v>
      </c>
      <c r="BJ28" s="274">
        <f t="shared" si="1"/>
        <v>9267</v>
      </c>
      <c r="BK28" s="275">
        <f t="shared" si="2"/>
        <v>0.8820673900628212</v>
      </c>
      <c r="BL28" s="276">
        <f t="shared" si="3"/>
        <v>0.1179326099371788</v>
      </c>
      <c r="BM28" s="277"/>
      <c r="BN28" s="281" t="s">
        <v>469</v>
      </c>
      <c r="BO28" s="283" t="s">
        <v>192</v>
      </c>
      <c r="BP28" s="278">
        <f t="shared" si="4"/>
        <v>6</v>
      </c>
      <c r="BQ28" s="279">
        <f t="shared" si="5"/>
        <v>9267</v>
      </c>
      <c r="BR28" s="280">
        <f t="shared" si="6"/>
        <v>-9261</v>
      </c>
      <c r="BS28" s="277"/>
    </row>
    <row r="29" spans="1:71" x14ac:dyDescent="0.2">
      <c r="A29" s="281" t="s">
        <v>470</v>
      </c>
      <c r="B29" s="282" t="s">
        <v>285</v>
      </c>
      <c r="C29" s="269">
        <v>6</v>
      </c>
      <c r="D29" s="269">
        <v>0</v>
      </c>
      <c r="E29" s="269">
        <v>0</v>
      </c>
      <c r="F29" s="269">
        <v>1</v>
      </c>
      <c r="G29" s="269">
        <v>31</v>
      </c>
      <c r="H29" s="269">
        <v>2</v>
      </c>
      <c r="I29" s="269">
        <v>75</v>
      </c>
      <c r="J29" s="269">
        <v>37</v>
      </c>
      <c r="K29" s="269">
        <v>1</v>
      </c>
      <c r="L29" s="269">
        <v>18</v>
      </c>
      <c r="M29" s="269">
        <v>4</v>
      </c>
      <c r="N29" s="269">
        <v>3</v>
      </c>
      <c r="O29" s="269">
        <v>5</v>
      </c>
      <c r="P29" s="269">
        <v>9</v>
      </c>
      <c r="Q29" s="269">
        <v>2</v>
      </c>
      <c r="R29" s="269">
        <v>1</v>
      </c>
      <c r="S29" s="269">
        <v>0</v>
      </c>
      <c r="T29" s="269">
        <v>16</v>
      </c>
      <c r="U29" s="269">
        <v>18</v>
      </c>
      <c r="V29" s="269">
        <v>0</v>
      </c>
      <c r="W29" s="269">
        <v>5</v>
      </c>
      <c r="X29" s="269">
        <v>18</v>
      </c>
      <c r="Y29" s="269">
        <v>16</v>
      </c>
      <c r="Z29" s="269">
        <v>1</v>
      </c>
      <c r="AA29" s="269">
        <v>157</v>
      </c>
      <c r="AB29" s="269">
        <v>15</v>
      </c>
      <c r="AC29" s="269">
        <v>50</v>
      </c>
      <c r="AD29" s="269">
        <v>4</v>
      </c>
      <c r="AE29" s="269">
        <v>1</v>
      </c>
      <c r="AF29" s="269">
        <v>16</v>
      </c>
      <c r="AG29" s="269">
        <v>0</v>
      </c>
      <c r="AH29" s="269">
        <v>65</v>
      </c>
      <c r="AI29" s="269">
        <v>152</v>
      </c>
      <c r="AJ29" s="269">
        <v>103</v>
      </c>
      <c r="AK29" s="269">
        <v>5</v>
      </c>
      <c r="AL29" s="269">
        <v>5</v>
      </c>
      <c r="AM29" s="269">
        <v>131</v>
      </c>
      <c r="AN29" s="269">
        <v>0</v>
      </c>
      <c r="AO29" s="269">
        <v>8</v>
      </c>
      <c r="AP29" s="270">
        <v>981</v>
      </c>
      <c r="AQ29" s="269">
        <v>1</v>
      </c>
      <c r="AR29" s="269">
        <v>896</v>
      </c>
      <c r="AS29" s="269">
        <v>-14</v>
      </c>
      <c r="AT29" s="269">
        <v>0</v>
      </c>
      <c r="AU29" s="269">
        <v>0</v>
      </c>
      <c r="AV29" s="269">
        <v>0</v>
      </c>
      <c r="AW29" s="270">
        <v>883</v>
      </c>
      <c r="AX29" s="269">
        <v>1864</v>
      </c>
      <c r="AY29" s="270">
        <v>11</v>
      </c>
      <c r="AZ29" s="270">
        <v>894</v>
      </c>
      <c r="BA29" s="269">
        <v>1875</v>
      </c>
      <c r="BB29" s="270">
        <v>-181</v>
      </c>
      <c r="BC29" s="269">
        <v>713</v>
      </c>
      <c r="BD29" s="270">
        <v>1694</v>
      </c>
      <c r="BE29" s="271"/>
      <c r="BG29" s="281" t="s">
        <v>470</v>
      </c>
      <c r="BH29" s="283" t="s">
        <v>285</v>
      </c>
      <c r="BI29" s="273">
        <f t="shared" si="0"/>
        <v>1864</v>
      </c>
      <c r="BJ29" s="274">
        <f t="shared" si="1"/>
        <v>181</v>
      </c>
      <c r="BK29" s="275">
        <f t="shared" si="2"/>
        <v>9.7103004291845499E-2</v>
      </c>
      <c r="BL29" s="276">
        <f t="shared" si="3"/>
        <v>0.90289699570815452</v>
      </c>
      <c r="BM29" s="277"/>
      <c r="BN29" s="281" t="s">
        <v>470</v>
      </c>
      <c r="BO29" s="283" t="s">
        <v>285</v>
      </c>
      <c r="BP29" s="278">
        <f t="shared" si="4"/>
        <v>11</v>
      </c>
      <c r="BQ29" s="279">
        <f t="shared" si="5"/>
        <v>181</v>
      </c>
      <c r="BR29" s="280">
        <f t="shared" si="6"/>
        <v>-170</v>
      </c>
      <c r="BS29" s="277"/>
    </row>
    <row r="30" spans="1:71" x14ac:dyDescent="0.2">
      <c r="A30" s="281" t="s">
        <v>471</v>
      </c>
      <c r="B30" s="282" t="s">
        <v>281</v>
      </c>
      <c r="C30" s="269">
        <v>5</v>
      </c>
      <c r="D30" s="269">
        <v>0</v>
      </c>
      <c r="E30" s="269">
        <v>0</v>
      </c>
      <c r="F30" s="269">
        <v>1</v>
      </c>
      <c r="G30" s="269">
        <v>14</v>
      </c>
      <c r="H30" s="269">
        <v>0</v>
      </c>
      <c r="I30" s="269">
        <v>29</v>
      </c>
      <c r="J30" s="269">
        <v>35</v>
      </c>
      <c r="K30" s="269">
        <v>0</v>
      </c>
      <c r="L30" s="269">
        <v>2</v>
      </c>
      <c r="M30" s="269">
        <v>6</v>
      </c>
      <c r="N30" s="269">
        <v>0</v>
      </c>
      <c r="O30" s="269">
        <v>1</v>
      </c>
      <c r="P30" s="269">
        <v>1</v>
      </c>
      <c r="Q30" s="269">
        <v>1</v>
      </c>
      <c r="R30" s="269">
        <v>0</v>
      </c>
      <c r="S30" s="269">
        <v>0</v>
      </c>
      <c r="T30" s="269">
        <v>6</v>
      </c>
      <c r="U30" s="269">
        <v>8</v>
      </c>
      <c r="V30" s="269">
        <v>0</v>
      </c>
      <c r="W30" s="269">
        <v>5</v>
      </c>
      <c r="X30" s="269">
        <v>1</v>
      </c>
      <c r="Y30" s="269">
        <v>43</v>
      </c>
      <c r="Z30" s="269">
        <v>16</v>
      </c>
      <c r="AA30" s="269">
        <v>4</v>
      </c>
      <c r="AB30" s="269">
        <v>0</v>
      </c>
      <c r="AC30" s="269">
        <v>29</v>
      </c>
      <c r="AD30" s="269">
        <v>12</v>
      </c>
      <c r="AE30" s="269">
        <v>0</v>
      </c>
      <c r="AF30" s="269">
        <v>35</v>
      </c>
      <c r="AG30" s="269">
        <v>0</v>
      </c>
      <c r="AH30" s="269">
        <v>448</v>
      </c>
      <c r="AI30" s="269">
        <v>81</v>
      </c>
      <c r="AJ30" s="269">
        <v>85</v>
      </c>
      <c r="AK30" s="269">
        <v>0</v>
      </c>
      <c r="AL30" s="269">
        <v>3</v>
      </c>
      <c r="AM30" s="269">
        <v>282</v>
      </c>
      <c r="AN30" s="269">
        <v>0</v>
      </c>
      <c r="AO30" s="269">
        <v>80</v>
      </c>
      <c r="AP30" s="270">
        <v>1233</v>
      </c>
      <c r="AQ30" s="269">
        <v>0</v>
      </c>
      <c r="AR30" s="269">
        <v>132</v>
      </c>
      <c r="AS30" s="269">
        <v>315</v>
      </c>
      <c r="AT30" s="269">
        <v>0</v>
      </c>
      <c r="AU30" s="269">
        <v>0</v>
      </c>
      <c r="AV30" s="269">
        <v>0</v>
      </c>
      <c r="AW30" s="270">
        <v>447</v>
      </c>
      <c r="AX30" s="269">
        <v>1680</v>
      </c>
      <c r="AY30" s="270">
        <v>3</v>
      </c>
      <c r="AZ30" s="270">
        <v>450</v>
      </c>
      <c r="BA30" s="269">
        <v>1683</v>
      </c>
      <c r="BB30" s="270">
        <v>-60</v>
      </c>
      <c r="BC30" s="269">
        <v>390</v>
      </c>
      <c r="BD30" s="270">
        <v>1623</v>
      </c>
      <c r="BE30" s="271"/>
      <c r="BG30" s="281" t="s">
        <v>471</v>
      </c>
      <c r="BH30" s="283" t="s">
        <v>281</v>
      </c>
      <c r="BI30" s="273">
        <f t="shared" si="0"/>
        <v>1680</v>
      </c>
      <c r="BJ30" s="274">
        <f t="shared" si="1"/>
        <v>60</v>
      </c>
      <c r="BK30" s="275">
        <f t="shared" si="2"/>
        <v>3.5714285714285712E-2</v>
      </c>
      <c r="BL30" s="276">
        <f t="shared" si="3"/>
        <v>0.9642857142857143</v>
      </c>
      <c r="BM30" s="277"/>
      <c r="BN30" s="281" t="s">
        <v>471</v>
      </c>
      <c r="BO30" s="283" t="s">
        <v>281</v>
      </c>
      <c r="BP30" s="278">
        <f t="shared" si="4"/>
        <v>3</v>
      </c>
      <c r="BQ30" s="279">
        <f t="shared" si="5"/>
        <v>60</v>
      </c>
      <c r="BR30" s="280">
        <f t="shared" si="6"/>
        <v>-57</v>
      </c>
      <c r="BS30" s="277"/>
    </row>
    <row r="31" spans="1:71" x14ac:dyDescent="0.2">
      <c r="A31" s="281" t="s">
        <v>472</v>
      </c>
      <c r="B31" s="282" t="s">
        <v>384</v>
      </c>
      <c r="C31" s="269">
        <v>709</v>
      </c>
      <c r="D31" s="269">
        <v>23</v>
      </c>
      <c r="E31" s="269">
        <v>1</v>
      </c>
      <c r="F31" s="269">
        <v>8</v>
      </c>
      <c r="G31" s="269">
        <v>1285</v>
      </c>
      <c r="H31" s="269">
        <v>112</v>
      </c>
      <c r="I31" s="269">
        <v>2537</v>
      </c>
      <c r="J31" s="269">
        <v>597</v>
      </c>
      <c r="K31" s="269">
        <v>7</v>
      </c>
      <c r="L31" s="269">
        <v>1111</v>
      </c>
      <c r="M31" s="269">
        <v>113</v>
      </c>
      <c r="N31" s="269">
        <v>60</v>
      </c>
      <c r="O31" s="269">
        <v>243</v>
      </c>
      <c r="P31" s="269">
        <v>633</v>
      </c>
      <c r="Q31" s="269">
        <v>133</v>
      </c>
      <c r="R31" s="269">
        <v>75</v>
      </c>
      <c r="S31" s="269">
        <v>16</v>
      </c>
      <c r="T31" s="269">
        <v>372</v>
      </c>
      <c r="U31" s="269">
        <v>1692</v>
      </c>
      <c r="V31" s="269">
        <v>32</v>
      </c>
      <c r="W31" s="269">
        <v>587</v>
      </c>
      <c r="X31" s="269">
        <v>1184</v>
      </c>
      <c r="Y31" s="269">
        <v>1264</v>
      </c>
      <c r="Z31" s="269">
        <v>22</v>
      </c>
      <c r="AA31" s="269">
        <v>31</v>
      </c>
      <c r="AB31" s="269">
        <v>25</v>
      </c>
      <c r="AC31" s="269">
        <v>244</v>
      </c>
      <c r="AD31" s="269">
        <v>19</v>
      </c>
      <c r="AE31" s="269">
        <v>19</v>
      </c>
      <c r="AF31" s="269">
        <v>158</v>
      </c>
      <c r="AG31" s="269">
        <v>33</v>
      </c>
      <c r="AH31" s="269">
        <v>161</v>
      </c>
      <c r="AI31" s="269">
        <v>325</v>
      </c>
      <c r="AJ31" s="269">
        <v>1373</v>
      </c>
      <c r="AK31" s="269">
        <v>87</v>
      </c>
      <c r="AL31" s="269">
        <v>221</v>
      </c>
      <c r="AM31" s="269">
        <v>1220</v>
      </c>
      <c r="AN31" s="269">
        <v>87</v>
      </c>
      <c r="AO31" s="269">
        <v>450</v>
      </c>
      <c r="AP31" s="270">
        <v>17269</v>
      </c>
      <c r="AQ31" s="269">
        <v>512</v>
      </c>
      <c r="AR31" s="269">
        <v>22165</v>
      </c>
      <c r="AS31" s="269">
        <v>3</v>
      </c>
      <c r="AT31" s="269">
        <v>1630</v>
      </c>
      <c r="AU31" s="269">
        <v>1477</v>
      </c>
      <c r="AV31" s="269">
        <v>22</v>
      </c>
      <c r="AW31" s="270">
        <v>25809</v>
      </c>
      <c r="AX31" s="269">
        <v>43078</v>
      </c>
      <c r="AY31" s="270">
        <v>8362</v>
      </c>
      <c r="AZ31" s="270">
        <v>34171</v>
      </c>
      <c r="BA31" s="269">
        <v>51440</v>
      </c>
      <c r="BB31" s="270">
        <v>-30067</v>
      </c>
      <c r="BC31" s="269">
        <v>4104</v>
      </c>
      <c r="BD31" s="270">
        <v>21373</v>
      </c>
      <c r="BE31" s="271"/>
      <c r="BG31" s="281" t="s">
        <v>472</v>
      </c>
      <c r="BH31" s="283" t="s">
        <v>384</v>
      </c>
      <c r="BI31" s="273">
        <f t="shared" si="0"/>
        <v>43078</v>
      </c>
      <c r="BJ31" s="274">
        <f t="shared" si="1"/>
        <v>30067</v>
      </c>
      <c r="BK31" s="275">
        <f t="shared" si="2"/>
        <v>0.69796647940944334</v>
      </c>
      <c r="BL31" s="276">
        <f t="shared" si="3"/>
        <v>0.30203352059055666</v>
      </c>
      <c r="BM31" s="277"/>
      <c r="BN31" s="281" t="s">
        <v>472</v>
      </c>
      <c r="BO31" s="283" t="s">
        <v>384</v>
      </c>
      <c r="BP31" s="278">
        <f t="shared" si="4"/>
        <v>8362</v>
      </c>
      <c r="BQ31" s="279">
        <f t="shared" si="5"/>
        <v>30067</v>
      </c>
      <c r="BR31" s="280">
        <f t="shared" si="6"/>
        <v>-21705</v>
      </c>
      <c r="BS31" s="277"/>
    </row>
    <row r="32" spans="1:71" x14ac:dyDescent="0.2">
      <c r="A32" s="281" t="s">
        <v>473</v>
      </c>
      <c r="B32" s="282" t="s">
        <v>37</v>
      </c>
      <c r="C32" s="269">
        <v>50</v>
      </c>
      <c r="D32" s="269">
        <v>8</v>
      </c>
      <c r="E32" s="269">
        <v>0</v>
      </c>
      <c r="F32" s="269">
        <v>16</v>
      </c>
      <c r="G32" s="269">
        <v>70</v>
      </c>
      <c r="H32" s="269">
        <v>26</v>
      </c>
      <c r="I32" s="269">
        <v>237</v>
      </c>
      <c r="J32" s="269">
        <v>89</v>
      </c>
      <c r="K32" s="269">
        <v>2</v>
      </c>
      <c r="L32" s="269">
        <v>54</v>
      </c>
      <c r="M32" s="269">
        <v>31</v>
      </c>
      <c r="N32" s="269">
        <v>10</v>
      </c>
      <c r="O32" s="269">
        <v>48</v>
      </c>
      <c r="P32" s="269">
        <v>154</v>
      </c>
      <c r="Q32" s="269">
        <v>18</v>
      </c>
      <c r="R32" s="269">
        <v>12</v>
      </c>
      <c r="S32" s="269">
        <v>4</v>
      </c>
      <c r="T32" s="269">
        <v>49</v>
      </c>
      <c r="U32" s="269">
        <v>188</v>
      </c>
      <c r="V32" s="269">
        <v>5</v>
      </c>
      <c r="W32" s="269">
        <v>56</v>
      </c>
      <c r="X32" s="269">
        <v>339</v>
      </c>
      <c r="Y32" s="269">
        <v>269</v>
      </c>
      <c r="Z32" s="269">
        <v>24</v>
      </c>
      <c r="AA32" s="269">
        <v>40</v>
      </c>
      <c r="AB32" s="269">
        <v>43</v>
      </c>
      <c r="AC32" s="269">
        <v>377</v>
      </c>
      <c r="AD32" s="269">
        <v>166</v>
      </c>
      <c r="AE32" s="269">
        <v>1550</v>
      </c>
      <c r="AF32" s="269">
        <v>144</v>
      </c>
      <c r="AG32" s="269">
        <v>9</v>
      </c>
      <c r="AH32" s="269">
        <v>346</v>
      </c>
      <c r="AI32" s="269">
        <v>121</v>
      </c>
      <c r="AJ32" s="269">
        <v>174</v>
      </c>
      <c r="AK32" s="269">
        <v>58</v>
      </c>
      <c r="AL32" s="269">
        <v>53</v>
      </c>
      <c r="AM32" s="269">
        <v>107</v>
      </c>
      <c r="AN32" s="269">
        <v>0</v>
      </c>
      <c r="AO32" s="269">
        <v>16</v>
      </c>
      <c r="AP32" s="270">
        <v>4963</v>
      </c>
      <c r="AQ32" s="269">
        <v>0</v>
      </c>
      <c r="AR32" s="269">
        <v>8395</v>
      </c>
      <c r="AS32" s="269">
        <v>0</v>
      </c>
      <c r="AT32" s="269">
        <v>0</v>
      </c>
      <c r="AU32" s="269">
        <v>0</v>
      </c>
      <c r="AV32" s="269">
        <v>0</v>
      </c>
      <c r="AW32" s="270">
        <v>8395</v>
      </c>
      <c r="AX32" s="269">
        <v>13358</v>
      </c>
      <c r="AY32" s="270">
        <v>216</v>
      </c>
      <c r="AZ32" s="270">
        <v>8611</v>
      </c>
      <c r="BA32" s="269">
        <v>13574</v>
      </c>
      <c r="BB32" s="270">
        <v>-10127</v>
      </c>
      <c r="BC32" s="269">
        <v>-1516</v>
      </c>
      <c r="BD32" s="270">
        <v>3447</v>
      </c>
      <c r="BE32" s="271"/>
      <c r="BG32" s="281" t="s">
        <v>473</v>
      </c>
      <c r="BH32" s="283" t="s">
        <v>37</v>
      </c>
      <c r="BI32" s="273">
        <f t="shared" si="0"/>
        <v>13358</v>
      </c>
      <c r="BJ32" s="274">
        <f t="shared" si="1"/>
        <v>10127</v>
      </c>
      <c r="BK32" s="275">
        <f t="shared" si="2"/>
        <v>0.75812247342416528</v>
      </c>
      <c r="BL32" s="276">
        <f t="shared" si="3"/>
        <v>0.24187752657583472</v>
      </c>
      <c r="BM32" s="277"/>
      <c r="BN32" s="281" t="s">
        <v>473</v>
      </c>
      <c r="BO32" s="283" t="s">
        <v>37</v>
      </c>
      <c r="BP32" s="278">
        <f t="shared" si="4"/>
        <v>216</v>
      </c>
      <c r="BQ32" s="279">
        <f t="shared" si="5"/>
        <v>10127</v>
      </c>
      <c r="BR32" s="280">
        <f t="shared" si="6"/>
        <v>-9911</v>
      </c>
      <c r="BS32" s="277"/>
    </row>
    <row r="33" spans="1:71" x14ac:dyDescent="0.2">
      <c r="A33" s="281" t="s">
        <v>474</v>
      </c>
      <c r="B33" s="282" t="s">
        <v>38</v>
      </c>
      <c r="C33" s="269">
        <v>21</v>
      </c>
      <c r="D33" s="269">
        <v>0</v>
      </c>
      <c r="E33" s="269">
        <v>0</v>
      </c>
      <c r="F33" s="269">
        <v>3</v>
      </c>
      <c r="G33" s="269">
        <v>25</v>
      </c>
      <c r="H33" s="269">
        <v>4</v>
      </c>
      <c r="I33" s="269">
        <v>35</v>
      </c>
      <c r="J33" s="269">
        <v>25</v>
      </c>
      <c r="K33" s="269">
        <v>0</v>
      </c>
      <c r="L33" s="269">
        <v>10</v>
      </c>
      <c r="M33" s="269">
        <v>7</v>
      </c>
      <c r="N33" s="269">
        <v>3</v>
      </c>
      <c r="O33" s="269">
        <v>5</v>
      </c>
      <c r="P33" s="269">
        <v>44</v>
      </c>
      <c r="Q33" s="269">
        <v>6</v>
      </c>
      <c r="R33" s="269">
        <v>3</v>
      </c>
      <c r="S33" s="269">
        <v>1</v>
      </c>
      <c r="T33" s="269">
        <v>3</v>
      </c>
      <c r="U33" s="269">
        <v>61</v>
      </c>
      <c r="V33" s="269">
        <v>2</v>
      </c>
      <c r="W33" s="269">
        <v>6</v>
      </c>
      <c r="X33" s="269">
        <v>14</v>
      </c>
      <c r="Y33" s="269">
        <v>73</v>
      </c>
      <c r="Z33" s="269">
        <v>3</v>
      </c>
      <c r="AA33" s="269">
        <v>0</v>
      </c>
      <c r="AB33" s="269">
        <v>2</v>
      </c>
      <c r="AC33" s="269">
        <v>583</v>
      </c>
      <c r="AD33" s="269">
        <v>50</v>
      </c>
      <c r="AE33" s="269">
        <v>352</v>
      </c>
      <c r="AF33" s="269">
        <v>216</v>
      </c>
      <c r="AG33" s="269">
        <v>71</v>
      </c>
      <c r="AH33" s="269">
        <v>27</v>
      </c>
      <c r="AI33" s="269">
        <v>101</v>
      </c>
      <c r="AJ33" s="269">
        <v>425</v>
      </c>
      <c r="AK33" s="269">
        <v>33</v>
      </c>
      <c r="AL33" s="269">
        <v>34</v>
      </c>
      <c r="AM33" s="269">
        <v>144</v>
      </c>
      <c r="AN33" s="269">
        <v>0</v>
      </c>
      <c r="AO33" s="269">
        <v>175</v>
      </c>
      <c r="AP33" s="270">
        <v>2567</v>
      </c>
      <c r="AQ33" s="269">
        <v>0</v>
      </c>
      <c r="AR33" s="269">
        <v>23325</v>
      </c>
      <c r="AS33" s="269">
        <v>7</v>
      </c>
      <c r="AT33" s="269">
        <v>0</v>
      </c>
      <c r="AU33" s="269">
        <v>547</v>
      </c>
      <c r="AV33" s="269">
        <v>0</v>
      </c>
      <c r="AW33" s="270">
        <v>23879</v>
      </c>
      <c r="AX33" s="269">
        <v>26446</v>
      </c>
      <c r="AY33" s="270">
        <v>30</v>
      </c>
      <c r="AZ33" s="270">
        <v>23909</v>
      </c>
      <c r="BA33" s="269">
        <v>26476</v>
      </c>
      <c r="BB33" s="270">
        <v>-5835</v>
      </c>
      <c r="BC33" s="269">
        <v>18074</v>
      </c>
      <c r="BD33" s="270">
        <v>20641</v>
      </c>
      <c r="BE33" s="271"/>
      <c r="BG33" s="281" t="s">
        <v>474</v>
      </c>
      <c r="BH33" s="283" t="s">
        <v>38</v>
      </c>
      <c r="BI33" s="273">
        <f t="shared" si="0"/>
        <v>26446</v>
      </c>
      <c r="BJ33" s="274">
        <f t="shared" si="1"/>
        <v>5835</v>
      </c>
      <c r="BK33" s="275">
        <f t="shared" si="2"/>
        <v>0.22063828178174394</v>
      </c>
      <c r="BL33" s="276">
        <f t="shared" si="3"/>
        <v>0.77936171821825606</v>
      </c>
      <c r="BM33" s="277"/>
      <c r="BN33" s="281" t="s">
        <v>474</v>
      </c>
      <c r="BO33" s="283" t="s">
        <v>38</v>
      </c>
      <c r="BP33" s="278">
        <f t="shared" si="4"/>
        <v>30</v>
      </c>
      <c r="BQ33" s="279">
        <f t="shared" si="5"/>
        <v>5835</v>
      </c>
      <c r="BR33" s="280">
        <f t="shared" si="6"/>
        <v>-5805</v>
      </c>
      <c r="BS33" s="277"/>
    </row>
    <row r="34" spans="1:71" x14ac:dyDescent="0.2">
      <c r="A34" s="281" t="s">
        <v>475</v>
      </c>
      <c r="B34" s="282" t="s">
        <v>476</v>
      </c>
      <c r="C34" s="269">
        <v>293</v>
      </c>
      <c r="D34" s="269">
        <v>30</v>
      </c>
      <c r="E34" s="269">
        <v>0</v>
      </c>
      <c r="F34" s="269">
        <v>6</v>
      </c>
      <c r="G34" s="269">
        <v>434</v>
      </c>
      <c r="H34" s="269">
        <v>26</v>
      </c>
      <c r="I34" s="269">
        <v>1023</v>
      </c>
      <c r="J34" s="269">
        <v>324</v>
      </c>
      <c r="K34" s="269">
        <v>12</v>
      </c>
      <c r="L34" s="269">
        <v>309</v>
      </c>
      <c r="M34" s="269">
        <v>135</v>
      </c>
      <c r="N34" s="269">
        <v>43</v>
      </c>
      <c r="O34" s="269">
        <v>168</v>
      </c>
      <c r="P34" s="269">
        <v>280</v>
      </c>
      <c r="Q34" s="269">
        <v>47</v>
      </c>
      <c r="R34" s="269">
        <v>25</v>
      </c>
      <c r="S34" s="269">
        <v>4</v>
      </c>
      <c r="T34" s="269">
        <v>147</v>
      </c>
      <c r="U34" s="269">
        <v>601</v>
      </c>
      <c r="V34" s="269">
        <v>13</v>
      </c>
      <c r="W34" s="269">
        <v>214</v>
      </c>
      <c r="X34" s="269">
        <v>2118</v>
      </c>
      <c r="Y34" s="269">
        <v>566</v>
      </c>
      <c r="Z34" s="269">
        <v>42</v>
      </c>
      <c r="AA34" s="269">
        <v>22</v>
      </c>
      <c r="AB34" s="269">
        <v>70</v>
      </c>
      <c r="AC34" s="269">
        <v>448</v>
      </c>
      <c r="AD34" s="269">
        <v>97</v>
      </c>
      <c r="AE34" s="269">
        <v>3</v>
      </c>
      <c r="AF34" s="269">
        <v>669</v>
      </c>
      <c r="AG34" s="269">
        <v>29</v>
      </c>
      <c r="AH34" s="269">
        <v>383</v>
      </c>
      <c r="AI34" s="269">
        <v>302</v>
      </c>
      <c r="AJ34" s="269">
        <v>273</v>
      </c>
      <c r="AK34" s="269">
        <v>58</v>
      </c>
      <c r="AL34" s="269">
        <v>70</v>
      </c>
      <c r="AM34" s="269">
        <v>401</v>
      </c>
      <c r="AN34" s="269">
        <v>62</v>
      </c>
      <c r="AO34" s="269">
        <v>548</v>
      </c>
      <c r="AP34" s="270">
        <v>10295</v>
      </c>
      <c r="AQ34" s="269">
        <v>143</v>
      </c>
      <c r="AR34" s="269">
        <v>6618</v>
      </c>
      <c r="AS34" s="269">
        <v>34</v>
      </c>
      <c r="AT34" s="269">
        <v>164</v>
      </c>
      <c r="AU34" s="269">
        <v>92</v>
      </c>
      <c r="AV34" s="269">
        <v>13</v>
      </c>
      <c r="AW34" s="270">
        <v>7064</v>
      </c>
      <c r="AX34" s="269">
        <v>17359</v>
      </c>
      <c r="AY34" s="270">
        <v>6288</v>
      </c>
      <c r="AZ34" s="270">
        <v>13352</v>
      </c>
      <c r="BA34" s="269">
        <v>23647</v>
      </c>
      <c r="BB34" s="270">
        <v>-10543</v>
      </c>
      <c r="BC34" s="269">
        <v>2809</v>
      </c>
      <c r="BD34" s="270">
        <v>13104</v>
      </c>
      <c r="BE34" s="271"/>
      <c r="BG34" s="281" t="s">
        <v>475</v>
      </c>
      <c r="BH34" s="283" t="s">
        <v>476</v>
      </c>
      <c r="BI34" s="273">
        <f t="shared" si="0"/>
        <v>17359</v>
      </c>
      <c r="BJ34" s="274">
        <f t="shared" si="1"/>
        <v>10543</v>
      </c>
      <c r="BK34" s="275">
        <f t="shared" si="2"/>
        <v>0.60735065383950693</v>
      </c>
      <c r="BL34" s="276">
        <f t="shared" si="3"/>
        <v>0.39264934616049307</v>
      </c>
      <c r="BM34" s="277"/>
      <c r="BN34" s="281" t="s">
        <v>475</v>
      </c>
      <c r="BO34" s="283" t="s">
        <v>476</v>
      </c>
      <c r="BP34" s="278">
        <f t="shared" si="4"/>
        <v>6288</v>
      </c>
      <c r="BQ34" s="279">
        <f t="shared" si="5"/>
        <v>10543</v>
      </c>
      <c r="BR34" s="280">
        <f t="shared" si="6"/>
        <v>-4255</v>
      </c>
      <c r="BS34" s="277"/>
    </row>
    <row r="35" spans="1:71" x14ac:dyDescent="0.2">
      <c r="A35" s="281" t="s">
        <v>477</v>
      </c>
      <c r="B35" s="282" t="s">
        <v>193</v>
      </c>
      <c r="C35" s="269">
        <v>33</v>
      </c>
      <c r="D35" s="269">
        <v>0</v>
      </c>
      <c r="E35" s="269">
        <v>0</v>
      </c>
      <c r="F35" s="269">
        <v>1</v>
      </c>
      <c r="G35" s="269">
        <v>56</v>
      </c>
      <c r="H35" s="269">
        <v>6</v>
      </c>
      <c r="I35" s="269">
        <v>130</v>
      </c>
      <c r="J35" s="269">
        <v>168</v>
      </c>
      <c r="K35" s="269">
        <v>0</v>
      </c>
      <c r="L35" s="269">
        <v>75</v>
      </c>
      <c r="M35" s="269">
        <v>15</v>
      </c>
      <c r="N35" s="269">
        <v>5</v>
      </c>
      <c r="O35" s="269">
        <v>16</v>
      </c>
      <c r="P35" s="269">
        <v>82</v>
      </c>
      <c r="Q35" s="269">
        <v>20</v>
      </c>
      <c r="R35" s="269">
        <v>19</v>
      </c>
      <c r="S35" s="269">
        <v>2</v>
      </c>
      <c r="T35" s="269">
        <v>56</v>
      </c>
      <c r="U35" s="269">
        <v>397</v>
      </c>
      <c r="V35" s="269">
        <v>15</v>
      </c>
      <c r="W35" s="269">
        <v>32</v>
      </c>
      <c r="X35" s="269">
        <v>78</v>
      </c>
      <c r="Y35" s="269">
        <v>183</v>
      </c>
      <c r="Z35" s="269">
        <v>7</v>
      </c>
      <c r="AA35" s="269">
        <v>68</v>
      </c>
      <c r="AB35" s="269">
        <v>15</v>
      </c>
      <c r="AC35" s="269">
        <v>825</v>
      </c>
      <c r="AD35" s="269">
        <v>201</v>
      </c>
      <c r="AE35" s="269">
        <v>15</v>
      </c>
      <c r="AF35" s="269">
        <v>152</v>
      </c>
      <c r="AG35" s="269">
        <v>142</v>
      </c>
      <c r="AH35" s="269">
        <v>498</v>
      </c>
      <c r="AI35" s="269">
        <v>463</v>
      </c>
      <c r="AJ35" s="269">
        <v>262</v>
      </c>
      <c r="AK35" s="269">
        <v>153</v>
      </c>
      <c r="AL35" s="269">
        <v>171</v>
      </c>
      <c r="AM35" s="269">
        <v>316</v>
      </c>
      <c r="AN35" s="269">
        <v>0</v>
      </c>
      <c r="AO35" s="269">
        <v>421</v>
      </c>
      <c r="AP35" s="270">
        <v>5098</v>
      </c>
      <c r="AQ35" s="269">
        <v>62</v>
      </c>
      <c r="AR35" s="269">
        <v>5863</v>
      </c>
      <c r="AS35" s="269">
        <v>3</v>
      </c>
      <c r="AT35" s="269">
        <v>2875</v>
      </c>
      <c r="AU35" s="269">
        <v>1019</v>
      </c>
      <c r="AV35" s="269">
        <v>1</v>
      </c>
      <c r="AW35" s="270">
        <v>9823</v>
      </c>
      <c r="AX35" s="269">
        <v>14921</v>
      </c>
      <c r="AY35" s="270">
        <v>667</v>
      </c>
      <c r="AZ35" s="270">
        <v>10490</v>
      </c>
      <c r="BA35" s="269">
        <v>15588</v>
      </c>
      <c r="BB35" s="270">
        <v>-13353</v>
      </c>
      <c r="BC35" s="269">
        <v>-2863</v>
      </c>
      <c r="BD35" s="270">
        <v>2235</v>
      </c>
      <c r="BE35" s="271"/>
      <c r="BG35" s="281" t="s">
        <v>477</v>
      </c>
      <c r="BH35" s="283" t="s">
        <v>193</v>
      </c>
      <c r="BI35" s="273">
        <f t="shared" si="0"/>
        <v>14921</v>
      </c>
      <c r="BJ35" s="274">
        <f t="shared" si="1"/>
        <v>13353</v>
      </c>
      <c r="BK35" s="275">
        <f t="shared" si="2"/>
        <v>0.8949132095704041</v>
      </c>
      <c r="BL35" s="276">
        <f t="shared" si="3"/>
        <v>0.1050867904295959</v>
      </c>
      <c r="BM35" s="277"/>
      <c r="BN35" s="281" t="s">
        <v>477</v>
      </c>
      <c r="BO35" s="283" t="s">
        <v>193</v>
      </c>
      <c r="BP35" s="278">
        <f t="shared" si="4"/>
        <v>667</v>
      </c>
      <c r="BQ35" s="279">
        <f t="shared" si="5"/>
        <v>13353</v>
      </c>
      <c r="BR35" s="280">
        <f t="shared" si="6"/>
        <v>-12686</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1374</v>
      </c>
      <c r="AP36" s="270">
        <v>1374</v>
      </c>
      <c r="AQ36" s="269">
        <v>0</v>
      </c>
      <c r="AR36" s="269">
        <v>527</v>
      </c>
      <c r="AS36" s="269">
        <v>14373</v>
      </c>
      <c r="AT36" s="269">
        <v>0</v>
      </c>
      <c r="AU36" s="269">
        <v>0</v>
      </c>
      <c r="AV36" s="269">
        <v>0</v>
      </c>
      <c r="AW36" s="270">
        <v>14900</v>
      </c>
      <c r="AX36" s="269">
        <v>16274</v>
      </c>
      <c r="AY36" s="270">
        <v>0</v>
      </c>
      <c r="AZ36" s="270">
        <v>14900</v>
      </c>
      <c r="BA36" s="269">
        <v>16274</v>
      </c>
      <c r="BB36" s="270">
        <v>0</v>
      </c>
      <c r="BC36" s="269">
        <v>14900</v>
      </c>
      <c r="BD36" s="270">
        <v>16274</v>
      </c>
      <c r="BE36" s="271"/>
      <c r="BG36" s="281" t="s">
        <v>478</v>
      </c>
      <c r="BH36" s="283" t="s">
        <v>39</v>
      </c>
      <c r="BI36" s="273">
        <f t="shared" si="0"/>
        <v>16274</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1</v>
      </c>
      <c r="H37" s="269">
        <v>0</v>
      </c>
      <c r="I37" s="269">
        <v>2</v>
      </c>
      <c r="J37" s="269">
        <v>2</v>
      </c>
      <c r="K37" s="269">
        <v>0</v>
      </c>
      <c r="L37" s="269">
        <v>2</v>
      </c>
      <c r="M37" s="269">
        <v>1</v>
      </c>
      <c r="N37" s="269">
        <v>0</v>
      </c>
      <c r="O37" s="269">
        <v>0</v>
      </c>
      <c r="P37" s="269">
        <v>4</v>
      </c>
      <c r="Q37" s="269">
        <v>0</v>
      </c>
      <c r="R37" s="269">
        <v>0</v>
      </c>
      <c r="S37" s="269">
        <v>0</v>
      </c>
      <c r="T37" s="269">
        <v>8</v>
      </c>
      <c r="U37" s="269">
        <v>27</v>
      </c>
      <c r="V37" s="269">
        <v>2</v>
      </c>
      <c r="W37" s="269">
        <v>1</v>
      </c>
      <c r="X37" s="269">
        <v>1</v>
      </c>
      <c r="Y37" s="269">
        <v>3</v>
      </c>
      <c r="Z37" s="269">
        <v>0</v>
      </c>
      <c r="AA37" s="269">
        <v>0</v>
      </c>
      <c r="AB37" s="269">
        <v>0</v>
      </c>
      <c r="AC37" s="269">
        <v>1</v>
      </c>
      <c r="AD37" s="269">
        <v>1</v>
      </c>
      <c r="AE37" s="269">
        <v>0</v>
      </c>
      <c r="AF37" s="269">
        <v>2</v>
      </c>
      <c r="AG37" s="269">
        <v>8</v>
      </c>
      <c r="AH37" s="269">
        <v>2</v>
      </c>
      <c r="AI37" s="269">
        <v>0</v>
      </c>
      <c r="AJ37" s="269">
        <v>2</v>
      </c>
      <c r="AK37" s="269">
        <v>0</v>
      </c>
      <c r="AL37" s="269">
        <v>1</v>
      </c>
      <c r="AM37" s="269">
        <v>1</v>
      </c>
      <c r="AN37" s="269">
        <v>0</v>
      </c>
      <c r="AO37" s="269">
        <v>1</v>
      </c>
      <c r="AP37" s="270">
        <v>73</v>
      </c>
      <c r="AQ37" s="269">
        <v>0</v>
      </c>
      <c r="AR37" s="269">
        <v>4123</v>
      </c>
      <c r="AS37" s="269">
        <v>6797</v>
      </c>
      <c r="AT37" s="269">
        <v>7867</v>
      </c>
      <c r="AU37" s="269">
        <v>2996</v>
      </c>
      <c r="AV37" s="269">
        <v>0</v>
      </c>
      <c r="AW37" s="270">
        <v>21783</v>
      </c>
      <c r="AX37" s="269">
        <v>21856</v>
      </c>
      <c r="AY37" s="270">
        <v>1138</v>
      </c>
      <c r="AZ37" s="270">
        <v>22921</v>
      </c>
      <c r="BA37" s="269">
        <v>22994</v>
      </c>
      <c r="BB37" s="270">
        <v>-6873</v>
      </c>
      <c r="BC37" s="269">
        <v>16048</v>
      </c>
      <c r="BD37" s="270">
        <v>16121</v>
      </c>
      <c r="BE37" s="271"/>
      <c r="BG37" s="281" t="s">
        <v>479</v>
      </c>
      <c r="BH37" s="283" t="s">
        <v>40</v>
      </c>
      <c r="BI37" s="273">
        <f t="shared" si="0"/>
        <v>21856</v>
      </c>
      <c r="BJ37" s="274">
        <f t="shared" si="1"/>
        <v>6873</v>
      </c>
      <c r="BK37" s="275">
        <f t="shared" si="2"/>
        <v>0.31446742313323572</v>
      </c>
      <c r="BL37" s="276">
        <f t="shared" si="3"/>
        <v>0.68553257686676428</v>
      </c>
      <c r="BM37" s="277"/>
      <c r="BN37" s="281" t="s">
        <v>479</v>
      </c>
      <c r="BO37" s="283" t="s">
        <v>40</v>
      </c>
      <c r="BP37" s="278">
        <f t="shared" si="4"/>
        <v>1138</v>
      </c>
      <c r="BQ37" s="279">
        <f t="shared" si="5"/>
        <v>6873</v>
      </c>
      <c r="BR37" s="280">
        <f t="shared" si="6"/>
        <v>-5735</v>
      </c>
      <c r="BS37" s="277"/>
    </row>
    <row r="38" spans="1:71" x14ac:dyDescent="0.2">
      <c r="A38" s="281" t="s">
        <v>480</v>
      </c>
      <c r="B38" s="282" t="s">
        <v>481</v>
      </c>
      <c r="C38" s="269">
        <v>5</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1</v>
      </c>
      <c r="AB38" s="269">
        <v>0</v>
      </c>
      <c r="AC38" s="269">
        <v>0</v>
      </c>
      <c r="AD38" s="269">
        <v>0</v>
      </c>
      <c r="AE38" s="269">
        <v>0</v>
      </c>
      <c r="AF38" s="269">
        <v>8</v>
      </c>
      <c r="AG38" s="269">
        <v>0</v>
      </c>
      <c r="AH38" s="269">
        <v>0</v>
      </c>
      <c r="AI38" s="269">
        <v>0</v>
      </c>
      <c r="AJ38" s="269">
        <v>469</v>
      </c>
      <c r="AK38" s="269">
        <v>0</v>
      </c>
      <c r="AL38" s="269">
        <v>0</v>
      </c>
      <c r="AM38" s="269">
        <v>1</v>
      </c>
      <c r="AN38" s="269">
        <v>0</v>
      </c>
      <c r="AO38" s="269">
        <v>14</v>
      </c>
      <c r="AP38" s="270">
        <v>498</v>
      </c>
      <c r="AQ38" s="269">
        <v>187</v>
      </c>
      <c r="AR38" s="269">
        <v>7062</v>
      </c>
      <c r="AS38" s="269">
        <v>20239</v>
      </c>
      <c r="AT38" s="269">
        <v>0</v>
      </c>
      <c r="AU38" s="269">
        <v>0</v>
      </c>
      <c r="AV38" s="269">
        <v>0</v>
      </c>
      <c r="AW38" s="270">
        <v>27488</v>
      </c>
      <c r="AX38" s="269">
        <v>27986</v>
      </c>
      <c r="AY38" s="270">
        <v>256</v>
      </c>
      <c r="AZ38" s="270">
        <v>27744</v>
      </c>
      <c r="BA38" s="269">
        <v>28242</v>
      </c>
      <c r="BB38" s="270">
        <v>-5666</v>
      </c>
      <c r="BC38" s="269">
        <v>22078</v>
      </c>
      <c r="BD38" s="270">
        <v>22576</v>
      </c>
      <c r="BE38" s="271"/>
      <c r="BG38" s="281" t="s">
        <v>480</v>
      </c>
      <c r="BH38" s="283" t="s">
        <v>481</v>
      </c>
      <c r="BI38" s="273">
        <f t="shared" si="0"/>
        <v>27986</v>
      </c>
      <c r="BJ38" s="274">
        <f t="shared" si="1"/>
        <v>5666</v>
      </c>
      <c r="BK38" s="275">
        <f t="shared" si="2"/>
        <v>0.20245837204316444</v>
      </c>
      <c r="BL38" s="276">
        <f t="shared" si="3"/>
        <v>0.79754162795683559</v>
      </c>
      <c r="BM38" s="277"/>
      <c r="BN38" s="281" t="s">
        <v>480</v>
      </c>
      <c r="BO38" s="283" t="s">
        <v>481</v>
      </c>
      <c r="BP38" s="278">
        <f t="shared" si="4"/>
        <v>256</v>
      </c>
      <c r="BQ38" s="279">
        <f t="shared" si="5"/>
        <v>5666</v>
      </c>
      <c r="BR38" s="280">
        <f t="shared" si="6"/>
        <v>-5410</v>
      </c>
      <c r="BS38" s="277"/>
    </row>
    <row r="39" spans="1:71" x14ac:dyDescent="0.2">
      <c r="A39" s="281" t="s">
        <v>482</v>
      </c>
      <c r="B39" s="282" t="s">
        <v>483</v>
      </c>
      <c r="C39" s="269">
        <v>1</v>
      </c>
      <c r="D39" s="269">
        <v>0</v>
      </c>
      <c r="E39" s="269">
        <v>0</v>
      </c>
      <c r="F39" s="269">
        <v>1</v>
      </c>
      <c r="G39" s="269">
        <v>7</v>
      </c>
      <c r="H39" s="269">
        <v>1</v>
      </c>
      <c r="I39" s="269">
        <v>15</v>
      </c>
      <c r="J39" s="269">
        <v>21</v>
      </c>
      <c r="K39" s="269">
        <v>0</v>
      </c>
      <c r="L39" s="269">
        <v>7</v>
      </c>
      <c r="M39" s="269">
        <v>1</v>
      </c>
      <c r="N39" s="269">
        <v>1</v>
      </c>
      <c r="O39" s="269">
        <v>2</v>
      </c>
      <c r="P39" s="269">
        <v>11</v>
      </c>
      <c r="Q39" s="269">
        <v>7</v>
      </c>
      <c r="R39" s="269">
        <v>3</v>
      </c>
      <c r="S39" s="269">
        <v>0</v>
      </c>
      <c r="T39" s="269">
        <v>5</v>
      </c>
      <c r="U39" s="269">
        <v>16</v>
      </c>
      <c r="V39" s="269">
        <v>0</v>
      </c>
      <c r="W39" s="269">
        <v>2</v>
      </c>
      <c r="X39" s="269">
        <v>11</v>
      </c>
      <c r="Y39" s="269">
        <v>15</v>
      </c>
      <c r="Z39" s="269">
        <v>0</v>
      </c>
      <c r="AA39" s="269">
        <v>16</v>
      </c>
      <c r="AB39" s="269">
        <v>3</v>
      </c>
      <c r="AC39" s="269">
        <v>7</v>
      </c>
      <c r="AD39" s="269">
        <v>9</v>
      </c>
      <c r="AE39" s="269">
        <v>1</v>
      </c>
      <c r="AF39" s="269">
        <v>21</v>
      </c>
      <c r="AG39" s="269">
        <v>1</v>
      </c>
      <c r="AH39" s="269">
        <v>0</v>
      </c>
      <c r="AI39" s="269">
        <v>31</v>
      </c>
      <c r="AJ39" s="269">
        <v>23</v>
      </c>
      <c r="AK39" s="269">
        <v>0</v>
      </c>
      <c r="AL39" s="269">
        <v>15</v>
      </c>
      <c r="AM39" s="269">
        <v>45</v>
      </c>
      <c r="AN39" s="269">
        <v>0</v>
      </c>
      <c r="AO39" s="269">
        <v>27</v>
      </c>
      <c r="AP39" s="270">
        <v>326</v>
      </c>
      <c r="AQ39" s="269">
        <v>0</v>
      </c>
      <c r="AR39" s="269">
        <v>1822</v>
      </c>
      <c r="AS39" s="269">
        <v>0</v>
      </c>
      <c r="AT39" s="269">
        <v>0</v>
      </c>
      <c r="AU39" s="269">
        <v>0</v>
      </c>
      <c r="AV39" s="269">
        <v>0</v>
      </c>
      <c r="AW39" s="270">
        <v>1822</v>
      </c>
      <c r="AX39" s="269">
        <v>2148</v>
      </c>
      <c r="AY39" s="270">
        <v>16</v>
      </c>
      <c r="AZ39" s="270">
        <v>1838</v>
      </c>
      <c r="BA39" s="269">
        <v>2164</v>
      </c>
      <c r="BB39" s="270">
        <v>-28</v>
      </c>
      <c r="BC39" s="269">
        <v>1810</v>
      </c>
      <c r="BD39" s="270">
        <v>2136</v>
      </c>
      <c r="BE39" s="271"/>
      <c r="BG39" s="281" t="s">
        <v>482</v>
      </c>
      <c r="BH39" s="283" t="s">
        <v>483</v>
      </c>
      <c r="BI39" s="273">
        <f t="shared" si="0"/>
        <v>2148</v>
      </c>
      <c r="BJ39" s="274">
        <f t="shared" si="1"/>
        <v>28</v>
      </c>
      <c r="BK39" s="275">
        <f t="shared" si="2"/>
        <v>1.3035381750465549E-2</v>
      </c>
      <c r="BL39" s="276">
        <f t="shared" si="3"/>
        <v>0.98696461824953441</v>
      </c>
      <c r="BM39" s="277"/>
      <c r="BN39" s="281" t="s">
        <v>482</v>
      </c>
      <c r="BO39" s="283" t="s">
        <v>483</v>
      </c>
      <c r="BP39" s="278">
        <f t="shared" si="4"/>
        <v>16</v>
      </c>
      <c r="BQ39" s="279">
        <f t="shared" si="5"/>
        <v>28</v>
      </c>
      <c r="BR39" s="280">
        <f t="shared" si="6"/>
        <v>-12</v>
      </c>
      <c r="BS39" s="277"/>
    </row>
    <row r="40" spans="1:71" x14ac:dyDescent="0.2">
      <c r="A40" s="281" t="s">
        <v>484</v>
      </c>
      <c r="B40" s="282" t="s">
        <v>41</v>
      </c>
      <c r="C40" s="269">
        <v>194</v>
      </c>
      <c r="D40" s="269">
        <v>19</v>
      </c>
      <c r="E40" s="269">
        <v>0</v>
      </c>
      <c r="F40" s="269">
        <v>17</v>
      </c>
      <c r="G40" s="269">
        <v>399</v>
      </c>
      <c r="H40" s="269">
        <v>45</v>
      </c>
      <c r="I40" s="269">
        <v>504</v>
      </c>
      <c r="J40" s="269">
        <v>665</v>
      </c>
      <c r="K40" s="269">
        <v>4</v>
      </c>
      <c r="L40" s="269">
        <v>673</v>
      </c>
      <c r="M40" s="269">
        <v>157</v>
      </c>
      <c r="N40" s="269">
        <v>25</v>
      </c>
      <c r="O40" s="269">
        <v>79</v>
      </c>
      <c r="P40" s="269">
        <v>352</v>
      </c>
      <c r="Q40" s="269">
        <v>109</v>
      </c>
      <c r="R40" s="269">
        <v>56</v>
      </c>
      <c r="S40" s="269">
        <v>10</v>
      </c>
      <c r="T40" s="269">
        <v>376</v>
      </c>
      <c r="U40" s="269">
        <v>1190</v>
      </c>
      <c r="V40" s="269">
        <v>26</v>
      </c>
      <c r="W40" s="269">
        <v>342</v>
      </c>
      <c r="X40" s="269">
        <v>498</v>
      </c>
      <c r="Y40" s="269">
        <v>2047</v>
      </c>
      <c r="Z40" s="269">
        <v>85</v>
      </c>
      <c r="AA40" s="269">
        <v>228</v>
      </c>
      <c r="AB40" s="269">
        <v>101</v>
      </c>
      <c r="AC40" s="269">
        <v>1841</v>
      </c>
      <c r="AD40" s="269">
        <v>399</v>
      </c>
      <c r="AE40" s="269">
        <v>173</v>
      </c>
      <c r="AF40" s="269">
        <v>901</v>
      </c>
      <c r="AG40" s="269">
        <v>515</v>
      </c>
      <c r="AH40" s="269">
        <v>1500</v>
      </c>
      <c r="AI40" s="269">
        <v>1131</v>
      </c>
      <c r="AJ40" s="269">
        <v>1057</v>
      </c>
      <c r="AK40" s="269">
        <v>169</v>
      </c>
      <c r="AL40" s="269">
        <v>932</v>
      </c>
      <c r="AM40" s="269">
        <v>501</v>
      </c>
      <c r="AN40" s="269">
        <v>0</v>
      </c>
      <c r="AO40" s="269">
        <v>222</v>
      </c>
      <c r="AP40" s="270">
        <v>17542</v>
      </c>
      <c r="AQ40" s="269">
        <v>200</v>
      </c>
      <c r="AR40" s="269">
        <v>4959</v>
      </c>
      <c r="AS40" s="269">
        <v>0</v>
      </c>
      <c r="AT40" s="269">
        <v>479</v>
      </c>
      <c r="AU40" s="269">
        <v>285</v>
      </c>
      <c r="AV40" s="269">
        <v>0</v>
      </c>
      <c r="AW40" s="270">
        <v>5923</v>
      </c>
      <c r="AX40" s="269">
        <v>23465</v>
      </c>
      <c r="AY40" s="270">
        <v>427</v>
      </c>
      <c r="AZ40" s="270">
        <v>6350</v>
      </c>
      <c r="BA40" s="269">
        <v>23892</v>
      </c>
      <c r="BB40" s="270">
        <v>-16574</v>
      </c>
      <c r="BC40" s="269">
        <v>-10224</v>
      </c>
      <c r="BD40" s="270">
        <v>7318</v>
      </c>
      <c r="BE40" s="271"/>
      <c r="BG40" s="281" t="s">
        <v>484</v>
      </c>
      <c r="BH40" s="283" t="s">
        <v>41</v>
      </c>
      <c r="BI40" s="273">
        <f t="shared" si="0"/>
        <v>23465</v>
      </c>
      <c r="BJ40" s="274">
        <f t="shared" si="1"/>
        <v>16574</v>
      </c>
      <c r="BK40" s="275">
        <f t="shared" si="2"/>
        <v>0.70632857447261876</v>
      </c>
      <c r="BL40" s="276">
        <f t="shared" si="3"/>
        <v>0.29367142552738124</v>
      </c>
      <c r="BM40" s="277"/>
      <c r="BN40" s="281" t="s">
        <v>484</v>
      </c>
      <c r="BO40" s="283" t="s">
        <v>41</v>
      </c>
      <c r="BP40" s="278">
        <f t="shared" si="4"/>
        <v>427</v>
      </c>
      <c r="BQ40" s="279">
        <f t="shared" si="5"/>
        <v>16574</v>
      </c>
      <c r="BR40" s="280">
        <f t="shared" si="6"/>
        <v>-16147</v>
      </c>
      <c r="BS40" s="277"/>
    </row>
    <row r="41" spans="1:71" x14ac:dyDescent="0.2">
      <c r="A41" s="286">
        <v>37</v>
      </c>
      <c r="B41" s="282" t="s">
        <v>42</v>
      </c>
      <c r="C41" s="269">
        <v>1</v>
      </c>
      <c r="D41" s="269">
        <v>0</v>
      </c>
      <c r="E41" s="269">
        <v>0</v>
      </c>
      <c r="F41" s="269">
        <v>0</v>
      </c>
      <c r="G41" s="269">
        <v>2</v>
      </c>
      <c r="H41" s="269">
        <v>0</v>
      </c>
      <c r="I41" s="269">
        <v>2</v>
      </c>
      <c r="J41" s="269">
        <v>1</v>
      </c>
      <c r="K41" s="269">
        <v>0</v>
      </c>
      <c r="L41" s="269">
        <v>2</v>
      </c>
      <c r="M41" s="269">
        <v>0</v>
      </c>
      <c r="N41" s="269">
        <v>0</v>
      </c>
      <c r="O41" s="269">
        <v>0</v>
      </c>
      <c r="P41" s="269">
        <v>2</v>
      </c>
      <c r="Q41" s="269">
        <v>0</v>
      </c>
      <c r="R41" s="269">
        <v>0</v>
      </c>
      <c r="S41" s="269">
        <v>0</v>
      </c>
      <c r="T41" s="269">
        <v>2</v>
      </c>
      <c r="U41" s="269">
        <v>4</v>
      </c>
      <c r="V41" s="269">
        <v>0</v>
      </c>
      <c r="W41" s="269">
        <v>2</v>
      </c>
      <c r="X41" s="269">
        <v>12</v>
      </c>
      <c r="Y41" s="269">
        <v>6</v>
      </c>
      <c r="Z41" s="269">
        <v>0</v>
      </c>
      <c r="AA41" s="269">
        <v>0</v>
      </c>
      <c r="AB41" s="269">
        <v>0</v>
      </c>
      <c r="AC41" s="269">
        <v>18</v>
      </c>
      <c r="AD41" s="269">
        <v>0</v>
      </c>
      <c r="AE41" s="269">
        <v>8</v>
      </c>
      <c r="AF41" s="269">
        <v>5</v>
      </c>
      <c r="AG41" s="269">
        <v>5</v>
      </c>
      <c r="AH41" s="269">
        <v>8</v>
      </c>
      <c r="AI41" s="269">
        <v>51</v>
      </c>
      <c r="AJ41" s="269">
        <v>287</v>
      </c>
      <c r="AK41" s="269">
        <v>6</v>
      </c>
      <c r="AL41" s="269">
        <v>6</v>
      </c>
      <c r="AM41" s="269">
        <v>260</v>
      </c>
      <c r="AN41" s="269">
        <v>0</v>
      </c>
      <c r="AO41" s="269">
        <v>9</v>
      </c>
      <c r="AP41" s="270">
        <v>699</v>
      </c>
      <c r="AQ41" s="269">
        <v>3543</v>
      </c>
      <c r="AR41" s="269">
        <v>15298</v>
      </c>
      <c r="AS41" s="269">
        <v>0</v>
      </c>
      <c r="AT41" s="269">
        <v>0</v>
      </c>
      <c r="AU41" s="269">
        <v>0</v>
      </c>
      <c r="AV41" s="269">
        <v>0</v>
      </c>
      <c r="AW41" s="270">
        <v>18841</v>
      </c>
      <c r="AX41" s="269">
        <v>19540</v>
      </c>
      <c r="AY41" s="270">
        <v>5903</v>
      </c>
      <c r="AZ41" s="270">
        <v>24744</v>
      </c>
      <c r="BA41" s="269">
        <v>25443</v>
      </c>
      <c r="BB41" s="270">
        <v>-10419</v>
      </c>
      <c r="BC41" s="269">
        <v>14325</v>
      </c>
      <c r="BD41" s="270">
        <v>15024</v>
      </c>
      <c r="BE41" s="271"/>
      <c r="BG41" s="286">
        <v>37</v>
      </c>
      <c r="BH41" s="283" t="s">
        <v>42</v>
      </c>
      <c r="BI41" s="273">
        <f t="shared" si="0"/>
        <v>19540</v>
      </c>
      <c r="BJ41" s="274">
        <f t="shared" si="1"/>
        <v>10419</v>
      </c>
      <c r="BK41" s="275">
        <f t="shared" si="2"/>
        <v>0.53321392016376667</v>
      </c>
      <c r="BL41" s="276">
        <f t="shared" si="3"/>
        <v>0.46678607983623333</v>
      </c>
      <c r="BM41" s="277"/>
      <c r="BN41" s="286">
        <v>37</v>
      </c>
      <c r="BO41" s="283" t="s">
        <v>42</v>
      </c>
      <c r="BP41" s="278">
        <f t="shared" si="4"/>
        <v>5903</v>
      </c>
      <c r="BQ41" s="279">
        <f t="shared" si="5"/>
        <v>10419</v>
      </c>
      <c r="BR41" s="280">
        <f t="shared" si="6"/>
        <v>-4516</v>
      </c>
      <c r="BS41" s="277"/>
    </row>
    <row r="42" spans="1:71" x14ac:dyDescent="0.2">
      <c r="A42" s="287">
        <v>38</v>
      </c>
      <c r="B42" s="268" t="s">
        <v>282</v>
      </c>
      <c r="C42" s="269">
        <v>50</v>
      </c>
      <c r="D42" s="269">
        <v>12</v>
      </c>
      <c r="E42" s="269">
        <v>0</v>
      </c>
      <c r="F42" s="269">
        <v>0</v>
      </c>
      <c r="G42" s="269">
        <v>87</v>
      </c>
      <c r="H42" s="269">
        <v>6</v>
      </c>
      <c r="I42" s="269">
        <v>124</v>
      </c>
      <c r="J42" s="269">
        <v>56</v>
      </c>
      <c r="K42" s="269">
        <v>0</v>
      </c>
      <c r="L42" s="269">
        <v>18</v>
      </c>
      <c r="M42" s="269">
        <v>25</v>
      </c>
      <c r="N42" s="269">
        <v>0</v>
      </c>
      <c r="O42" s="269">
        <v>12</v>
      </c>
      <c r="P42" s="269">
        <v>37</v>
      </c>
      <c r="Q42" s="269">
        <v>12</v>
      </c>
      <c r="R42" s="269">
        <v>12</v>
      </c>
      <c r="S42" s="269">
        <v>0</v>
      </c>
      <c r="T42" s="269">
        <v>62</v>
      </c>
      <c r="U42" s="269">
        <v>206</v>
      </c>
      <c r="V42" s="269">
        <v>0</v>
      </c>
      <c r="W42" s="269">
        <v>68</v>
      </c>
      <c r="X42" s="269">
        <v>137</v>
      </c>
      <c r="Y42" s="269">
        <v>118</v>
      </c>
      <c r="Z42" s="269">
        <v>0</v>
      </c>
      <c r="AA42" s="269">
        <v>12</v>
      </c>
      <c r="AB42" s="269">
        <v>31</v>
      </c>
      <c r="AC42" s="269">
        <v>305</v>
      </c>
      <c r="AD42" s="269">
        <v>81</v>
      </c>
      <c r="AE42" s="269">
        <v>12</v>
      </c>
      <c r="AF42" s="269">
        <v>156</v>
      </c>
      <c r="AG42" s="269">
        <v>6</v>
      </c>
      <c r="AH42" s="269">
        <v>306</v>
      </c>
      <c r="AI42" s="269">
        <v>405</v>
      </c>
      <c r="AJ42" s="269">
        <v>267</v>
      </c>
      <c r="AK42" s="269">
        <v>68</v>
      </c>
      <c r="AL42" s="269">
        <v>68</v>
      </c>
      <c r="AM42" s="269">
        <v>175</v>
      </c>
      <c r="AN42" s="269">
        <v>0</v>
      </c>
      <c r="AO42" s="269">
        <v>6</v>
      </c>
      <c r="AP42" s="270">
        <v>2940</v>
      </c>
      <c r="AQ42" s="269">
        <v>0</v>
      </c>
      <c r="AR42" s="269">
        <v>0</v>
      </c>
      <c r="AS42" s="269">
        <v>0</v>
      </c>
      <c r="AT42" s="269">
        <v>0</v>
      </c>
      <c r="AU42" s="269">
        <v>0</v>
      </c>
      <c r="AV42" s="269">
        <v>0</v>
      </c>
      <c r="AW42" s="270">
        <v>0</v>
      </c>
      <c r="AX42" s="269">
        <v>2940</v>
      </c>
      <c r="AY42" s="270">
        <v>0</v>
      </c>
      <c r="AZ42" s="270">
        <v>0</v>
      </c>
      <c r="BA42" s="269">
        <v>2940</v>
      </c>
      <c r="BB42" s="270">
        <v>0</v>
      </c>
      <c r="BC42" s="269">
        <v>0</v>
      </c>
      <c r="BD42" s="270">
        <v>2940</v>
      </c>
      <c r="BE42" s="271"/>
      <c r="BG42" s="287">
        <v>38</v>
      </c>
      <c r="BH42" s="272" t="s">
        <v>282</v>
      </c>
      <c r="BI42" s="273">
        <f t="shared" si="0"/>
        <v>2940</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39</v>
      </c>
      <c r="D43" s="269">
        <v>5</v>
      </c>
      <c r="E43" s="269">
        <v>0</v>
      </c>
      <c r="F43" s="269">
        <v>5</v>
      </c>
      <c r="G43" s="269">
        <v>99</v>
      </c>
      <c r="H43" s="269">
        <v>6</v>
      </c>
      <c r="I43" s="269">
        <v>93</v>
      </c>
      <c r="J43" s="269">
        <v>27</v>
      </c>
      <c r="K43" s="269">
        <v>0</v>
      </c>
      <c r="L43" s="269">
        <v>41</v>
      </c>
      <c r="M43" s="269">
        <v>28</v>
      </c>
      <c r="N43" s="269">
        <v>9</v>
      </c>
      <c r="O43" s="269">
        <v>33</v>
      </c>
      <c r="P43" s="269">
        <v>57</v>
      </c>
      <c r="Q43" s="269">
        <v>25</v>
      </c>
      <c r="R43" s="269">
        <v>13</v>
      </c>
      <c r="S43" s="269">
        <v>1</v>
      </c>
      <c r="T43" s="269">
        <v>13</v>
      </c>
      <c r="U43" s="269">
        <v>106</v>
      </c>
      <c r="V43" s="269">
        <v>2</v>
      </c>
      <c r="W43" s="269">
        <v>29</v>
      </c>
      <c r="X43" s="269">
        <v>53</v>
      </c>
      <c r="Y43" s="269">
        <v>333</v>
      </c>
      <c r="Z43" s="269">
        <v>4</v>
      </c>
      <c r="AA43" s="269">
        <v>17</v>
      </c>
      <c r="AB43" s="269">
        <v>41</v>
      </c>
      <c r="AC43" s="269">
        <v>197</v>
      </c>
      <c r="AD43" s="269">
        <v>29</v>
      </c>
      <c r="AE43" s="269">
        <v>10</v>
      </c>
      <c r="AF43" s="269">
        <v>177</v>
      </c>
      <c r="AG43" s="269">
        <v>4</v>
      </c>
      <c r="AH43" s="269">
        <v>62</v>
      </c>
      <c r="AI43" s="269">
        <v>233</v>
      </c>
      <c r="AJ43" s="269">
        <v>112</v>
      </c>
      <c r="AK43" s="269">
        <v>21</v>
      </c>
      <c r="AL43" s="269">
        <v>33</v>
      </c>
      <c r="AM43" s="269">
        <v>62</v>
      </c>
      <c r="AN43" s="269">
        <v>2</v>
      </c>
      <c r="AO43" s="269">
        <v>2</v>
      </c>
      <c r="AP43" s="270">
        <v>2023</v>
      </c>
      <c r="AQ43" s="269">
        <v>2</v>
      </c>
      <c r="AR43" s="269">
        <v>5199</v>
      </c>
      <c r="AS43" s="269">
        <v>0</v>
      </c>
      <c r="AT43" s="269">
        <v>0</v>
      </c>
      <c r="AU43" s="269">
        <v>0</v>
      </c>
      <c r="AV43" s="269">
        <v>0</v>
      </c>
      <c r="AW43" s="270">
        <v>5201</v>
      </c>
      <c r="AX43" s="269">
        <v>7224</v>
      </c>
      <c r="AY43" s="270">
        <v>16</v>
      </c>
      <c r="AZ43" s="270">
        <v>5217</v>
      </c>
      <c r="BA43" s="269">
        <v>7240</v>
      </c>
      <c r="BB43" s="270">
        <v>0</v>
      </c>
      <c r="BC43" s="269">
        <v>5217</v>
      </c>
      <c r="BD43" s="270">
        <v>7240</v>
      </c>
      <c r="BE43" s="271"/>
      <c r="BG43" s="287">
        <v>39</v>
      </c>
      <c r="BH43" s="272" t="s">
        <v>283</v>
      </c>
      <c r="BI43" s="273">
        <f t="shared" si="0"/>
        <v>7224</v>
      </c>
      <c r="BJ43" s="274">
        <f t="shared" si="1"/>
        <v>0</v>
      </c>
      <c r="BK43" s="275">
        <f t="shared" si="2"/>
        <v>0</v>
      </c>
      <c r="BL43" s="276">
        <f t="shared" si="3"/>
        <v>1</v>
      </c>
      <c r="BM43" s="277"/>
      <c r="BN43" s="287">
        <v>39</v>
      </c>
      <c r="BO43" s="272" t="s">
        <v>283</v>
      </c>
      <c r="BP43" s="278">
        <f t="shared" si="4"/>
        <v>16</v>
      </c>
      <c r="BQ43" s="279">
        <f t="shared" si="5"/>
        <v>0</v>
      </c>
      <c r="BR43" s="280">
        <f t="shared" si="6"/>
        <v>16</v>
      </c>
      <c r="BS43" s="277"/>
    </row>
    <row r="44" spans="1:71" x14ac:dyDescent="0.2">
      <c r="A44" s="288">
        <v>40</v>
      </c>
      <c r="B44" s="289" t="s">
        <v>43</v>
      </c>
      <c r="C44" s="290">
        <v>5375</v>
      </c>
      <c r="D44" s="290">
        <v>288</v>
      </c>
      <c r="E44" s="290">
        <v>6</v>
      </c>
      <c r="F44" s="290">
        <v>103</v>
      </c>
      <c r="G44" s="290">
        <v>10956</v>
      </c>
      <c r="H44" s="290">
        <v>893</v>
      </c>
      <c r="I44" s="290">
        <v>20224</v>
      </c>
      <c r="J44" s="290">
        <v>10205</v>
      </c>
      <c r="K44" s="290">
        <v>440</v>
      </c>
      <c r="L44" s="290">
        <v>11994</v>
      </c>
      <c r="M44" s="290">
        <v>1568</v>
      </c>
      <c r="N44" s="290">
        <v>1929</v>
      </c>
      <c r="O44" s="290">
        <v>4746</v>
      </c>
      <c r="P44" s="290">
        <v>7690</v>
      </c>
      <c r="Q44" s="290">
        <v>1694</v>
      </c>
      <c r="R44" s="290">
        <v>1003</v>
      </c>
      <c r="S44" s="290">
        <v>197</v>
      </c>
      <c r="T44" s="290">
        <v>5564</v>
      </c>
      <c r="U44" s="290">
        <v>21334</v>
      </c>
      <c r="V44" s="290">
        <v>484</v>
      </c>
      <c r="W44" s="290">
        <v>11450</v>
      </c>
      <c r="X44" s="290">
        <v>9718</v>
      </c>
      <c r="Y44" s="290">
        <v>11624</v>
      </c>
      <c r="Z44" s="290">
        <v>806</v>
      </c>
      <c r="AA44" s="290">
        <v>862</v>
      </c>
      <c r="AB44" s="290">
        <v>558</v>
      </c>
      <c r="AC44" s="290">
        <v>6171</v>
      </c>
      <c r="AD44" s="290">
        <v>1185</v>
      </c>
      <c r="AE44" s="290">
        <v>2399</v>
      </c>
      <c r="AF44" s="290">
        <v>3613</v>
      </c>
      <c r="AG44" s="290">
        <v>921</v>
      </c>
      <c r="AH44" s="290">
        <v>4910</v>
      </c>
      <c r="AI44" s="290">
        <v>4698</v>
      </c>
      <c r="AJ44" s="290">
        <v>10037</v>
      </c>
      <c r="AK44" s="290">
        <v>921</v>
      </c>
      <c r="AL44" s="290">
        <v>2984</v>
      </c>
      <c r="AM44" s="290">
        <v>7227</v>
      </c>
      <c r="AN44" s="290">
        <v>2940</v>
      </c>
      <c r="AO44" s="290">
        <v>4952</v>
      </c>
      <c r="AP44" s="291">
        <v>194669</v>
      </c>
      <c r="AQ44" s="290">
        <v>5284</v>
      </c>
      <c r="AR44" s="290">
        <v>137507</v>
      </c>
      <c r="AS44" s="290">
        <v>41758</v>
      </c>
      <c r="AT44" s="290">
        <v>39910</v>
      </c>
      <c r="AU44" s="290">
        <v>12962</v>
      </c>
      <c r="AV44" s="290">
        <v>402</v>
      </c>
      <c r="AW44" s="291">
        <v>237823</v>
      </c>
      <c r="AX44" s="290">
        <v>432492</v>
      </c>
      <c r="AY44" s="291">
        <v>184567</v>
      </c>
      <c r="AZ44" s="291">
        <v>422390</v>
      </c>
      <c r="BA44" s="290">
        <v>617059</v>
      </c>
      <c r="BB44" s="291">
        <v>-245697</v>
      </c>
      <c r="BC44" s="290">
        <v>176693</v>
      </c>
      <c r="BD44" s="291">
        <v>371362</v>
      </c>
      <c r="BE44" s="271"/>
      <c r="BG44" s="288">
        <v>40</v>
      </c>
      <c r="BH44" s="292" t="s">
        <v>43</v>
      </c>
      <c r="BI44" s="293">
        <f t="shared" si="0"/>
        <v>432492</v>
      </c>
      <c r="BJ44" s="294">
        <f t="shared" si="1"/>
        <v>245697</v>
      </c>
      <c r="BK44" s="295">
        <f t="shared" si="2"/>
        <v>0.5680960572681113</v>
      </c>
      <c r="BL44" s="296">
        <f t="shared" si="3"/>
        <v>0.4319039427318887</v>
      </c>
      <c r="BM44" s="277"/>
      <c r="BN44" s="288">
        <v>40</v>
      </c>
      <c r="BO44" s="292" t="s">
        <v>43</v>
      </c>
      <c r="BP44" s="297">
        <f t="shared" si="4"/>
        <v>184567</v>
      </c>
      <c r="BQ44" s="298">
        <f t="shared" si="5"/>
        <v>245697</v>
      </c>
      <c r="BR44" s="299">
        <f t="shared" si="6"/>
        <v>-61130</v>
      </c>
    </row>
    <row r="45" spans="1:71" x14ac:dyDescent="0.2">
      <c r="A45" s="300">
        <v>41</v>
      </c>
      <c r="B45" s="301" t="s">
        <v>52</v>
      </c>
      <c r="C45" s="302">
        <v>34</v>
      </c>
      <c r="D45" s="302">
        <v>6</v>
      </c>
      <c r="E45" s="302">
        <v>1</v>
      </c>
      <c r="F45" s="302">
        <v>21</v>
      </c>
      <c r="G45" s="302">
        <v>143</v>
      </c>
      <c r="H45" s="302">
        <v>17</v>
      </c>
      <c r="I45" s="302">
        <v>614</v>
      </c>
      <c r="J45" s="302">
        <v>190</v>
      </c>
      <c r="K45" s="302">
        <v>6</v>
      </c>
      <c r="L45" s="302">
        <v>325</v>
      </c>
      <c r="M45" s="302">
        <v>51</v>
      </c>
      <c r="N45" s="302">
        <v>25</v>
      </c>
      <c r="O45" s="302">
        <v>38</v>
      </c>
      <c r="P45" s="302">
        <v>203</v>
      </c>
      <c r="Q45" s="302">
        <v>46</v>
      </c>
      <c r="R45" s="302">
        <v>22</v>
      </c>
      <c r="S45" s="302">
        <v>6</v>
      </c>
      <c r="T45" s="302">
        <v>99</v>
      </c>
      <c r="U45" s="302">
        <v>488</v>
      </c>
      <c r="V45" s="302">
        <v>14</v>
      </c>
      <c r="W45" s="302">
        <v>104</v>
      </c>
      <c r="X45" s="302">
        <v>310</v>
      </c>
      <c r="Y45" s="302">
        <v>458</v>
      </c>
      <c r="Z45" s="302">
        <v>10</v>
      </c>
      <c r="AA45" s="302">
        <v>24</v>
      </c>
      <c r="AB45" s="302">
        <v>43</v>
      </c>
      <c r="AC45" s="302">
        <v>503</v>
      </c>
      <c r="AD45" s="302">
        <v>106</v>
      </c>
      <c r="AE45" s="302">
        <v>26</v>
      </c>
      <c r="AF45" s="302">
        <v>252</v>
      </c>
      <c r="AG45" s="302">
        <v>50</v>
      </c>
      <c r="AH45" s="302">
        <v>171</v>
      </c>
      <c r="AI45" s="302">
        <v>153</v>
      </c>
      <c r="AJ45" s="302">
        <v>199</v>
      </c>
      <c r="AK45" s="302">
        <v>79</v>
      </c>
      <c r="AL45" s="302">
        <v>108</v>
      </c>
      <c r="AM45" s="302">
        <v>316</v>
      </c>
      <c r="AN45" s="302">
        <v>0</v>
      </c>
      <c r="AO45" s="302">
        <v>23</v>
      </c>
      <c r="AP45" s="303">
        <v>5284</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1171</v>
      </c>
      <c r="D46" s="269">
        <v>216</v>
      </c>
      <c r="E46" s="269">
        <v>3</v>
      </c>
      <c r="F46" s="269">
        <v>99</v>
      </c>
      <c r="G46" s="269">
        <v>2244</v>
      </c>
      <c r="H46" s="269">
        <v>359</v>
      </c>
      <c r="I46" s="269">
        <v>4848</v>
      </c>
      <c r="J46" s="269">
        <v>1421</v>
      </c>
      <c r="K46" s="269">
        <v>21</v>
      </c>
      <c r="L46" s="269">
        <v>4057</v>
      </c>
      <c r="M46" s="269">
        <v>636</v>
      </c>
      <c r="N46" s="269">
        <v>148</v>
      </c>
      <c r="O46" s="269">
        <v>615</v>
      </c>
      <c r="P46" s="269">
        <v>3902</v>
      </c>
      <c r="Q46" s="269">
        <v>573</v>
      </c>
      <c r="R46" s="269">
        <v>390</v>
      </c>
      <c r="S46" s="269">
        <v>70</v>
      </c>
      <c r="T46" s="269">
        <v>1702</v>
      </c>
      <c r="U46" s="269">
        <v>6393</v>
      </c>
      <c r="V46" s="269">
        <v>123</v>
      </c>
      <c r="W46" s="269">
        <v>1825</v>
      </c>
      <c r="X46" s="269">
        <v>4121</v>
      </c>
      <c r="Y46" s="269">
        <v>7379</v>
      </c>
      <c r="Z46" s="269">
        <v>88</v>
      </c>
      <c r="AA46" s="269">
        <v>238</v>
      </c>
      <c r="AB46" s="269">
        <v>824</v>
      </c>
      <c r="AC46" s="269">
        <v>9080</v>
      </c>
      <c r="AD46" s="269">
        <v>1084</v>
      </c>
      <c r="AE46" s="269">
        <v>385</v>
      </c>
      <c r="AF46" s="269">
        <v>6292</v>
      </c>
      <c r="AG46" s="269">
        <v>793</v>
      </c>
      <c r="AH46" s="269">
        <v>5486</v>
      </c>
      <c r="AI46" s="269">
        <v>8440</v>
      </c>
      <c r="AJ46" s="269">
        <v>10227</v>
      </c>
      <c r="AK46" s="269">
        <v>1040</v>
      </c>
      <c r="AL46" s="269">
        <v>2591</v>
      </c>
      <c r="AM46" s="269">
        <v>3999</v>
      </c>
      <c r="AN46" s="269">
        <v>0</v>
      </c>
      <c r="AO46" s="269">
        <v>67</v>
      </c>
      <c r="AP46" s="270">
        <v>92950</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1973</v>
      </c>
      <c r="D47" s="269">
        <v>335</v>
      </c>
      <c r="E47" s="269">
        <v>3</v>
      </c>
      <c r="F47" s="269">
        <v>13</v>
      </c>
      <c r="G47" s="269">
        <v>1179</v>
      </c>
      <c r="H47" s="269">
        <v>-28</v>
      </c>
      <c r="I47" s="269">
        <v>1901</v>
      </c>
      <c r="J47" s="269">
        <v>901</v>
      </c>
      <c r="K47" s="269">
        <v>17</v>
      </c>
      <c r="L47" s="269">
        <v>-23</v>
      </c>
      <c r="M47" s="269">
        <v>285</v>
      </c>
      <c r="N47" s="269">
        <v>283</v>
      </c>
      <c r="O47" s="269">
        <v>526</v>
      </c>
      <c r="P47" s="269">
        <v>408</v>
      </c>
      <c r="Q47" s="269">
        <v>314</v>
      </c>
      <c r="R47" s="269">
        <v>203</v>
      </c>
      <c r="S47" s="269">
        <v>9</v>
      </c>
      <c r="T47" s="269">
        <v>-363</v>
      </c>
      <c r="U47" s="269">
        <v>-704</v>
      </c>
      <c r="V47" s="269">
        <v>-35</v>
      </c>
      <c r="W47" s="269">
        <v>183</v>
      </c>
      <c r="X47" s="269">
        <v>26</v>
      </c>
      <c r="Y47" s="269">
        <v>572</v>
      </c>
      <c r="Z47" s="269">
        <v>64</v>
      </c>
      <c r="AA47" s="269">
        <v>220</v>
      </c>
      <c r="AB47" s="269">
        <v>60</v>
      </c>
      <c r="AC47" s="269">
        <v>2926</v>
      </c>
      <c r="AD47" s="269">
        <v>866</v>
      </c>
      <c r="AE47" s="269">
        <v>9579</v>
      </c>
      <c r="AF47" s="269">
        <v>882</v>
      </c>
      <c r="AG47" s="269">
        <v>212</v>
      </c>
      <c r="AH47" s="269">
        <v>0</v>
      </c>
      <c r="AI47" s="269">
        <v>312</v>
      </c>
      <c r="AJ47" s="269">
        <v>842</v>
      </c>
      <c r="AK47" s="269">
        <v>-12</v>
      </c>
      <c r="AL47" s="269">
        <v>638</v>
      </c>
      <c r="AM47" s="269">
        <v>1415</v>
      </c>
      <c r="AN47" s="269">
        <v>0</v>
      </c>
      <c r="AO47" s="269">
        <v>1877</v>
      </c>
      <c r="AP47" s="270">
        <v>27859</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1565</v>
      </c>
      <c r="D48" s="269">
        <v>52</v>
      </c>
      <c r="E48" s="269">
        <v>3</v>
      </c>
      <c r="F48" s="269">
        <v>31</v>
      </c>
      <c r="G48" s="269">
        <v>793</v>
      </c>
      <c r="H48" s="269">
        <v>166</v>
      </c>
      <c r="I48" s="269">
        <v>1526</v>
      </c>
      <c r="J48" s="269">
        <v>1902</v>
      </c>
      <c r="K48" s="269">
        <v>58</v>
      </c>
      <c r="L48" s="269">
        <v>1640</v>
      </c>
      <c r="M48" s="269">
        <v>342</v>
      </c>
      <c r="N48" s="269">
        <v>142</v>
      </c>
      <c r="O48" s="269">
        <v>184</v>
      </c>
      <c r="P48" s="269">
        <v>1139</v>
      </c>
      <c r="Q48" s="269">
        <v>310</v>
      </c>
      <c r="R48" s="269">
        <v>186</v>
      </c>
      <c r="S48" s="269">
        <v>48</v>
      </c>
      <c r="T48" s="269">
        <v>1623</v>
      </c>
      <c r="U48" s="269">
        <v>5082</v>
      </c>
      <c r="V48" s="269">
        <v>137</v>
      </c>
      <c r="W48" s="269">
        <v>997</v>
      </c>
      <c r="X48" s="269">
        <v>1519</v>
      </c>
      <c r="Y48" s="269">
        <v>785</v>
      </c>
      <c r="Z48" s="269">
        <v>239</v>
      </c>
      <c r="AA48" s="269">
        <v>365</v>
      </c>
      <c r="AB48" s="269">
        <v>132</v>
      </c>
      <c r="AC48" s="269">
        <v>2030</v>
      </c>
      <c r="AD48" s="269">
        <v>254</v>
      </c>
      <c r="AE48" s="269">
        <v>7359</v>
      </c>
      <c r="AF48" s="269">
        <v>1165</v>
      </c>
      <c r="AG48" s="269">
        <v>193</v>
      </c>
      <c r="AH48" s="269">
        <v>5681</v>
      </c>
      <c r="AI48" s="269">
        <v>2704</v>
      </c>
      <c r="AJ48" s="269">
        <v>1450</v>
      </c>
      <c r="AK48" s="269">
        <v>130</v>
      </c>
      <c r="AL48" s="269">
        <v>700</v>
      </c>
      <c r="AM48" s="269">
        <v>1394</v>
      </c>
      <c r="AN48" s="269">
        <v>0</v>
      </c>
      <c r="AO48" s="269">
        <v>260</v>
      </c>
      <c r="AP48" s="270">
        <v>44286</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388</v>
      </c>
      <c r="D49" s="269">
        <v>20</v>
      </c>
      <c r="E49" s="269">
        <v>1</v>
      </c>
      <c r="F49" s="269">
        <v>21</v>
      </c>
      <c r="G49" s="269">
        <v>573</v>
      </c>
      <c r="H49" s="269">
        <v>65</v>
      </c>
      <c r="I49" s="269">
        <v>715</v>
      </c>
      <c r="J49" s="269">
        <v>291</v>
      </c>
      <c r="K49" s="269">
        <v>85</v>
      </c>
      <c r="L49" s="269">
        <v>663</v>
      </c>
      <c r="M49" s="269">
        <v>92</v>
      </c>
      <c r="N49" s="269">
        <v>45</v>
      </c>
      <c r="O49" s="269">
        <v>44</v>
      </c>
      <c r="P49" s="269">
        <v>377</v>
      </c>
      <c r="Q49" s="269">
        <v>19</v>
      </c>
      <c r="R49" s="269">
        <v>18</v>
      </c>
      <c r="S49" s="269">
        <v>5</v>
      </c>
      <c r="T49" s="269">
        <v>68</v>
      </c>
      <c r="U49" s="269">
        <v>129</v>
      </c>
      <c r="V49" s="269">
        <v>9</v>
      </c>
      <c r="W49" s="269">
        <v>116</v>
      </c>
      <c r="X49" s="269">
        <v>354</v>
      </c>
      <c r="Y49" s="269">
        <v>790</v>
      </c>
      <c r="Z49" s="269">
        <v>38</v>
      </c>
      <c r="AA49" s="269">
        <v>77</v>
      </c>
      <c r="AB49" s="269">
        <v>32</v>
      </c>
      <c r="AC49" s="269">
        <v>930</v>
      </c>
      <c r="AD49" s="269">
        <v>71</v>
      </c>
      <c r="AE49" s="269">
        <v>905</v>
      </c>
      <c r="AF49" s="269">
        <v>1064</v>
      </c>
      <c r="AG49" s="269">
        <v>71</v>
      </c>
      <c r="AH49" s="269">
        <v>26</v>
      </c>
      <c r="AI49" s="269">
        <v>199</v>
      </c>
      <c r="AJ49" s="269">
        <v>336</v>
      </c>
      <c r="AK49" s="269">
        <v>73</v>
      </c>
      <c r="AL49" s="269">
        <v>354</v>
      </c>
      <c r="AM49" s="269">
        <v>820</v>
      </c>
      <c r="AN49" s="269">
        <v>0</v>
      </c>
      <c r="AO49" s="269">
        <v>93</v>
      </c>
      <c r="AP49" s="270">
        <v>9977</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-680</v>
      </c>
      <c r="D50" s="269">
        <v>-34</v>
      </c>
      <c r="E50" s="269">
        <v>0</v>
      </c>
      <c r="F50" s="269">
        <v>0</v>
      </c>
      <c r="G50" s="269">
        <v>-68</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-90</v>
      </c>
      <c r="Z50" s="269">
        <v>0</v>
      </c>
      <c r="AA50" s="269">
        <v>-82</v>
      </c>
      <c r="AB50" s="269">
        <v>0</v>
      </c>
      <c r="AC50" s="269">
        <v>-11</v>
      </c>
      <c r="AD50" s="269">
        <v>-51</v>
      </c>
      <c r="AE50" s="269">
        <v>-2</v>
      </c>
      <c r="AF50" s="269">
        <v>-33</v>
      </c>
      <c r="AG50" s="269">
        <v>0</v>
      </c>
      <c r="AH50" s="269">
        <v>0</v>
      </c>
      <c r="AI50" s="269">
        <v>-45</v>
      </c>
      <c r="AJ50" s="269">
        <v>-291</v>
      </c>
      <c r="AK50" s="269">
        <v>-38</v>
      </c>
      <c r="AL50" s="269">
        <v>0</v>
      </c>
      <c r="AM50" s="269">
        <v>0</v>
      </c>
      <c r="AN50" s="269">
        <v>0</v>
      </c>
      <c r="AO50" s="269">
        <v>-27</v>
      </c>
      <c r="AP50" s="270">
        <v>-1453</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4451</v>
      </c>
      <c r="D51" s="290">
        <v>595</v>
      </c>
      <c r="E51" s="290">
        <v>11</v>
      </c>
      <c r="F51" s="290">
        <v>185</v>
      </c>
      <c r="G51" s="290">
        <v>4864</v>
      </c>
      <c r="H51" s="290">
        <v>579</v>
      </c>
      <c r="I51" s="290">
        <v>9604</v>
      </c>
      <c r="J51" s="290">
        <v>4705</v>
      </c>
      <c r="K51" s="290">
        <v>186</v>
      </c>
      <c r="L51" s="290">
        <v>6662</v>
      </c>
      <c r="M51" s="290">
        <v>1406</v>
      </c>
      <c r="N51" s="290">
        <v>643</v>
      </c>
      <c r="O51" s="290">
        <v>1407</v>
      </c>
      <c r="P51" s="290">
        <v>6029</v>
      </c>
      <c r="Q51" s="290">
        <v>1262</v>
      </c>
      <c r="R51" s="290">
        <v>819</v>
      </c>
      <c r="S51" s="290">
        <v>138</v>
      </c>
      <c r="T51" s="290">
        <v>3129</v>
      </c>
      <c r="U51" s="290">
        <v>11388</v>
      </c>
      <c r="V51" s="290">
        <v>248</v>
      </c>
      <c r="W51" s="290">
        <v>3225</v>
      </c>
      <c r="X51" s="290">
        <v>6330</v>
      </c>
      <c r="Y51" s="290">
        <v>9894</v>
      </c>
      <c r="Z51" s="290">
        <v>439</v>
      </c>
      <c r="AA51" s="290">
        <v>842</v>
      </c>
      <c r="AB51" s="290">
        <v>1091</v>
      </c>
      <c r="AC51" s="290">
        <v>15458</v>
      </c>
      <c r="AD51" s="290">
        <v>2330</v>
      </c>
      <c r="AE51" s="290">
        <v>18252</v>
      </c>
      <c r="AF51" s="290">
        <v>9622</v>
      </c>
      <c r="AG51" s="290">
        <v>1319</v>
      </c>
      <c r="AH51" s="290">
        <v>11364</v>
      </c>
      <c r="AI51" s="290">
        <v>11763</v>
      </c>
      <c r="AJ51" s="290">
        <v>12763</v>
      </c>
      <c r="AK51" s="290">
        <v>1272</v>
      </c>
      <c r="AL51" s="290">
        <v>4391</v>
      </c>
      <c r="AM51" s="290">
        <v>7944</v>
      </c>
      <c r="AN51" s="290">
        <v>0</v>
      </c>
      <c r="AO51" s="290">
        <v>2293</v>
      </c>
      <c r="AP51" s="291">
        <v>178903</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9784</v>
      </c>
      <c r="D52" s="306">
        <v>873</v>
      </c>
      <c r="E52" s="306">
        <v>17</v>
      </c>
      <c r="F52" s="306">
        <v>288</v>
      </c>
      <c r="G52" s="306">
        <v>15747</v>
      </c>
      <c r="H52" s="306">
        <v>1467</v>
      </c>
      <c r="I52" s="306">
        <v>29724</v>
      </c>
      <c r="J52" s="306">
        <v>14863</v>
      </c>
      <c r="K52" s="306">
        <v>626</v>
      </c>
      <c r="L52" s="306">
        <v>18641</v>
      </c>
      <c r="M52" s="306">
        <v>2953</v>
      </c>
      <c r="N52" s="306">
        <v>2572</v>
      </c>
      <c r="O52" s="306">
        <v>6143</v>
      </c>
      <c r="P52" s="306">
        <v>13688</v>
      </c>
      <c r="Q52" s="306">
        <v>2946</v>
      </c>
      <c r="R52" s="306">
        <v>1812</v>
      </c>
      <c r="S52" s="306">
        <v>335</v>
      </c>
      <c r="T52" s="306">
        <v>8641</v>
      </c>
      <c r="U52" s="306">
        <v>32549</v>
      </c>
      <c r="V52" s="306">
        <v>732</v>
      </c>
      <c r="W52" s="306">
        <v>14618</v>
      </c>
      <c r="X52" s="306">
        <v>15933</v>
      </c>
      <c r="Y52" s="306">
        <v>21419</v>
      </c>
      <c r="Z52" s="306">
        <v>1245</v>
      </c>
      <c r="AA52" s="306">
        <v>1694</v>
      </c>
      <c r="AB52" s="306">
        <v>1623</v>
      </c>
      <c r="AC52" s="306">
        <v>21373</v>
      </c>
      <c r="AD52" s="306">
        <v>3447</v>
      </c>
      <c r="AE52" s="306">
        <v>20641</v>
      </c>
      <c r="AF52" s="306">
        <v>13104</v>
      </c>
      <c r="AG52" s="306">
        <v>2235</v>
      </c>
      <c r="AH52" s="306">
        <v>16274</v>
      </c>
      <c r="AI52" s="306">
        <v>16121</v>
      </c>
      <c r="AJ52" s="306">
        <v>22576</v>
      </c>
      <c r="AK52" s="306">
        <v>2136</v>
      </c>
      <c r="AL52" s="306">
        <v>7318</v>
      </c>
      <c r="AM52" s="306">
        <v>15024</v>
      </c>
      <c r="AN52" s="306">
        <v>2940</v>
      </c>
      <c r="AO52" s="306">
        <v>7240</v>
      </c>
      <c r="AP52" s="307">
        <v>371362</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0.1409443990188062</v>
      </c>
      <c r="D5" s="442">
        <v>2.2909507445589921E-3</v>
      </c>
      <c r="E5" s="442">
        <v>0</v>
      </c>
      <c r="F5" s="442">
        <v>0</v>
      </c>
      <c r="G5" s="442">
        <v>0.20321331047183591</v>
      </c>
      <c r="H5" s="442">
        <v>8.8616223585548746E-3</v>
      </c>
      <c r="I5" s="442">
        <v>3.7007132283676489E-4</v>
      </c>
      <c r="J5" s="442">
        <v>1.34562336002153E-3</v>
      </c>
      <c r="K5" s="442">
        <v>0</v>
      </c>
      <c r="L5" s="442">
        <v>8.154068987715252E-3</v>
      </c>
      <c r="M5" s="442">
        <v>0</v>
      </c>
      <c r="N5" s="442">
        <v>0</v>
      </c>
      <c r="O5" s="442">
        <v>0</v>
      </c>
      <c r="P5" s="442">
        <v>0</v>
      </c>
      <c r="Q5" s="442">
        <v>0</v>
      </c>
      <c r="R5" s="442">
        <v>0</v>
      </c>
      <c r="S5" s="442">
        <v>0</v>
      </c>
      <c r="T5" s="442">
        <v>0</v>
      </c>
      <c r="U5" s="442">
        <v>0</v>
      </c>
      <c r="V5" s="442">
        <v>0</v>
      </c>
      <c r="W5" s="442">
        <v>0</v>
      </c>
      <c r="X5" s="442">
        <v>3.2009037845980044E-3</v>
      </c>
      <c r="Y5" s="442">
        <v>1.0271254493673841E-3</v>
      </c>
      <c r="Z5" s="442">
        <v>0</v>
      </c>
      <c r="AA5" s="442">
        <v>0</v>
      </c>
      <c r="AB5" s="442">
        <v>0</v>
      </c>
      <c r="AC5" s="442">
        <v>9.357600711177654E-5</v>
      </c>
      <c r="AD5" s="442">
        <v>0</v>
      </c>
      <c r="AE5" s="442">
        <v>0</v>
      </c>
      <c r="AF5" s="442">
        <v>7.6312576312576313E-5</v>
      </c>
      <c r="AG5" s="442">
        <v>0</v>
      </c>
      <c r="AH5" s="442">
        <v>6.1447708000491577E-5</v>
      </c>
      <c r="AI5" s="442">
        <v>2.2331120898207309E-3</v>
      </c>
      <c r="AJ5" s="442">
        <v>1.771793054571226E-3</v>
      </c>
      <c r="AK5" s="442">
        <v>1.8726591760299626E-3</v>
      </c>
      <c r="AL5" s="442">
        <v>0</v>
      </c>
      <c r="AM5" s="442">
        <v>1.8437167199148029E-2</v>
      </c>
      <c r="AN5" s="442">
        <v>0</v>
      </c>
      <c r="AO5" s="442">
        <v>0</v>
      </c>
      <c r="AP5" s="443">
        <v>1.4032130374136288E-2</v>
      </c>
      <c r="AQ5" s="442">
        <v>3.2172596517789556E-3</v>
      </c>
      <c r="AR5" s="442">
        <v>1.1759401339568168E-2</v>
      </c>
      <c r="AS5" s="442">
        <v>0</v>
      </c>
      <c r="AT5" s="442">
        <v>0</v>
      </c>
      <c r="AU5" s="442">
        <v>2.7002005863292701E-3</v>
      </c>
      <c r="AV5" s="442">
        <v>0</v>
      </c>
      <c r="AW5" s="443">
        <v>7.0178241801676037E-3</v>
      </c>
      <c r="AX5" s="442">
        <v>1.5907808699351666E-2</v>
      </c>
      <c r="AY5" s="443">
        <v>2.7480535523685165E-2</v>
      </c>
      <c r="AZ5" s="443">
        <v>1.5959184639787873E-2</v>
      </c>
      <c r="BA5" s="442">
        <v>1.9369298559781156E-2</v>
      </c>
      <c r="BB5" s="443">
        <v>8.8238765634094021E-3</v>
      </c>
      <c r="BC5" s="442">
        <v>2.5881047919272409E-2</v>
      </c>
      <c r="BD5" s="443">
        <v>2.634626052207819E-2</v>
      </c>
    </row>
    <row r="6" spans="1:56" x14ac:dyDescent="0.2">
      <c r="A6" s="267" t="s">
        <v>444</v>
      </c>
      <c r="B6" s="272" t="s">
        <v>445</v>
      </c>
      <c r="C6" s="442">
        <v>2.0441537203597711E-4</v>
      </c>
      <c r="D6" s="442">
        <v>0.13287514318442153</v>
      </c>
      <c r="E6" s="442">
        <v>0</v>
      </c>
      <c r="F6" s="442">
        <v>0</v>
      </c>
      <c r="G6" s="442">
        <v>4.4452911665714102E-4</v>
      </c>
      <c r="H6" s="442">
        <v>0</v>
      </c>
      <c r="I6" s="442">
        <v>1.1674068093123402E-2</v>
      </c>
      <c r="J6" s="442">
        <v>2.018435040032295E-4</v>
      </c>
      <c r="K6" s="442">
        <v>0</v>
      </c>
      <c r="L6" s="442">
        <v>0</v>
      </c>
      <c r="M6" s="442">
        <v>0</v>
      </c>
      <c r="N6" s="442">
        <v>0</v>
      </c>
      <c r="O6" s="442">
        <v>0</v>
      </c>
      <c r="P6" s="442">
        <v>0</v>
      </c>
      <c r="Q6" s="442">
        <v>0</v>
      </c>
      <c r="R6" s="442">
        <v>0</v>
      </c>
      <c r="S6" s="442">
        <v>0</v>
      </c>
      <c r="T6" s="442">
        <v>0</v>
      </c>
      <c r="U6" s="442">
        <v>0</v>
      </c>
      <c r="V6" s="442">
        <v>0</v>
      </c>
      <c r="W6" s="442">
        <v>0</v>
      </c>
      <c r="X6" s="442">
        <v>4.3933973514090254E-4</v>
      </c>
      <c r="Y6" s="442">
        <v>4.6687520425790186E-5</v>
      </c>
      <c r="Z6" s="442">
        <v>0</v>
      </c>
      <c r="AA6" s="442">
        <v>0</v>
      </c>
      <c r="AB6" s="442">
        <v>0</v>
      </c>
      <c r="AC6" s="442">
        <v>0</v>
      </c>
      <c r="AD6" s="442">
        <v>0</v>
      </c>
      <c r="AE6" s="442">
        <v>0</v>
      </c>
      <c r="AF6" s="442">
        <v>0</v>
      </c>
      <c r="AG6" s="442">
        <v>0</v>
      </c>
      <c r="AH6" s="442">
        <v>0</v>
      </c>
      <c r="AI6" s="442">
        <v>6.2030891383909191E-5</v>
      </c>
      <c r="AJ6" s="442">
        <v>4.4294826364280654E-5</v>
      </c>
      <c r="AK6" s="442">
        <v>0</v>
      </c>
      <c r="AL6" s="442">
        <v>0</v>
      </c>
      <c r="AM6" s="442">
        <v>1.1315228966986156E-3</v>
      </c>
      <c r="AN6" s="442">
        <v>0</v>
      </c>
      <c r="AO6" s="442">
        <v>0</v>
      </c>
      <c r="AP6" s="443">
        <v>1.3517807422407247E-3</v>
      </c>
      <c r="AQ6" s="442">
        <v>1.8925056775170325E-4</v>
      </c>
      <c r="AR6" s="442">
        <v>6.1815034870952028E-4</v>
      </c>
      <c r="AS6" s="442">
        <v>0</v>
      </c>
      <c r="AT6" s="442">
        <v>0</v>
      </c>
      <c r="AU6" s="442">
        <v>0</v>
      </c>
      <c r="AV6" s="442">
        <v>0.70398009950248752</v>
      </c>
      <c r="AW6" s="443">
        <v>1.5515740697913994E-3</v>
      </c>
      <c r="AX6" s="442">
        <v>2.0139100838859449E-3</v>
      </c>
      <c r="AY6" s="443">
        <v>3.4133945938331336E-4</v>
      </c>
      <c r="AZ6" s="443">
        <v>1.0227514855938825E-3</v>
      </c>
      <c r="BA6" s="442">
        <v>1.5136315976268071E-3</v>
      </c>
      <c r="BB6" s="443">
        <v>2.4827327969002469E-4</v>
      </c>
      <c r="BC6" s="442">
        <v>2.0996870277826514E-3</v>
      </c>
      <c r="BD6" s="443">
        <v>2.3508059521437303E-3</v>
      </c>
    </row>
    <row r="7" spans="1:56" x14ac:dyDescent="0.2">
      <c r="A7" s="267" t="s">
        <v>446</v>
      </c>
      <c r="B7" s="272" t="s">
        <v>249</v>
      </c>
      <c r="C7" s="442">
        <v>0</v>
      </c>
      <c r="D7" s="442">
        <v>0</v>
      </c>
      <c r="E7" s="442">
        <v>5.8823529411764705E-2</v>
      </c>
      <c r="F7" s="442">
        <v>0</v>
      </c>
      <c r="G7" s="442">
        <v>3.7911983234901886E-2</v>
      </c>
      <c r="H7" s="442">
        <v>0</v>
      </c>
      <c r="I7" s="442">
        <v>0</v>
      </c>
      <c r="J7" s="442">
        <v>6.7281168001076492E-5</v>
      </c>
      <c r="K7" s="442">
        <v>0</v>
      </c>
      <c r="L7" s="442">
        <v>0</v>
      </c>
      <c r="M7" s="442">
        <v>0</v>
      </c>
      <c r="N7" s="442">
        <v>0</v>
      </c>
      <c r="O7" s="442">
        <v>0</v>
      </c>
      <c r="P7" s="442">
        <v>0</v>
      </c>
      <c r="Q7" s="442">
        <v>0</v>
      </c>
      <c r="R7" s="442">
        <v>0</v>
      </c>
      <c r="S7" s="442">
        <v>0</v>
      </c>
      <c r="T7" s="442">
        <v>0</v>
      </c>
      <c r="U7" s="442">
        <v>0</v>
      </c>
      <c r="V7" s="442">
        <v>0</v>
      </c>
      <c r="W7" s="442">
        <v>0</v>
      </c>
      <c r="X7" s="442">
        <v>1.0481390824075818E-2</v>
      </c>
      <c r="Y7" s="442">
        <v>0</v>
      </c>
      <c r="Z7" s="442">
        <v>0</v>
      </c>
      <c r="AA7" s="442">
        <v>0</v>
      </c>
      <c r="AB7" s="442">
        <v>0</v>
      </c>
      <c r="AC7" s="442">
        <v>0</v>
      </c>
      <c r="AD7" s="442">
        <v>0</v>
      </c>
      <c r="AE7" s="442">
        <v>0</v>
      </c>
      <c r="AF7" s="442">
        <v>0</v>
      </c>
      <c r="AG7" s="442">
        <v>0</v>
      </c>
      <c r="AH7" s="442">
        <v>0</v>
      </c>
      <c r="AI7" s="442">
        <v>6.2030891383909191E-5</v>
      </c>
      <c r="AJ7" s="442">
        <v>3.9865343727852584E-4</v>
      </c>
      <c r="AK7" s="442">
        <v>0</v>
      </c>
      <c r="AL7" s="442">
        <v>0</v>
      </c>
      <c r="AM7" s="442">
        <v>3.9936102236421724E-3</v>
      </c>
      <c r="AN7" s="442">
        <v>0</v>
      </c>
      <c r="AO7" s="442">
        <v>0</v>
      </c>
      <c r="AP7" s="443">
        <v>2.2511727101857488E-3</v>
      </c>
      <c r="AQ7" s="442">
        <v>1.1355034065102195E-3</v>
      </c>
      <c r="AR7" s="442">
        <v>1.1926665551571919E-3</v>
      </c>
      <c r="AS7" s="442">
        <v>0</v>
      </c>
      <c r="AT7" s="442">
        <v>0</v>
      </c>
      <c r="AU7" s="442">
        <v>0</v>
      </c>
      <c r="AV7" s="442">
        <v>0</v>
      </c>
      <c r="AW7" s="443">
        <v>7.1481732212611904E-4</v>
      </c>
      <c r="AX7" s="442">
        <v>2.326054585980781E-3</v>
      </c>
      <c r="AY7" s="443">
        <v>2.167234662751196E-5</v>
      </c>
      <c r="AZ7" s="443">
        <v>4.1194157058642487E-4</v>
      </c>
      <c r="BA7" s="442">
        <v>1.6367964813737421E-3</v>
      </c>
      <c r="BB7" s="443">
        <v>4.0415633890523691E-3</v>
      </c>
      <c r="BC7" s="442">
        <v>-4.635158155671136E-3</v>
      </c>
      <c r="BD7" s="443">
        <v>4.5777435494207806E-5</v>
      </c>
    </row>
    <row r="8" spans="1:56" x14ac:dyDescent="0.2">
      <c r="A8" s="267" t="s">
        <v>447</v>
      </c>
      <c r="B8" s="272" t="s">
        <v>27</v>
      </c>
      <c r="C8" s="442">
        <v>0</v>
      </c>
      <c r="D8" s="442">
        <v>0</v>
      </c>
      <c r="E8" s="442">
        <v>0</v>
      </c>
      <c r="F8" s="442">
        <v>3.472222222222222E-3</v>
      </c>
      <c r="G8" s="442">
        <v>3.1752079761224362E-4</v>
      </c>
      <c r="H8" s="442">
        <v>6.8166325835037494E-4</v>
      </c>
      <c r="I8" s="442">
        <v>6.2575696406943883E-3</v>
      </c>
      <c r="J8" s="442">
        <v>5.3824934400861198E-3</v>
      </c>
      <c r="K8" s="442">
        <v>0.58626198083067094</v>
      </c>
      <c r="L8" s="442">
        <v>5.364519070865297E-5</v>
      </c>
      <c r="M8" s="442">
        <v>6.8405011852353537E-2</v>
      </c>
      <c r="N8" s="442">
        <v>5.1321928460342149E-2</v>
      </c>
      <c r="O8" s="442">
        <v>0.14862445059417223</v>
      </c>
      <c r="P8" s="442">
        <v>2.9222676797194621E-4</v>
      </c>
      <c r="Q8" s="442">
        <v>0</v>
      </c>
      <c r="R8" s="442">
        <v>0</v>
      </c>
      <c r="S8" s="442">
        <v>0</v>
      </c>
      <c r="T8" s="442">
        <v>2.3145469274389539E-4</v>
      </c>
      <c r="U8" s="442">
        <v>3.072291007404221E-5</v>
      </c>
      <c r="V8" s="442">
        <v>0</v>
      </c>
      <c r="W8" s="442">
        <v>1.3681762210972773E-4</v>
      </c>
      <c r="X8" s="442">
        <v>9.4144228958764826E-4</v>
      </c>
      <c r="Y8" s="442">
        <v>6.6296279004622065E-3</v>
      </c>
      <c r="Z8" s="442">
        <v>0.29799196787148596</v>
      </c>
      <c r="AA8" s="442">
        <v>0</v>
      </c>
      <c r="AB8" s="442">
        <v>0</v>
      </c>
      <c r="AC8" s="442">
        <v>0</v>
      </c>
      <c r="AD8" s="442">
        <v>0</v>
      </c>
      <c r="AE8" s="442">
        <v>0</v>
      </c>
      <c r="AF8" s="442">
        <v>0</v>
      </c>
      <c r="AG8" s="442">
        <v>0</v>
      </c>
      <c r="AH8" s="442">
        <v>0</v>
      </c>
      <c r="AI8" s="442">
        <v>6.2030891383909191E-5</v>
      </c>
      <c r="AJ8" s="442">
        <v>0</v>
      </c>
      <c r="AK8" s="442">
        <v>0</v>
      </c>
      <c r="AL8" s="442">
        <v>0</v>
      </c>
      <c r="AM8" s="442">
        <v>0</v>
      </c>
      <c r="AN8" s="442">
        <v>0</v>
      </c>
      <c r="AO8" s="442">
        <v>1.3812154696132598E-4</v>
      </c>
      <c r="AP8" s="443">
        <v>6.5354021143789621E-3</v>
      </c>
      <c r="AQ8" s="442">
        <v>-3.7850113550340651E-4</v>
      </c>
      <c r="AR8" s="442">
        <v>-2.1817071130924245E-5</v>
      </c>
      <c r="AS8" s="442">
        <v>0</v>
      </c>
      <c r="AT8" s="442">
        <v>0</v>
      </c>
      <c r="AU8" s="442">
        <v>-7.7148588180836285E-5</v>
      </c>
      <c r="AV8" s="442">
        <v>-2.4875621890547265E-2</v>
      </c>
      <c r="AW8" s="443">
        <v>-6.727692443539943E-5</v>
      </c>
      <c r="AX8" s="442">
        <v>5.5746695892640785E-3</v>
      </c>
      <c r="AY8" s="443">
        <v>4.9304588577589708E-4</v>
      </c>
      <c r="AZ8" s="443">
        <v>1.7756102180449348E-4</v>
      </c>
      <c r="BA8" s="442">
        <v>4.0547176201951515E-3</v>
      </c>
      <c r="BB8" s="443">
        <v>9.0110990366182742E-3</v>
      </c>
      <c r="BC8" s="442">
        <v>-1.2105742728913993E-2</v>
      </c>
      <c r="BD8" s="443">
        <v>7.7552361307834403E-4</v>
      </c>
    </row>
    <row r="9" spans="1:56" x14ac:dyDescent="0.2">
      <c r="A9" s="267" t="s">
        <v>448</v>
      </c>
      <c r="B9" s="272" t="s">
        <v>190</v>
      </c>
      <c r="C9" s="442">
        <v>0.13184791496320522</v>
      </c>
      <c r="D9" s="442">
        <v>2.9782359679266894E-2</v>
      </c>
      <c r="E9" s="442">
        <v>0.11764705882352941</v>
      </c>
      <c r="F9" s="442">
        <v>0</v>
      </c>
      <c r="G9" s="442">
        <v>0.20924620562646853</v>
      </c>
      <c r="H9" s="442">
        <v>2.7266530334014998E-3</v>
      </c>
      <c r="I9" s="442">
        <v>2.0522136993675146E-3</v>
      </c>
      <c r="J9" s="442">
        <v>7.4009284801184148E-3</v>
      </c>
      <c r="K9" s="442">
        <v>0</v>
      </c>
      <c r="L9" s="442">
        <v>0</v>
      </c>
      <c r="M9" s="442">
        <v>6.7727734507280735E-4</v>
      </c>
      <c r="N9" s="442">
        <v>0</v>
      </c>
      <c r="O9" s="442">
        <v>0</v>
      </c>
      <c r="P9" s="442">
        <v>0</v>
      </c>
      <c r="Q9" s="442">
        <v>0</v>
      </c>
      <c r="R9" s="442">
        <v>0</v>
      </c>
      <c r="S9" s="442">
        <v>0</v>
      </c>
      <c r="T9" s="442">
        <v>0</v>
      </c>
      <c r="U9" s="442">
        <v>0</v>
      </c>
      <c r="V9" s="442">
        <v>0</v>
      </c>
      <c r="W9" s="442">
        <v>0</v>
      </c>
      <c r="X9" s="442">
        <v>3.2009037845980044E-3</v>
      </c>
      <c r="Y9" s="442">
        <v>4.6687520425790186E-5</v>
      </c>
      <c r="Z9" s="442">
        <v>0</v>
      </c>
      <c r="AA9" s="442">
        <v>0</v>
      </c>
      <c r="AB9" s="442">
        <v>0</v>
      </c>
      <c r="AC9" s="442">
        <v>1.403640106676648E-4</v>
      </c>
      <c r="AD9" s="442">
        <v>0</v>
      </c>
      <c r="AE9" s="442">
        <v>0</v>
      </c>
      <c r="AF9" s="442">
        <v>1.5262515262515263E-4</v>
      </c>
      <c r="AG9" s="442">
        <v>0</v>
      </c>
      <c r="AH9" s="442">
        <v>3.0723854000245789E-4</v>
      </c>
      <c r="AI9" s="442">
        <v>6.0790273556231003E-3</v>
      </c>
      <c r="AJ9" s="442">
        <v>6.5556343019135361E-3</v>
      </c>
      <c r="AK9" s="442">
        <v>1.4044943820224719E-3</v>
      </c>
      <c r="AL9" s="442">
        <v>0</v>
      </c>
      <c r="AM9" s="442">
        <v>0.1389776357827476</v>
      </c>
      <c r="AN9" s="442">
        <v>0</v>
      </c>
      <c r="AO9" s="442">
        <v>2.3480662983425414E-3</v>
      </c>
      <c r="AP9" s="443">
        <v>1.9404247068897734E-2</v>
      </c>
      <c r="AQ9" s="442">
        <v>5.9613928841786526E-2</v>
      </c>
      <c r="AR9" s="442">
        <v>9.1697149963274591E-2</v>
      </c>
      <c r="AS9" s="442">
        <v>0</v>
      </c>
      <c r="AT9" s="442">
        <v>0</v>
      </c>
      <c r="AU9" s="442">
        <v>0</v>
      </c>
      <c r="AV9" s="442">
        <v>5.2238805970149252E-2</v>
      </c>
      <c r="AW9" s="443">
        <v>5.4431236676015356E-2</v>
      </c>
      <c r="AX9" s="442">
        <v>4.6592769346022585E-2</v>
      </c>
      <c r="AY9" s="443">
        <v>7.2965373008175891E-2</v>
      </c>
      <c r="AZ9" s="443">
        <v>6.2529889438670425E-2</v>
      </c>
      <c r="BA9" s="442">
        <v>5.4481013971111353E-2</v>
      </c>
      <c r="BB9" s="443">
        <v>7.2735930841646423E-2</v>
      </c>
      <c r="BC9" s="442">
        <v>4.8338077909141845E-2</v>
      </c>
      <c r="BD9" s="443">
        <v>4.2403369219252376E-2</v>
      </c>
    </row>
    <row r="10" spans="1:56" x14ac:dyDescent="0.2">
      <c r="A10" s="281" t="s">
        <v>449</v>
      </c>
      <c r="B10" s="283" t="s">
        <v>28</v>
      </c>
      <c r="C10" s="442">
        <v>4.2927228127555188E-3</v>
      </c>
      <c r="D10" s="442">
        <v>2.2909507445589921E-3</v>
      </c>
      <c r="E10" s="442">
        <v>0</v>
      </c>
      <c r="F10" s="442">
        <v>3.472222222222222E-3</v>
      </c>
      <c r="G10" s="442">
        <v>1.2065790309265256E-3</v>
      </c>
      <c r="H10" s="442">
        <v>0.24539877300613497</v>
      </c>
      <c r="I10" s="442">
        <v>7.0313551338985333E-3</v>
      </c>
      <c r="J10" s="442">
        <v>1.0092175200161475E-3</v>
      </c>
      <c r="K10" s="442">
        <v>0</v>
      </c>
      <c r="L10" s="442">
        <v>4.2916152566922373E-3</v>
      </c>
      <c r="M10" s="442">
        <v>3.3863867253640365E-3</v>
      </c>
      <c r="N10" s="442">
        <v>3.8880248833592535E-4</v>
      </c>
      <c r="O10" s="442">
        <v>8.1393455966140326E-4</v>
      </c>
      <c r="P10" s="442">
        <v>1.2419637638807716E-3</v>
      </c>
      <c r="Q10" s="442">
        <v>1.0183299389002036E-3</v>
      </c>
      <c r="R10" s="442">
        <v>1.6556291390728477E-3</v>
      </c>
      <c r="S10" s="442">
        <v>0</v>
      </c>
      <c r="T10" s="442">
        <v>3.8190024302742738E-3</v>
      </c>
      <c r="U10" s="442">
        <v>2.5500015361455035E-3</v>
      </c>
      <c r="V10" s="442">
        <v>2.7322404371584699E-3</v>
      </c>
      <c r="W10" s="442">
        <v>1.7786290874264605E-3</v>
      </c>
      <c r="X10" s="442">
        <v>7.1549614008661272E-3</v>
      </c>
      <c r="Y10" s="442">
        <v>3.3148139502311032E-3</v>
      </c>
      <c r="Z10" s="442">
        <v>0</v>
      </c>
      <c r="AA10" s="442">
        <v>1.1806375442739079E-3</v>
      </c>
      <c r="AB10" s="442">
        <v>2.4645717806531116E-3</v>
      </c>
      <c r="AC10" s="442">
        <v>4.4448603378093856E-3</v>
      </c>
      <c r="AD10" s="442">
        <v>1.7406440382941688E-3</v>
      </c>
      <c r="AE10" s="442">
        <v>0</v>
      </c>
      <c r="AF10" s="442">
        <v>1.3736263736263737E-3</v>
      </c>
      <c r="AG10" s="442">
        <v>1.7897091722595079E-3</v>
      </c>
      <c r="AH10" s="442">
        <v>3.3181762320265455E-3</v>
      </c>
      <c r="AI10" s="442">
        <v>5.5827802245518273E-4</v>
      </c>
      <c r="AJ10" s="442">
        <v>2.8348688873139618E-3</v>
      </c>
      <c r="AK10" s="442">
        <v>2.7153558052434457E-2</v>
      </c>
      <c r="AL10" s="442">
        <v>1.9130910084722602E-3</v>
      </c>
      <c r="AM10" s="442">
        <v>3.7939297124600637E-3</v>
      </c>
      <c r="AN10" s="442">
        <v>9.8639455782312917E-3</v>
      </c>
      <c r="AO10" s="442">
        <v>4.9723756906077344E-3</v>
      </c>
      <c r="AP10" s="443">
        <v>4.163053839649722E-3</v>
      </c>
      <c r="AQ10" s="442">
        <v>7.3807721423164267E-3</v>
      </c>
      <c r="AR10" s="442">
        <v>1.4064738522402497E-2</v>
      </c>
      <c r="AS10" s="442">
        <v>0</v>
      </c>
      <c r="AT10" s="442">
        <v>7.5169130543723372E-5</v>
      </c>
      <c r="AU10" s="442">
        <v>2.8544977626909426E-3</v>
      </c>
      <c r="AV10" s="442">
        <v>0.44776119402985076</v>
      </c>
      <c r="AW10" s="443">
        <v>9.2211434554269351E-3</v>
      </c>
      <c r="AX10" s="442">
        <v>8.6452466172784702E-3</v>
      </c>
      <c r="AY10" s="443">
        <v>7.9483331256400107E-3</v>
      </c>
      <c r="AZ10" s="443">
        <v>8.6649778640592815E-3</v>
      </c>
      <c r="BA10" s="442">
        <v>8.4367945366650519E-3</v>
      </c>
      <c r="BB10" s="443">
        <v>1.5217931028868892E-2</v>
      </c>
      <c r="BC10" s="442">
        <v>-4.4710316764104972E-4</v>
      </c>
      <c r="BD10" s="443">
        <v>3.9503234041178151E-3</v>
      </c>
    </row>
    <row r="11" spans="1:56" x14ac:dyDescent="0.2">
      <c r="A11" s="281" t="s">
        <v>450</v>
      </c>
      <c r="B11" s="283" t="s">
        <v>284</v>
      </c>
      <c r="C11" s="442">
        <v>2.6880621422730989E-2</v>
      </c>
      <c r="D11" s="442">
        <v>1.1454753722794959E-2</v>
      </c>
      <c r="E11" s="442">
        <v>0</v>
      </c>
      <c r="F11" s="442">
        <v>3.472222222222222E-3</v>
      </c>
      <c r="G11" s="442">
        <v>1.6447577316314219E-2</v>
      </c>
      <c r="H11" s="442">
        <v>6.8166325835037492E-3</v>
      </c>
      <c r="I11" s="442">
        <v>0.33837976046292556</v>
      </c>
      <c r="J11" s="442">
        <v>1.4330888784229294E-2</v>
      </c>
      <c r="K11" s="442">
        <v>0</v>
      </c>
      <c r="L11" s="442">
        <v>7.0275199828335388E-3</v>
      </c>
      <c r="M11" s="442">
        <v>2.0656959024720624E-2</v>
      </c>
      <c r="N11" s="442">
        <v>0</v>
      </c>
      <c r="O11" s="442">
        <v>2.4418036789842098E-3</v>
      </c>
      <c r="P11" s="442">
        <v>3.7258912916423143E-3</v>
      </c>
      <c r="Q11" s="442">
        <v>1.6972165648336728E-3</v>
      </c>
      <c r="R11" s="442">
        <v>1.1037527593818985E-3</v>
      </c>
      <c r="S11" s="442">
        <v>5.9701492537313433E-3</v>
      </c>
      <c r="T11" s="442">
        <v>6.2492767040851754E-3</v>
      </c>
      <c r="U11" s="442">
        <v>7.4349442379182153E-3</v>
      </c>
      <c r="V11" s="442">
        <v>6.8306010928961746E-3</v>
      </c>
      <c r="W11" s="442">
        <v>1.3681762210972772E-3</v>
      </c>
      <c r="X11" s="442">
        <v>4.713487729868826E-2</v>
      </c>
      <c r="Y11" s="442">
        <v>5.0095709416872872E-2</v>
      </c>
      <c r="Z11" s="442">
        <v>3.2128514056224901E-3</v>
      </c>
      <c r="AA11" s="442">
        <v>2.9515938606847697E-3</v>
      </c>
      <c r="AB11" s="442">
        <v>3.6968576709796672E-3</v>
      </c>
      <c r="AC11" s="442">
        <v>8.5154166471716648E-3</v>
      </c>
      <c r="AD11" s="442">
        <v>4.6417174354511171E-3</v>
      </c>
      <c r="AE11" s="442">
        <v>3.3913085606317525E-4</v>
      </c>
      <c r="AF11" s="442">
        <v>4.120879120879121E-3</v>
      </c>
      <c r="AG11" s="442">
        <v>1.2080536912751677E-2</v>
      </c>
      <c r="AH11" s="442">
        <v>1.3518495760108148E-3</v>
      </c>
      <c r="AI11" s="442">
        <v>7.1335525091495563E-3</v>
      </c>
      <c r="AJ11" s="442">
        <v>4.2080085046066621E-3</v>
      </c>
      <c r="AK11" s="442">
        <v>1.9194756554307114E-2</v>
      </c>
      <c r="AL11" s="442">
        <v>3.2795845859524462E-3</v>
      </c>
      <c r="AM11" s="442">
        <v>5.9238551650692226E-3</v>
      </c>
      <c r="AN11" s="442">
        <v>0.83129251700680273</v>
      </c>
      <c r="AO11" s="442">
        <v>0.10441988950276243</v>
      </c>
      <c r="AP11" s="443">
        <v>4.6081720800728129E-2</v>
      </c>
      <c r="AQ11" s="442">
        <v>5.1097653292959877E-3</v>
      </c>
      <c r="AR11" s="442">
        <v>1.1635771269826263E-3</v>
      </c>
      <c r="AS11" s="442">
        <v>0</v>
      </c>
      <c r="AT11" s="442">
        <v>9.7719869706840395E-4</v>
      </c>
      <c r="AU11" s="442">
        <v>4.5517667026693407E-3</v>
      </c>
      <c r="AV11" s="442">
        <v>-1.2761194029850746</v>
      </c>
      <c r="AW11" s="443">
        <v>-9.5869617320444198E-4</v>
      </c>
      <c r="AX11" s="442">
        <v>3.9041184576824539E-2</v>
      </c>
      <c r="AY11" s="443">
        <v>0.13034291070451381</v>
      </c>
      <c r="AZ11" s="443">
        <v>5.6414687847723667E-2</v>
      </c>
      <c r="BA11" s="442">
        <v>6.6350219346934414E-2</v>
      </c>
      <c r="BB11" s="443">
        <v>4.5657863140372082E-2</v>
      </c>
      <c r="BC11" s="442">
        <v>7.1372380343307312E-2</v>
      </c>
      <c r="BD11" s="443">
        <v>8.0040499566460754E-2</v>
      </c>
    </row>
    <row r="12" spans="1:56" x14ac:dyDescent="0.2">
      <c r="A12" s="281" t="s">
        <v>451</v>
      </c>
      <c r="B12" s="283" t="s">
        <v>29</v>
      </c>
      <c r="C12" s="442">
        <v>6.7763695829926404E-2</v>
      </c>
      <c r="D12" s="442">
        <v>0</v>
      </c>
      <c r="E12" s="442">
        <v>0</v>
      </c>
      <c r="F12" s="442">
        <v>1.7361111111111112E-2</v>
      </c>
      <c r="G12" s="442">
        <v>1.047818632120404E-2</v>
      </c>
      <c r="H12" s="442">
        <v>0.1138377641445126</v>
      </c>
      <c r="I12" s="442">
        <v>3.7276275063921407E-2</v>
      </c>
      <c r="J12" s="442">
        <v>0.36069434165377112</v>
      </c>
      <c r="K12" s="442">
        <v>1.5974440894568689E-3</v>
      </c>
      <c r="L12" s="442">
        <v>0.20605117751193605</v>
      </c>
      <c r="M12" s="442">
        <v>3.4879783271249576E-2</v>
      </c>
      <c r="N12" s="442">
        <v>3.8880248833592537E-3</v>
      </c>
      <c r="O12" s="442">
        <v>8.790493244343155E-3</v>
      </c>
      <c r="P12" s="442">
        <v>9.1320864991233201E-3</v>
      </c>
      <c r="Q12" s="442">
        <v>4.4127630685675493E-3</v>
      </c>
      <c r="R12" s="442">
        <v>4.4150110375275938E-3</v>
      </c>
      <c r="S12" s="442">
        <v>1.7910447761194031E-2</v>
      </c>
      <c r="T12" s="442">
        <v>1.7937738687651892E-2</v>
      </c>
      <c r="U12" s="442">
        <v>1.3763863713170912E-2</v>
      </c>
      <c r="V12" s="442">
        <v>1.092896174863388E-2</v>
      </c>
      <c r="W12" s="442">
        <v>1.0056095225064988E-2</v>
      </c>
      <c r="X12" s="442">
        <v>3.8975710788928641E-2</v>
      </c>
      <c r="Y12" s="442">
        <v>5.7425650123721925E-3</v>
      </c>
      <c r="Z12" s="442">
        <v>0</v>
      </c>
      <c r="AA12" s="442">
        <v>8.8547815820543101E-3</v>
      </c>
      <c r="AB12" s="442">
        <v>1.4787430683918669E-2</v>
      </c>
      <c r="AC12" s="442">
        <v>0</v>
      </c>
      <c r="AD12" s="442">
        <v>0</v>
      </c>
      <c r="AE12" s="442">
        <v>4.844726515188218E-5</v>
      </c>
      <c r="AF12" s="442">
        <v>6.105006105006105E-4</v>
      </c>
      <c r="AG12" s="442">
        <v>4.4742729306487697E-4</v>
      </c>
      <c r="AH12" s="442">
        <v>9.2171562000737371E-4</v>
      </c>
      <c r="AI12" s="442">
        <v>8.3121394454438308E-3</v>
      </c>
      <c r="AJ12" s="442">
        <v>0.1732813607370659</v>
      </c>
      <c r="AK12" s="442">
        <v>2.3408239700374533E-3</v>
      </c>
      <c r="AL12" s="442">
        <v>4.7827275211806504E-3</v>
      </c>
      <c r="AM12" s="442">
        <v>5.7907348242811499E-3</v>
      </c>
      <c r="AN12" s="442">
        <v>2.3809523809523812E-3</v>
      </c>
      <c r="AO12" s="442">
        <v>7.8729281767955794E-3</v>
      </c>
      <c r="AP12" s="443">
        <v>4.6943413704148514E-2</v>
      </c>
      <c r="AQ12" s="442">
        <v>1.1165783497350493E-2</v>
      </c>
      <c r="AR12" s="442">
        <v>8.4650235987986065E-3</v>
      </c>
      <c r="AS12" s="442">
        <v>0</v>
      </c>
      <c r="AT12" s="442">
        <v>0</v>
      </c>
      <c r="AU12" s="442">
        <v>0</v>
      </c>
      <c r="AV12" s="442">
        <v>1.6990049751243781</v>
      </c>
      <c r="AW12" s="443">
        <v>8.0143636233669571E-3</v>
      </c>
      <c r="AX12" s="442">
        <v>4.4715277970459572E-2</v>
      </c>
      <c r="AY12" s="443">
        <v>8.0529021981177562E-2</v>
      </c>
      <c r="AZ12" s="443">
        <v>3.9700276995194017E-2</v>
      </c>
      <c r="BA12" s="442">
        <v>5.5427438867272014E-2</v>
      </c>
      <c r="BB12" s="443">
        <v>7.8710769769268649E-2</v>
      </c>
      <c r="BC12" s="442">
        <v>-1.4545001782753137E-2</v>
      </c>
      <c r="BD12" s="443">
        <v>4.0022942573553565E-2</v>
      </c>
    </row>
    <row r="13" spans="1:56" x14ac:dyDescent="0.2">
      <c r="A13" s="281" t="s">
        <v>452</v>
      </c>
      <c r="B13" s="283" t="s">
        <v>30</v>
      </c>
      <c r="C13" s="442">
        <v>7.1545380212591986E-3</v>
      </c>
      <c r="D13" s="442">
        <v>1.0309278350515464E-2</v>
      </c>
      <c r="E13" s="442">
        <v>5.8823529411764705E-2</v>
      </c>
      <c r="F13" s="442">
        <v>2.7777777777777776E-2</v>
      </c>
      <c r="G13" s="442">
        <v>4.5722994856163077E-3</v>
      </c>
      <c r="H13" s="442">
        <v>6.1349693251533744E-3</v>
      </c>
      <c r="I13" s="442">
        <v>4.7099986542860984E-3</v>
      </c>
      <c r="J13" s="442">
        <v>8.1342932113301486E-2</v>
      </c>
      <c r="K13" s="442">
        <v>6.2300319488817889E-2</v>
      </c>
      <c r="L13" s="442">
        <v>1.663000911968242E-3</v>
      </c>
      <c r="M13" s="442">
        <v>2.2688791059939047E-2</v>
      </c>
      <c r="N13" s="442">
        <v>2.2939346811819597E-2</v>
      </c>
      <c r="O13" s="442">
        <v>2.767377502848771E-3</v>
      </c>
      <c r="P13" s="442">
        <v>2.9953243717124487E-3</v>
      </c>
      <c r="Q13" s="442">
        <v>1.3577732518669382E-3</v>
      </c>
      <c r="R13" s="442">
        <v>1.1037527593818985E-3</v>
      </c>
      <c r="S13" s="442">
        <v>0</v>
      </c>
      <c r="T13" s="442">
        <v>1.3887281564633723E-3</v>
      </c>
      <c r="U13" s="442">
        <v>1.0753018525914775E-3</v>
      </c>
      <c r="V13" s="442">
        <v>0</v>
      </c>
      <c r="W13" s="442">
        <v>1.9838555205910521E-3</v>
      </c>
      <c r="X13" s="442">
        <v>2.259461495010356E-3</v>
      </c>
      <c r="Y13" s="442">
        <v>1.2885755637518091E-2</v>
      </c>
      <c r="Z13" s="442">
        <v>5.6224899598393573E-2</v>
      </c>
      <c r="AA13" s="442">
        <v>1.1806375442739079E-2</v>
      </c>
      <c r="AB13" s="442">
        <v>1.1706715958102279E-2</v>
      </c>
      <c r="AC13" s="442">
        <v>1.6375801244560896E-3</v>
      </c>
      <c r="AD13" s="442">
        <v>2.9010733971569482E-4</v>
      </c>
      <c r="AE13" s="442">
        <v>9.6894530303764359E-5</v>
      </c>
      <c r="AF13" s="442">
        <v>4.9526862026862024E-2</v>
      </c>
      <c r="AG13" s="442">
        <v>4.4742729306487697E-4</v>
      </c>
      <c r="AH13" s="442">
        <v>1.0814796608086518E-2</v>
      </c>
      <c r="AI13" s="442">
        <v>3.6598225916506422E-3</v>
      </c>
      <c r="AJ13" s="442">
        <v>2.3033309709425938E-3</v>
      </c>
      <c r="AK13" s="442">
        <v>3.7453183520599251E-3</v>
      </c>
      <c r="AL13" s="442">
        <v>2.4596884394643345E-3</v>
      </c>
      <c r="AM13" s="442">
        <v>5.3248136315228968E-3</v>
      </c>
      <c r="AN13" s="442">
        <v>0</v>
      </c>
      <c r="AO13" s="442">
        <v>1.4917127071823204E-2</v>
      </c>
      <c r="AP13" s="443">
        <v>9.3278256795256385E-3</v>
      </c>
      <c r="AQ13" s="442">
        <v>9.4625283875851627E-4</v>
      </c>
      <c r="AR13" s="442">
        <v>1.6697331772200688E-2</v>
      </c>
      <c r="AS13" s="442">
        <v>0</v>
      </c>
      <c r="AT13" s="442">
        <v>0</v>
      </c>
      <c r="AU13" s="442">
        <v>0</v>
      </c>
      <c r="AV13" s="442">
        <v>-2.4875621890547263E-3</v>
      </c>
      <c r="AW13" s="443">
        <v>9.6710578875886695E-3</v>
      </c>
      <c r="AX13" s="442">
        <v>1.3327414148701016E-2</v>
      </c>
      <c r="AY13" s="443">
        <v>1.8475675499953945E-3</v>
      </c>
      <c r="AZ13" s="443">
        <v>6.2525154478088969E-3</v>
      </c>
      <c r="BA13" s="442">
        <v>9.893705464145244E-3</v>
      </c>
      <c r="BB13" s="443">
        <v>2.229982458068271E-2</v>
      </c>
      <c r="BC13" s="442">
        <v>-1.606175683247214E-2</v>
      </c>
      <c r="BD13" s="443">
        <v>1.6856867423161229E-3</v>
      </c>
    </row>
    <row r="14" spans="1:56" x14ac:dyDescent="0.2">
      <c r="A14" s="281" t="s">
        <v>453</v>
      </c>
      <c r="B14" s="283" t="s">
        <v>454</v>
      </c>
      <c r="C14" s="442">
        <v>8.0744071954210964E-3</v>
      </c>
      <c r="D14" s="442">
        <v>1.3745704467353952E-2</v>
      </c>
      <c r="E14" s="442">
        <v>0</v>
      </c>
      <c r="F14" s="442">
        <v>3.472222222222222E-3</v>
      </c>
      <c r="G14" s="442">
        <v>1.7908172985330539E-2</v>
      </c>
      <c r="H14" s="442">
        <v>1.0906612133605999E-2</v>
      </c>
      <c r="I14" s="442">
        <v>2.2540707845512042E-2</v>
      </c>
      <c r="J14" s="442">
        <v>1.8838727040301418E-2</v>
      </c>
      <c r="K14" s="442">
        <v>0</v>
      </c>
      <c r="L14" s="442">
        <v>0.23539509682956922</v>
      </c>
      <c r="M14" s="442">
        <v>8.1273281408736874E-3</v>
      </c>
      <c r="N14" s="442">
        <v>7.776049766718507E-4</v>
      </c>
      <c r="O14" s="442">
        <v>5.534755005697542E-3</v>
      </c>
      <c r="P14" s="442">
        <v>5.0409117475160728E-3</v>
      </c>
      <c r="Q14" s="442">
        <v>1.3577732518669382E-2</v>
      </c>
      <c r="R14" s="442">
        <v>2.097130242825607E-2</v>
      </c>
      <c r="S14" s="442">
        <v>4.1791044776119404E-2</v>
      </c>
      <c r="T14" s="442">
        <v>2.0368012961462793E-2</v>
      </c>
      <c r="U14" s="442">
        <v>4.0339180927217423E-2</v>
      </c>
      <c r="V14" s="442">
        <v>4.2349726775956283E-2</v>
      </c>
      <c r="W14" s="442">
        <v>3.8103707757559176E-2</v>
      </c>
      <c r="X14" s="442">
        <v>6.6654114102805501E-2</v>
      </c>
      <c r="Y14" s="442">
        <v>1.4333068770717588E-2</v>
      </c>
      <c r="Z14" s="442">
        <v>0</v>
      </c>
      <c r="AA14" s="442">
        <v>3.896103896103896E-2</v>
      </c>
      <c r="AB14" s="442">
        <v>1.4171287738755391E-2</v>
      </c>
      <c r="AC14" s="442">
        <v>5.3806204089271508E-3</v>
      </c>
      <c r="AD14" s="442">
        <v>2.9010733971569481E-3</v>
      </c>
      <c r="AE14" s="442">
        <v>4.8447265151882175E-4</v>
      </c>
      <c r="AF14" s="442">
        <v>2.2893772893772895E-3</v>
      </c>
      <c r="AG14" s="442">
        <v>9.8434004474272935E-3</v>
      </c>
      <c r="AH14" s="442">
        <v>1.9663266560157305E-3</v>
      </c>
      <c r="AI14" s="442">
        <v>3.9699770485701882E-3</v>
      </c>
      <c r="AJ14" s="442">
        <v>2.4362154500354358E-3</v>
      </c>
      <c r="AK14" s="442">
        <v>8.4269662921348312E-3</v>
      </c>
      <c r="AL14" s="442">
        <v>1.8447663295982509E-2</v>
      </c>
      <c r="AM14" s="442">
        <v>3.128328008519702E-3</v>
      </c>
      <c r="AN14" s="442">
        <v>3.4013605442176874E-2</v>
      </c>
      <c r="AO14" s="442">
        <v>1.4364640883977901E-2</v>
      </c>
      <c r="AP14" s="443">
        <v>2.7536473844927592E-2</v>
      </c>
      <c r="AQ14" s="442">
        <v>1.7032551097653293E-3</v>
      </c>
      <c r="AR14" s="442">
        <v>2.8507639611074346E-3</v>
      </c>
      <c r="AS14" s="442">
        <v>2.3947507064514583E-5</v>
      </c>
      <c r="AT14" s="442">
        <v>0</v>
      </c>
      <c r="AU14" s="442">
        <v>0</v>
      </c>
      <c r="AV14" s="442">
        <v>4.9751243781094526E-3</v>
      </c>
      <c r="AW14" s="443">
        <v>1.6987423419938359E-3</v>
      </c>
      <c r="AX14" s="442">
        <v>2.457848931309712E-2</v>
      </c>
      <c r="AY14" s="443">
        <v>8.6163832104330679E-2</v>
      </c>
      <c r="AZ14" s="443">
        <v>3.8606501100878335E-2</v>
      </c>
      <c r="BA14" s="442">
        <v>4.2999129742860895E-2</v>
      </c>
      <c r="BB14" s="443">
        <v>3.212086431661762E-2</v>
      </c>
      <c r="BC14" s="442">
        <v>4.7624976654423209E-2</v>
      </c>
      <c r="BD14" s="443">
        <v>5.0196304414560453E-2</v>
      </c>
    </row>
    <row r="15" spans="1:56" x14ac:dyDescent="0.2">
      <c r="A15" s="281" t="s">
        <v>455</v>
      </c>
      <c r="B15" s="283" t="s">
        <v>31</v>
      </c>
      <c r="C15" s="442">
        <v>2.6573998364677024E-3</v>
      </c>
      <c r="D15" s="442">
        <v>0</v>
      </c>
      <c r="E15" s="442">
        <v>0</v>
      </c>
      <c r="F15" s="442">
        <v>0</v>
      </c>
      <c r="G15" s="442">
        <v>1.5240998285387694E-3</v>
      </c>
      <c r="H15" s="442">
        <v>6.8166325835037494E-4</v>
      </c>
      <c r="I15" s="442">
        <v>1.8839994617144396E-3</v>
      </c>
      <c r="J15" s="442">
        <v>6.8626791361098031E-3</v>
      </c>
      <c r="K15" s="442">
        <v>0</v>
      </c>
      <c r="L15" s="442">
        <v>3.379647014645137E-3</v>
      </c>
      <c r="M15" s="442">
        <v>8.7030138841855745E-2</v>
      </c>
      <c r="N15" s="442">
        <v>5.0544323483670299E-3</v>
      </c>
      <c r="O15" s="442">
        <v>9.278853980139997E-3</v>
      </c>
      <c r="P15" s="442">
        <v>3.7258912916423143E-3</v>
      </c>
      <c r="Q15" s="442">
        <v>6.788866259334691E-3</v>
      </c>
      <c r="R15" s="442">
        <v>4.4150110375275938E-3</v>
      </c>
      <c r="S15" s="442">
        <v>2.0895522388059702E-2</v>
      </c>
      <c r="T15" s="442">
        <v>3.610693206804768E-2</v>
      </c>
      <c r="U15" s="442">
        <v>9.2168730222126644E-3</v>
      </c>
      <c r="V15" s="442">
        <v>2.7322404371584699E-3</v>
      </c>
      <c r="W15" s="442">
        <v>5.8831577507182922E-3</v>
      </c>
      <c r="X15" s="442">
        <v>9.8537626310173845E-3</v>
      </c>
      <c r="Y15" s="442">
        <v>5.7005462439889819E-2</v>
      </c>
      <c r="Z15" s="442">
        <v>0</v>
      </c>
      <c r="AA15" s="442">
        <v>4.7225501770956314E-3</v>
      </c>
      <c r="AB15" s="442">
        <v>6.1614294516327791E-4</v>
      </c>
      <c r="AC15" s="442">
        <v>2.3394001777944136E-4</v>
      </c>
      <c r="AD15" s="442">
        <v>0</v>
      </c>
      <c r="AE15" s="442">
        <v>9.6894530303764359E-5</v>
      </c>
      <c r="AF15" s="442">
        <v>0</v>
      </c>
      <c r="AG15" s="442">
        <v>0</v>
      </c>
      <c r="AH15" s="442">
        <v>1.8434312400147476E-4</v>
      </c>
      <c r="AI15" s="442">
        <v>1.9229576329011849E-3</v>
      </c>
      <c r="AJ15" s="442">
        <v>7.9730687455705168E-4</v>
      </c>
      <c r="AK15" s="442">
        <v>4.6816479400749064E-4</v>
      </c>
      <c r="AL15" s="442">
        <v>1.5031429352282044E-3</v>
      </c>
      <c r="AM15" s="442">
        <v>1.3977635782747603E-3</v>
      </c>
      <c r="AN15" s="442">
        <v>1.0204081632653062E-3</v>
      </c>
      <c r="AO15" s="442">
        <v>4.8342541436464086E-3</v>
      </c>
      <c r="AP15" s="443">
        <v>7.8144775178935911E-3</v>
      </c>
      <c r="AQ15" s="442">
        <v>7.5700227100681302E-4</v>
      </c>
      <c r="AR15" s="442">
        <v>4.4361377966212629E-4</v>
      </c>
      <c r="AS15" s="442">
        <v>0</v>
      </c>
      <c r="AT15" s="442">
        <v>0</v>
      </c>
      <c r="AU15" s="442">
        <v>0</v>
      </c>
      <c r="AV15" s="442">
        <v>-0.16169154228855723</v>
      </c>
      <c r="AW15" s="443">
        <v>0</v>
      </c>
      <c r="AX15" s="442">
        <v>6.7099507042904837E-3</v>
      </c>
      <c r="AY15" s="443">
        <v>1.3333911262576733E-2</v>
      </c>
      <c r="AZ15" s="443">
        <v>5.8263689954781124E-3</v>
      </c>
      <c r="BA15" s="442">
        <v>8.691227257037009E-3</v>
      </c>
      <c r="BB15" s="443">
        <v>9.8088295746386802E-3</v>
      </c>
      <c r="BC15" s="442">
        <v>2.8863622214801943E-4</v>
      </c>
      <c r="BD15" s="443">
        <v>7.9518098243762155E-3</v>
      </c>
    </row>
    <row r="16" spans="1:56" x14ac:dyDescent="0.2">
      <c r="A16" s="281" t="s">
        <v>456</v>
      </c>
      <c r="B16" s="283" t="s">
        <v>32</v>
      </c>
      <c r="C16" s="442">
        <v>0</v>
      </c>
      <c r="D16" s="442">
        <v>0</v>
      </c>
      <c r="E16" s="442">
        <v>0</v>
      </c>
      <c r="F16" s="442">
        <v>3.472222222222222E-3</v>
      </c>
      <c r="G16" s="442">
        <v>0</v>
      </c>
      <c r="H16" s="442">
        <v>0</v>
      </c>
      <c r="I16" s="442">
        <v>4.1044273987350293E-3</v>
      </c>
      <c r="J16" s="442">
        <v>6.7281168001076492E-5</v>
      </c>
      <c r="K16" s="442">
        <v>0</v>
      </c>
      <c r="L16" s="442">
        <v>1.98487205622016E-3</v>
      </c>
      <c r="M16" s="442">
        <v>8.4659668134100911E-3</v>
      </c>
      <c r="N16" s="442">
        <v>0.53810264385692064</v>
      </c>
      <c r="O16" s="442">
        <v>1.1395083835259645E-3</v>
      </c>
      <c r="P16" s="442">
        <v>0.23597311513734659</v>
      </c>
      <c r="Q16" s="442">
        <v>0.11948404616429056</v>
      </c>
      <c r="R16" s="442">
        <v>9.4922737306843266E-2</v>
      </c>
      <c r="S16" s="442">
        <v>2.3880597014925373E-2</v>
      </c>
      <c r="T16" s="442">
        <v>5.9020946649693323E-3</v>
      </c>
      <c r="U16" s="442">
        <v>4.5930750560693109E-2</v>
      </c>
      <c r="V16" s="442">
        <v>8.1967213114754103E-3</v>
      </c>
      <c r="W16" s="442">
        <v>5.5069092899165416E-2</v>
      </c>
      <c r="X16" s="442">
        <v>7.0921985815602835E-3</v>
      </c>
      <c r="Y16" s="442">
        <v>2.483776086652038E-2</v>
      </c>
      <c r="Z16" s="442">
        <v>0</v>
      </c>
      <c r="AA16" s="442">
        <v>0</v>
      </c>
      <c r="AB16" s="442">
        <v>0</v>
      </c>
      <c r="AC16" s="442">
        <v>0</v>
      </c>
      <c r="AD16" s="442">
        <v>0</v>
      </c>
      <c r="AE16" s="442">
        <v>0</v>
      </c>
      <c r="AF16" s="442">
        <v>2.2893772893772894E-4</v>
      </c>
      <c r="AG16" s="442">
        <v>0</v>
      </c>
      <c r="AH16" s="442">
        <v>6.1447708000491577E-5</v>
      </c>
      <c r="AI16" s="442">
        <v>0</v>
      </c>
      <c r="AJ16" s="442">
        <v>0</v>
      </c>
      <c r="AK16" s="442">
        <v>0</v>
      </c>
      <c r="AL16" s="442">
        <v>2.7329871549603714E-4</v>
      </c>
      <c r="AM16" s="442">
        <v>0</v>
      </c>
      <c r="AN16" s="442">
        <v>0</v>
      </c>
      <c r="AO16" s="442">
        <v>3.8674033149171273E-3</v>
      </c>
      <c r="AP16" s="443">
        <v>2.2552118956705319E-2</v>
      </c>
      <c r="AQ16" s="442">
        <v>0</v>
      </c>
      <c r="AR16" s="442">
        <v>-1.1635771269826264E-4</v>
      </c>
      <c r="AS16" s="442">
        <v>0</v>
      </c>
      <c r="AT16" s="442">
        <v>-2.1297920320721623E-3</v>
      </c>
      <c r="AU16" s="442">
        <v>-1.6201203517975621E-3</v>
      </c>
      <c r="AV16" s="442">
        <v>-4.4776119402985072E-2</v>
      </c>
      <c r="AW16" s="443">
        <v>-5.886730888097451E-4</v>
      </c>
      <c r="AX16" s="442">
        <v>1.9040814627785022E-2</v>
      </c>
      <c r="AY16" s="443">
        <v>1.0803664793814713E-2</v>
      </c>
      <c r="AZ16" s="443">
        <v>4.3893084590070786E-3</v>
      </c>
      <c r="BA16" s="442">
        <v>1.657702099799209E-2</v>
      </c>
      <c r="BB16" s="443">
        <v>3.1164401681746216E-2</v>
      </c>
      <c r="BC16" s="442">
        <v>-3.2842274453430527E-2</v>
      </c>
      <c r="BD16" s="443">
        <v>6.9258567112413221E-3</v>
      </c>
    </row>
    <row r="17" spans="1:56" x14ac:dyDescent="0.2">
      <c r="A17" s="281" t="s">
        <v>457</v>
      </c>
      <c r="B17" s="283" t="s">
        <v>33</v>
      </c>
      <c r="C17" s="442">
        <v>0</v>
      </c>
      <c r="D17" s="442">
        <v>0</v>
      </c>
      <c r="E17" s="442">
        <v>0</v>
      </c>
      <c r="F17" s="442">
        <v>0</v>
      </c>
      <c r="G17" s="442">
        <v>1.5876039880612181E-3</v>
      </c>
      <c r="H17" s="442">
        <v>0</v>
      </c>
      <c r="I17" s="442">
        <v>1.2447853586327548E-3</v>
      </c>
      <c r="J17" s="442">
        <v>5.1133687680818135E-3</v>
      </c>
      <c r="K17" s="442">
        <v>0</v>
      </c>
      <c r="L17" s="442">
        <v>2.5213239633066894E-3</v>
      </c>
      <c r="M17" s="442">
        <v>1.0497798848628514E-2</v>
      </c>
      <c r="N17" s="442">
        <v>8.9424572317262831E-3</v>
      </c>
      <c r="O17" s="442">
        <v>0.41852515057789352</v>
      </c>
      <c r="P17" s="442">
        <v>6.8308007013442432E-2</v>
      </c>
      <c r="Q17" s="442">
        <v>3.9035980991174474E-2</v>
      </c>
      <c r="R17" s="442">
        <v>2.0419426048565122E-2</v>
      </c>
      <c r="S17" s="442">
        <v>3.5820895522388062E-2</v>
      </c>
      <c r="T17" s="442">
        <v>4.767966670524245E-2</v>
      </c>
      <c r="U17" s="442">
        <v>6.6791606500967771E-2</v>
      </c>
      <c r="V17" s="442">
        <v>4.0983606557377046E-2</v>
      </c>
      <c r="W17" s="442">
        <v>2.4763989601860721E-2</v>
      </c>
      <c r="X17" s="442">
        <v>2.4979602083725599E-2</v>
      </c>
      <c r="Y17" s="442">
        <v>9.5709416872869889E-3</v>
      </c>
      <c r="Z17" s="442">
        <v>0</v>
      </c>
      <c r="AA17" s="442">
        <v>0</v>
      </c>
      <c r="AB17" s="442">
        <v>0</v>
      </c>
      <c r="AC17" s="442">
        <v>0</v>
      </c>
      <c r="AD17" s="442">
        <v>0</v>
      </c>
      <c r="AE17" s="442">
        <v>0</v>
      </c>
      <c r="AF17" s="442">
        <v>0</v>
      </c>
      <c r="AG17" s="442">
        <v>0</v>
      </c>
      <c r="AH17" s="442">
        <v>2.4579083200196631E-4</v>
      </c>
      <c r="AI17" s="442">
        <v>1.2406178276781838E-4</v>
      </c>
      <c r="AJ17" s="442">
        <v>1.638908575478384E-3</v>
      </c>
      <c r="AK17" s="442">
        <v>4.6816479400749064E-4</v>
      </c>
      <c r="AL17" s="442">
        <v>8.1989614648811154E-4</v>
      </c>
      <c r="AM17" s="442">
        <v>2.6624068157614486E-4</v>
      </c>
      <c r="AN17" s="442">
        <v>3.4013605442176868E-4</v>
      </c>
      <c r="AO17" s="442">
        <v>3.1767955801104975E-3</v>
      </c>
      <c r="AP17" s="443">
        <v>2.0379037165892042E-2</v>
      </c>
      <c r="AQ17" s="442">
        <v>0</v>
      </c>
      <c r="AR17" s="442">
        <v>5.5269913531674753E-4</v>
      </c>
      <c r="AS17" s="442">
        <v>0</v>
      </c>
      <c r="AT17" s="442">
        <v>0</v>
      </c>
      <c r="AU17" s="442">
        <v>-2.0058632927017436E-3</v>
      </c>
      <c r="AV17" s="442">
        <v>-0.42786069651741293</v>
      </c>
      <c r="AW17" s="443">
        <v>-5.1298654881992071E-4</v>
      </c>
      <c r="AX17" s="442">
        <v>1.7216503426652978E-2</v>
      </c>
      <c r="AY17" s="443">
        <v>2.6418590538937081E-2</v>
      </c>
      <c r="AZ17" s="443">
        <v>1.1255001302114161E-2</v>
      </c>
      <c r="BA17" s="442">
        <v>1.9968917072759655E-2</v>
      </c>
      <c r="BB17" s="443">
        <v>2.5148862216469881E-2</v>
      </c>
      <c r="BC17" s="442">
        <v>-8.0648356188417203E-3</v>
      </c>
      <c r="BD17" s="443">
        <v>1.6541810955348152E-2</v>
      </c>
    </row>
    <row r="18" spans="1:56" x14ac:dyDescent="0.2">
      <c r="A18" s="281" t="s">
        <v>458</v>
      </c>
      <c r="B18" s="283" t="s">
        <v>34</v>
      </c>
      <c r="C18" s="442">
        <v>1.3286999182338512E-3</v>
      </c>
      <c r="D18" s="442">
        <v>0</v>
      </c>
      <c r="E18" s="442">
        <v>0</v>
      </c>
      <c r="F18" s="442">
        <v>2.7777777777777776E-2</v>
      </c>
      <c r="G18" s="442">
        <v>6.3504159522448722E-3</v>
      </c>
      <c r="H18" s="442">
        <v>2.7266530334014998E-3</v>
      </c>
      <c r="I18" s="442">
        <v>6.0220697079800831E-3</v>
      </c>
      <c r="J18" s="442">
        <v>9.1502388481464036E-3</v>
      </c>
      <c r="K18" s="442">
        <v>1.5974440894568689E-3</v>
      </c>
      <c r="L18" s="442">
        <v>5.6327450244085617E-3</v>
      </c>
      <c r="M18" s="442">
        <v>1.0836437521164918E-2</v>
      </c>
      <c r="N18" s="442">
        <v>7.776049766718507E-4</v>
      </c>
      <c r="O18" s="442">
        <v>1.6278691193228065E-3</v>
      </c>
      <c r="P18" s="442">
        <v>7.3421975452951496E-2</v>
      </c>
      <c r="Q18" s="442">
        <v>3.6999321113374069E-2</v>
      </c>
      <c r="R18" s="442">
        <v>3.3664459161147901E-2</v>
      </c>
      <c r="S18" s="442">
        <v>3.880597014925373E-2</v>
      </c>
      <c r="T18" s="442">
        <v>2.1293831732438376E-2</v>
      </c>
      <c r="U18" s="442">
        <v>2.8142185627822669E-2</v>
      </c>
      <c r="V18" s="442">
        <v>2.7322404371584699E-2</v>
      </c>
      <c r="W18" s="442">
        <v>1.0329730469284443E-2</v>
      </c>
      <c r="X18" s="442">
        <v>2.3096717504550304E-2</v>
      </c>
      <c r="Y18" s="442">
        <v>0.10191885708949998</v>
      </c>
      <c r="Z18" s="442">
        <v>0</v>
      </c>
      <c r="AA18" s="442">
        <v>5.9031877213695393E-4</v>
      </c>
      <c r="AB18" s="442">
        <v>0</v>
      </c>
      <c r="AC18" s="442">
        <v>3.0412202311327374E-3</v>
      </c>
      <c r="AD18" s="442">
        <v>0</v>
      </c>
      <c r="AE18" s="442">
        <v>3.8757812121505744E-4</v>
      </c>
      <c r="AF18" s="442">
        <v>1.6025641025641025E-3</v>
      </c>
      <c r="AG18" s="442">
        <v>0</v>
      </c>
      <c r="AH18" s="442">
        <v>4.424234976035394E-3</v>
      </c>
      <c r="AI18" s="442">
        <v>1.8609267415172756E-4</v>
      </c>
      <c r="AJ18" s="442">
        <v>3.1006378454996456E-4</v>
      </c>
      <c r="AK18" s="442">
        <v>2.3408239700374533E-3</v>
      </c>
      <c r="AL18" s="442">
        <v>1.9130910084722602E-3</v>
      </c>
      <c r="AM18" s="442">
        <v>2.1964856230031948E-3</v>
      </c>
      <c r="AN18" s="442">
        <v>0</v>
      </c>
      <c r="AO18" s="442">
        <v>4.5580110497237571E-3</v>
      </c>
      <c r="AP18" s="443">
        <v>1.5785136874532129E-2</v>
      </c>
      <c r="AQ18" s="442">
        <v>1.8925056775170325E-3</v>
      </c>
      <c r="AR18" s="442">
        <v>9.2358934454245961E-4</v>
      </c>
      <c r="AS18" s="442">
        <v>0</v>
      </c>
      <c r="AT18" s="442">
        <v>1.2528188423953897E-3</v>
      </c>
      <c r="AU18" s="442">
        <v>5.1689554081160317E-3</v>
      </c>
      <c r="AV18" s="442">
        <v>-0.20149253731343283</v>
      </c>
      <c r="AW18" s="443">
        <v>7.2743174545775635E-4</v>
      </c>
      <c r="AX18" s="442">
        <v>1.3954015334387688E-2</v>
      </c>
      <c r="AY18" s="443">
        <v>6.4106801324180382E-2</v>
      </c>
      <c r="AZ18" s="443">
        <v>2.842160089017259E-2</v>
      </c>
      <c r="BA18" s="442">
        <v>2.8955091814559061E-2</v>
      </c>
      <c r="BB18" s="443">
        <v>1.7008754685649396E-2</v>
      </c>
      <c r="BC18" s="442">
        <v>4.4291511265301967E-2</v>
      </c>
      <c r="BD18" s="443">
        <v>3.6858913943806852E-2</v>
      </c>
    </row>
    <row r="19" spans="1:56" x14ac:dyDescent="0.2">
      <c r="A19" s="281" t="s">
        <v>459</v>
      </c>
      <c r="B19" s="285" t="s">
        <v>268</v>
      </c>
      <c r="C19" s="442">
        <v>0</v>
      </c>
      <c r="D19" s="442">
        <v>0</v>
      </c>
      <c r="E19" s="442">
        <v>0</v>
      </c>
      <c r="F19" s="442">
        <v>3.472222222222222E-3</v>
      </c>
      <c r="G19" s="442">
        <v>0</v>
      </c>
      <c r="H19" s="442">
        <v>0</v>
      </c>
      <c r="I19" s="442">
        <v>4.709998654286099E-4</v>
      </c>
      <c r="J19" s="442">
        <v>0</v>
      </c>
      <c r="K19" s="442">
        <v>0</v>
      </c>
      <c r="L19" s="442">
        <v>4.2916152566922376E-4</v>
      </c>
      <c r="M19" s="442">
        <v>2.3704707077548256E-3</v>
      </c>
      <c r="N19" s="442">
        <v>0</v>
      </c>
      <c r="O19" s="442">
        <v>0</v>
      </c>
      <c r="P19" s="442">
        <v>1.0227936879018118E-3</v>
      </c>
      <c r="Q19" s="442">
        <v>0.16361167684996605</v>
      </c>
      <c r="R19" s="442">
        <v>4.1390728476821195E-2</v>
      </c>
      <c r="S19" s="442">
        <v>1.4925373134328358E-2</v>
      </c>
      <c r="T19" s="442">
        <v>2.314546927438954E-3</v>
      </c>
      <c r="U19" s="442">
        <v>1.3671694982948785E-2</v>
      </c>
      <c r="V19" s="442">
        <v>2.7322404371584699E-3</v>
      </c>
      <c r="W19" s="442">
        <v>8.0722397044739359E-3</v>
      </c>
      <c r="X19" s="442">
        <v>1.129730747505178E-3</v>
      </c>
      <c r="Y19" s="442">
        <v>6.8163779821653675E-3</v>
      </c>
      <c r="Z19" s="442">
        <v>0</v>
      </c>
      <c r="AA19" s="442">
        <v>1.0625737898465172E-2</v>
      </c>
      <c r="AB19" s="442">
        <v>0</v>
      </c>
      <c r="AC19" s="442">
        <v>0</v>
      </c>
      <c r="AD19" s="442">
        <v>0</v>
      </c>
      <c r="AE19" s="442">
        <v>0</v>
      </c>
      <c r="AF19" s="442">
        <v>7.6312576312576313E-5</v>
      </c>
      <c r="AG19" s="442">
        <v>0</v>
      </c>
      <c r="AH19" s="442">
        <v>3.6868624800294952E-4</v>
      </c>
      <c r="AI19" s="442">
        <v>0</v>
      </c>
      <c r="AJ19" s="442">
        <v>0</v>
      </c>
      <c r="AK19" s="442">
        <v>0</v>
      </c>
      <c r="AL19" s="442">
        <v>1.54413774255261E-2</v>
      </c>
      <c r="AM19" s="442">
        <v>0</v>
      </c>
      <c r="AN19" s="442">
        <v>0</v>
      </c>
      <c r="AO19" s="442">
        <v>0</v>
      </c>
      <c r="AP19" s="443">
        <v>4.020335952520721E-3</v>
      </c>
      <c r="AQ19" s="442">
        <v>0</v>
      </c>
      <c r="AR19" s="442">
        <v>4.363414226184849E-5</v>
      </c>
      <c r="AS19" s="442">
        <v>0</v>
      </c>
      <c r="AT19" s="442">
        <v>1.1525933350037584E-2</v>
      </c>
      <c r="AU19" s="442">
        <v>5.7321401018361362E-2</v>
      </c>
      <c r="AV19" s="442">
        <v>0.13681592039800994</v>
      </c>
      <c r="AW19" s="443">
        <v>5.314877030396555E-3</v>
      </c>
      <c r="AX19" s="442">
        <v>6.3746843872256598E-3</v>
      </c>
      <c r="AY19" s="443">
        <v>1.5333185238964712E-2</v>
      </c>
      <c r="AZ19" s="443">
        <v>9.6924643102346171E-3</v>
      </c>
      <c r="BA19" s="442">
        <v>9.0542395459753452E-3</v>
      </c>
      <c r="BB19" s="443">
        <v>1.0749011994448446E-2</v>
      </c>
      <c r="BC19" s="442">
        <v>8.2233025643347508E-3</v>
      </c>
      <c r="BD19" s="443">
        <v>7.9329602921138949E-3</v>
      </c>
    </row>
    <row r="20" spans="1:56" x14ac:dyDescent="0.2">
      <c r="A20" s="281" t="s">
        <v>460</v>
      </c>
      <c r="B20" s="285" t="s">
        <v>269</v>
      </c>
      <c r="C20" s="442">
        <v>0</v>
      </c>
      <c r="D20" s="442">
        <v>0</v>
      </c>
      <c r="E20" s="442">
        <v>0</v>
      </c>
      <c r="F20" s="442">
        <v>3.472222222222222E-3</v>
      </c>
      <c r="G20" s="442">
        <v>0</v>
      </c>
      <c r="H20" s="442">
        <v>0</v>
      </c>
      <c r="I20" s="442">
        <v>3.3642847530614992E-5</v>
      </c>
      <c r="J20" s="442">
        <v>0</v>
      </c>
      <c r="K20" s="442">
        <v>0</v>
      </c>
      <c r="L20" s="442">
        <v>2.8431951075586072E-3</v>
      </c>
      <c r="M20" s="442">
        <v>1.3545546901456147E-3</v>
      </c>
      <c r="N20" s="442">
        <v>0</v>
      </c>
      <c r="O20" s="442">
        <v>1.6278691193228064E-4</v>
      </c>
      <c r="P20" s="442">
        <v>5.1139684395090591E-4</v>
      </c>
      <c r="Q20" s="442">
        <v>5.0916496945010185E-3</v>
      </c>
      <c r="R20" s="442">
        <v>0.15176600441501104</v>
      </c>
      <c r="S20" s="442">
        <v>2.9850746268656717E-3</v>
      </c>
      <c r="T20" s="442">
        <v>3.1246383520425877E-3</v>
      </c>
      <c r="U20" s="442">
        <v>2.427109895849335E-3</v>
      </c>
      <c r="V20" s="442">
        <v>0</v>
      </c>
      <c r="W20" s="442">
        <v>8.8931454371323024E-4</v>
      </c>
      <c r="X20" s="442">
        <v>2.5105127722337286E-4</v>
      </c>
      <c r="Y20" s="442">
        <v>9.3375040851580371E-5</v>
      </c>
      <c r="Z20" s="442">
        <v>0</v>
      </c>
      <c r="AA20" s="442">
        <v>0</v>
      </c>
      <c r="AB20" s="442">
        <v>0</v>
      </c>
      <c r="AC20" s="442">
        <v>0</v>
      </c>
      <c r="AD20" s="442">
        <v>0</v>
      </c>
      <c r="AE20" s="442">
        <v>0</v>
      </c>
      <c r="AF20" s="442">
        <v>0</v>
      </c>
      <c r="AG20" s="442">
        <v>0</v>
      </c>
      <c r="AH20" s="442">
        <v>0</v>
      </c>
      <c r="AI20" s="442">
        <v>0</v>
      </c>
      <c r="AJ20" s="442">
        <v>0</v>
      </c>
      <c r="AK20" s="442">
        <v>0</v>
      </c>
      <c r="AL20" s="442">
        <v>2.2820442743919103E-2</v>
      </c>
      <c r="AM20" s="442">
        <v>0</v>
      </c>
      <c r="AN20" s="442">
        <v>0</v>
      </c>
      <c r="AO20" s="442">
        <v>0</v>
      </c>
      <c r="AP20" s="443">
        <v>1.7503137100726516E-3</v>
      </c>
      <c r="AQ20" s="442">
        <v>0</v>
      </c>
      <c r="AR20" s="442">
        <v>2.908942817456566E-5</v>
      </c>
      <c r="AS20" s="442">
        <v>0</v>
      </c>
      <c r="AT20" s="442">
        <v>6.8153345026309197E-3</v>
      </c>
      <c r="AU20" s="442">
        <v>9.7592964048757905E-2</v>
      </c>
      <c r="AV20" s="442">
        <v>7.462686567164179E-3</v>
      </c>
      <c r="AW20" s="443">
        <v>6.4922232080160455E-3</v>
      </c>
      <c r="AX20" s="442">
        <v>5.0729262044153416E-3</v>
      </c>
      <c r="AY20" s="443">
        <v>9.8175730222629185E-3</v>
      </c>
      <c r="AZ20" s="443">
        <v>7.9452638556784007E-3</v>
      </c>
      <c r="BA20" s="442">
        <v>6.4920858459239714E-3</v>
      </c>
      <c r="BB20" s="443">
        <v>8.9296979613100683E-3</v>
      </c>
      <c r="BC20" s="442">
        <v>6.5763782379607569E-3</v>
      </c>
      <c r="BD20" s="443">
        <v>4.8793360656179145E-3</v>
      </c>
    </row>
    <row r="21" spans="1:56" x14ac:dyDescent="0.2">
      <c r="A21" s="281" t="s">
        <v>461</v>
      </c>
      <c r="B21" s="285" t="s">
        <v>270</v>
      </c>
      <c r="C21" s="442">
        <v>4.0883074407195422E-4</v>
      </c>
      <c r="D21" s="442">
        <v>0</v>
      </c>
      <c r="E21" s="442">
        <v>0</v>
      </c>
      <c r="F21" s="442">
        <v>0</v>
      </c>
      <c r="G21" s="442">
        <v>0</v>
      </c>
      <c r="H21" s="442">
        <v>0</v>
      </c>
      <c r="I21" s="442">
        <v>0</v>
      </c>
      <c r="J21" s="442">
        <v>0</v>
      </c>
      <c r="K21" s="442">
        <v>0</v>
      </c>
      <c r="L21" s="442">
        <v>0</v>
      </c>
      <c r="M21" s="442">
        <v>0</v>
      </c>
      <c r="N21" s="442">
        <v>0</v>
      </c>
      <c r="O21" s="442">
        <v>0</v>
      </c>
      <c r="P21" s="442">
        <v>0</v>
      </c>
      <c r="Q21" s="442">
        <v>2.7155465037338763E-3</v>
      </c>
      <c r="R21" s="442">
        <v>6.0706401766004413E-3</v>
      </c>
      <c r="S21" s="442">
        <v>8.9552238805970144E-2</v>
      </c>
      <c r="T21" s="442">
        <v>1.157273463719477E-4</v>
      </c>
      <c r="U21" s="442">
        <v>9.5241021229530861E-4</v>
      </c>
      <c r="V21" s="442">
        <v>2.7322404371584699E-3</v>
      </c>
      <c r="W21" s="442">
        <v>4.104528663291832E-4</v>
      </c>
      <c r="X21" s="442">
        <v>3.7657691583505931E-4</v>
      </c>
      <c r="Y21" s="442">
        <v>1.8675008170316074E-4</v>
      </c>
      <c r="Z21" s="442">
        <v>0</v>
      </c>
      <c r="AA21" s="442">
        <v>0</v>
      </c>
      <c r="AB21" s="442">
        <v>0</v>
      </c>
      <c r="AC21" s="442">
        <v>1.1697000888972067E-3</v>
      </c>
      <c r="AD21" s="442">
        <v>0</v>
      </c>
      <c r="AE21" s="442">
        <v>0</v>
      </c>
      <c r="AF21" s="442">
        <v>0</v>
      </c>
      <c r="AG21" s="442">
        <v>0</v>
      </c>
      <c r="AH21" s="442">
        <v>3.1952808160255622E-3</v>
      </c>
      <c r="AI21" s="442">
        <v>0</v>
      </c>
      <c r="AJ21" s="442">
        <v>1.3377037562012757E-2</v>
      </c>
      <c r="AK21" s="442">
        <v>0</v>
      </c>
      <c r="AL21" s="442">
        <v>7.7890133916370596E-3</v>
      </c>
      <c r="AM21" s="442">
        <v>7.9872204472843447E-4</v>
      </c>
      <c r="AN21" s="442">
        <v>6.8027210884353737E-4</v>
      </c>
      <c r="AO21" s="442">
        <v>5.9392265193370167E-3</v>
      </c>
      <c r="AP21" s="443">
        <v>1.6049030326204621E-3</v>
      </c>
      <c r="AQ21" s="442">
        <v>1.3247539742619228E-3</v>
      </c>
      <c r="AR21" s="442">
        <v>3.4907313809478792E-4</v>
      </c>
      <c r="AS21" s="442">
        <v>0</v>
      </c>
      <c r="AT21" s="442">
        <v>3.3575544976196442E-2</v>
      </c>
      <c r="AU21" s="442">
        <v>6.2567505014658228E-2</v>
      </c>
      <c r="AV21" s="442">
        <v>3.482587064676617E-2</v>
      </c>
      <c r="AW21" s="443">
        <v>9.3346732654116717E-3</v>
      </c>
      <c r="AX21" s="442">
        <v>6.511103095548588E-3</v>
      </c>
      <c r="AY21" s="443">
        <v>7.2060552536477266E-4</v>
      </c>
      <c r="AZ21" s="443">
        <v>5.5706811240796425E-3</v>
      </c>
      <c r="BA21" s="442">
        <v>4.7791216074962034E-3</v>
      </c>
      <c r="BB21" s="443">
        <v>1.063912054278237E-2</v>
      </c>
      <c r="BC21" s="442">
        <v>-1.4771383133457465E-3</v>
      </c>
      <c r="BD21" s="443">
        <v>9.020847582682127E-4</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1.6278691193228064E-4</v>
      </c>
      <c r="P22" s="442">
        <v>2.7761542957334892E-3</v>
      </c>
      <c r="Q22" s="442">
        <v>7.8071961982348944E-3</v>
      </c>
      <c r="R22" s="442">
        <v>9.9337748344370865E-3</v>
      </c>
      <c r="S22" s="442">
        <v>0.14029850746268657</v>
      </c>
      <c r="T22" s="442">
        <v>0.28978127531535702</v>
      </c>
      <c r="U22" s="442">
        <v>0.15023503026206642</v>
      </c>
      <c r="V22" s="442">
        <v>0.31830601092896177</v>
      </c>
      <c r="W22" s="442">
        <v>1.115063620194281E-2</v>
      </c>
      <c r="X22" s="442">
        <v>1.443544844034394E-2</v>
      </c>
      <c r="Y22" s="442">
        <v>3.2681264298053129E-4</v>
      </c>
      <c r="Z22" s="442">
        <v>0</v>
      </c>
      <c r="AA22" s="442">
        <v>0</v>
      </c>
      <c r="AB22" s="442">
        <v>0</v>
      </c>
      <c r="AC22" s="442">
        <v>0</v>
      </c>
      <c r="AD22" s="442">
        <v>0</v>
      </c>
      <c r="AE22" s="442">
        <v>0</v>
      </c>
      <c r="AF22" s="442">
        <v>0</v>
      </c>
      <c r="AG22" s="442">
        <v>1.3422818791946308E-3</v>
      </c>
      <c r="AH22" s="442">
        <v>2.2735651960181886E-3</v>
      </c>
      <c r="AI22" s="442">
        <v>1.5507722845977297E-3</v>
      </c>
      <c r="AJ22" s="442">
        <v>0</v>
      </c>
      <c r="AK22" s="442">
        <v>0</v>
      </c>
      <c r="AL22" s="442">
        <v>2.2957092101667121E-2</v>
      </c>
      <c r="AM22" s="442">
        <v>0</v>
      </c>
      <c r="AN22" s="442">
        <v>2.0748299319727891E-2</v>
      </c>
      <c r="AO22" s="442">
        <v>8.7016574585635359E-3</v>
      </c>
      <c r="AP22" s="443">
        <v>2.2918338440658978E-2</v>
      </c>
      <c r="AQ22" s="442">
        <v>0</v>
      </c>
      <c r="AR22" s="442">
        <v>5.163373500985404E-4</v>
      </c>
      <c r="AS22" s="442">
        <v>0</v>
      </c>
      <c r="AT22" s="442">
        <v>0</v>
      </c>
      <c r="AU22" s="442">
        <v>0</v>
      </c>
      <c r="AV22" s="442">
        <v>-1.2562189054726369</v>
      </c>
      <c r="AW22" s="443">
        <v>-1.8248865753102098E-3</v>
      </c>
      <c r="AX22" s="442">
        <v>1.8675489951259214E-2</v>
      </c>
      <c r="AY22" s="443">
        <v>4.319298682863134E-2</v>
      </c>
      <c r="AZ22" s="443">
        <v>1.7846066431496957E-2</v>
      </c>
      <c r="BA22" s="442">
        <v>2.6008858148086327E-2</v>
      </c>
      <c r="BB22" s="443">
        <v>3.0150958294159067E-2</v>
      </c>
      <c r="BC22" s="442">
        <v>7.357393897890692E-4</v>
      </c>
      <c r="BD22" s="443">
        <v>2.3268401182673509E-2</v>
      </c>
    </row>
    <row r="23" spans="1:56" x14ac:dyDescent="0.2">
      <c r="A23" s="281" t="s">
        <v>463</v>
      </c>
      <c r="B23" s="283" t="s">
        <v>35</v>
      </c>
      <c r="C23" s="442">
        <v>0</v>
      </c>
      <c r="D23" s="442">
        <v>0</v>
      </c>
      <c r="E23" s="442">
        <v>0</v>
      </c>
      <c r="F23" s="442">
        <v>0</v>
      </c>
      <c r="G23" s="442">
        <v>0</v>
      </c>
      <c r="H23" s="442">
        <v>0</v>
      </c>
      <c r="I23" s="442">
        <v>3.3642847530614992E-5</v>
      </c>
      <c r="J23" s="442">
        <v>0</v>
      </c>
      <c r="K23" s="442">
        <v>0</v>
      </c>
      <c r="L23" s="442">
        <v>0</v>
      </c>
      <c r="M23" s="442">
        <v>0</v>
      </c>
      <c r="N23" s="442">
        <v>0</v>
      </c>
      <c r="O23" s="442">
        <v>0</v>
      </c>
      <c r="P23" s="442">
        <v>8.0362361192285218E-4</v>
      </c>
      <c r="Q23" s="442">
        <v>2.4439918533604887E-2</v>
      </c>
      <c r="R23" s="442">
        <v>2.3730684326710817E-2</v>
      </c>
      <c r="S23" s="442">
        <v>2.0895522388059702E-2</v>
      </c>
      <c r="T23" s="442">
        <v>2.1178104386066429E-2</v>
      </c>
      <c r="U23" s="442">
        <v>0.11902055362683954</v>
      </c>
      <c r="V23" s="442">
        <v>1.912568306010929E-2</v>
      </c>
      <c r="W23" s="442">
        <v>3.2904638117389522E-2</v>
      </c>
      <c r="X23" s="442">
        <v>2.7615640494571018E-3</v>
      </c>
      <c r="Y23" s="442">
        <v>8.4504411970680229E-3</v>
      </c>
      <c r="Z23" s="442">
        <v>0</v>
      </c>
      <c r="AA23" s="442">
        <v>0</v>
      </c>
      <c r="AB23" s="442">
        <v>0</v>
      </c>
      <c r="AC23" s="442">
        <v>2.3394001777944136E-4</v>
      </c>
      <c r="AD23" s="442">
        <v>0</v>
      </c>
      <c r="AE23" s="442">
        <v>0</v>
      </c>
      <c r="AF23" s="442">
        <v>1.5262515262515263E-4</v>
      </c>
      <c r="AG23" s="442">
        <v>0</v>
      </c>
      <c r="AH23" s="442">
        <v>1.8434312400147474E-3</v>
      </c>
      <c r="AI23" s="442">
        <v>4.9624713107127353E-4</v>
      </c>
      <c r="AJ23" s="442">
        <v>8.8589652728561307E-5</v>
      </c>
      <c r="AK23" s="442">
        <v>0</v>
      </c>
      <c r="AL23" s="442">
        <v>1.3254987701557802E-2</v>
      </c>
      <c r="AM23" s="442">
        <v>1.9968051118210862E-4</v>
      </c>
      <c r="AN23" s="442">
        <v>0</v>
      </c>
      <c r="AO23" s="442">
        <v>8.2872928176795581E-4</v>
      </c>
      <c r="AP23" s="443">
        <v>1.363629019662755E-2</v>
      </c>
      <c r="AQ23" s="442">
        <v>5.1097653292959877E-3</v>
      </c>
      <c r="AR23" s="442">
        <v>1.0886718494331198E-2</v>
      </c>
      <c r="AS23" s="442">
        <v>0</v>
      </c>
      <c r="AT23" s="442">
        <v>2.2024555249310948E-2</v>
      </c>
      <c r="AU23" s="442">
        <v>6.3879031013732449E-2</v>
      </c>
      <c r="AV23" s="442">
        <v>0.72885572139303478</v>
      </c>
      <c r="AW23" s="443">
        <v>1.4817742606896726E-2</v>
      </c>
      <c r="AX23" s="442">
        <v>1.9857014696225594E-2</v>
      </c>
      <c r="AY23" s="443">
        <v>0.144987998938055</v>
      </c>
      <c r="AZ23" s="443">
        <v>7.1696773124363733E-2</v>
      </c>
      <c r="BA23" s="442">
        <v>5.7284635666929741E-2</v>
      </c>
      <c r="BB23" s="443">
        <v>1.1392080489383265E-2</v>
      </c>
      <c r="BC23" s="442">
        <v>0.15555228560271206</v>
      </c>
      <c r="BD23" s="443">
        <v>8.7647632229468822E-2</v>
      </c>
    </row>
    <row r="24" spans="1:56" x14ac:dyDescent="0.2">
      <c r="A24" s="281" t="s">
        <v>464</v>
      </c>
      <c r="B24" s="283" t="s">
        <v>465</v>
      </c>
      <c r="C24" s="442">
        <v>0</v>
      </c>
      <c r="D24" s="442">
        <v>0</v>
      </c>
      <c r="E24" s="442">
        <v>0</v>
      </c>
      <c r="F24" s="442">
        <v>0</v>
      </c>
      <c r="G24" s="442">
        <v>0</v>
      </c>
      <c r="H24" s="442">
        <v>0</v>
      </c>
      <c r="I24" s="442">
        <v>0</v>
      </c>
      <c r="J24" s="442">
        <v>6.7281168001076492E-5</v>
      </c>
      <c r="K24" s="442">
        <v>0</v>
      </c>
      <c r="L24" s="442">
        <v>0</v>
      </c>
      <c r="M24" s="442">
        <v>0</v>
      </c>
      <c r="N24" s="442">
        <v>0</v>
      </c>
      <c r="O24" s="442">
        <v>0</v>
      </c>
      <c r="P24" s="442">
        <v>7.3056691992986553E-5</v>
      </c>
      <c r="Q24" s="442">
        <v>6.7888662593346908E-4</v>
      </c>
      <c r="R24" s="442">
        <v>0</v>
      </c>
      <c r="S24" s="442">
        <v>0</v>
      </c>
      <c r="T24" s="442">
        <v>0</v>
      </c>
      <c r="U24" s="442">
        <v>3.072291007404221E-5</v>
      </c>
      <c r="V24" s="442">
        <v>2.7322404371584699E-2</v>
      </c>
      <c r="W24" s="442">
        <v>6.4988370502120675E-3</v>
      </c>
      <c r="X24" s="442">
        <v>6.2762819305843214E-5</v>
      </c>
      <c r="Y24" s="442">
        <v>1.774125776180027E-3</v>
      </c>
      <c r="Z24" s="442">
        <v>0</v>
      </c>
      <c r="AA24" s="442">
        <v>0</v>
      </c>
      <c r="AB24" s="442">
        <v>0</v>
      </c>
      <c r="AC24" s="442">
        <v>3.2751602489121791E-4</v>
      </c>
      <c r="AD24" s="442">
        <v>0</v>
      </c>
      <c r="AE24" s="442">
        <v>0</v>
      </c>
      <c r="AF24" s="442">
        <v>2.2893772893772894E-4</v>
      </c>
      <c r="AG24" s="442">
        <v>4.4742729306487697E-4</v>
      </c>
      <c r="AH24" s="442">
        <v>1.7205358240137644E-3</v>
      </c>
      <c r="AI24" s="442">
        <v>1.2406178276781838E-4</v>
      </c>
      <c r="AJ24" s="442">
        <v>0</v>
      </c>
      <c r="AK24" s="442">
        <v>0</v>
      </c>
      <c r="AL24" s="442">
        <v>1.6397922929762231E-3</v>
      </c>
      <c r="AM24" s="442">
        <v>1.3312034078807243E-4</v>
      </c>
      <c r="AN24" s="442">
        <v>0</v>
      </c>
      <c r="AO24" s="442">
        <v>0</v>
      </c>
      <c r="AP24" s="443">
        <v>5.762571291623806E-4</v>
      </c>
      <c r="AQ24" s="442">
        <v>5.6775170325510976E-4</v>
      </c>
      <c r="AR24" s="442">
        <v>1.0879446137287556E-2</v>
      </c>
      <c r="AS24" s="442">
        <v>0</v>
      </c>
      <c r="AT24" s="442">
        <v>6.4845903282385361E-2</v>
      </c>
      <c r="AU24" s="442">
        <v>2.8390680450547753E-2</v>
      </c>
      <c r="AV24" s="442">
        <v>-1.2437810945273632E-2</v>
      </c>
      <c r="AW24" s="443">
        <v>1.8711394608595468E-2</v>
      </c>
      <c r="AX24" s="442">
        <v>1.0784014502002349E-2</v>
      </c>
      <c r="AY24" s="443">
        <v>2.4435570822519737E-3</v>
      </c>
      <c r="AZ24" s="443">
        <v>1.1603020904850967E-2</v>
      </c>
      <c r="BA24" s="442">
        <v>8.2893207942838533E-3</v>
      </c>
      <c r="BB24" s="443">
        <v>1.7839045653793087E-2</v>
      </c>
      <c r="BC24" s="442">
        <v>2.9316384916210601E-3</v>
      </c>
      <c r="BD24" s="443">
        <v>1.9711225165741243E-3</v>
      </c>
    </row>
    <row r="25" spans="1:56" x14ac:dyDescent="0.2">
      <c r="A25" s="281" t="s">
        <v>466</v>
      </c>
      <c r="B25" s="283" t="s">
        <v>191</v>
      </c>
      <c r="C25" s="442">
        <v>0</v>
      </c>
      <c r="D25" s="442">
        <v>0</v>
      </c>
      <c r="E25" s="442">
        <v>5.8823529411764705E-2</v>
      </c>
      <c r="F25" s="442">
        <v>0</v>
      </c>
      <c r="G25" s="442">
        <v>0</v>
      </c>
      <c r="H25" s="442">
        <v>0</v>
      </c>
      <c r="I25" s="442">
        <v>0</v>
      </c>
      <c r="J25" s="442">
        <v>0</v>
      </c>
      <c r="K25" s="442">
        <v>0</v>
      </c>
      <c r="L25" s="442">
        <v>0</v>
      </c>
      <c r="M25" s="442">
        <v>0</v>
      </c>
      <c r="N25" s="442">
        <v>0</v>
      </c>
      <c r="O25" s="442">
        <v>0</v>
      </c>
      <c r="P25" s="442">
        <v>0</v>
      </c>
      <c r="Q25" s="442">
        <v>0</v>
      </c>
      <c r="R25" s="442">
        <v>5.5187637969094923E-4</v>
      </c>
      <c r="S25" s="442">
        <v>0</v>
      </c>
      <c r="T25" s="442">
        <v>0</v>
      </c>
      <c r="U25" s="442">
        <v>0</v>
      </c>
      <c r="V25" s="442">
        <v>0</v>
      </c>
      <c r="W25" s="442">
        <v>0.46689013544944591</v>
      </c>
      <c r="X25" s="442">
        <v>0</v>
      </c>
      <c r="Y25" s="442">
        <v>0</v>
      </c>
      <c r="Z25" s="442">
        <v>0</v>
      </c>
      <c r="AA25" s="442">
        <v>0</v>
      </c>
      <c r="AB25" s="442">
        <v>0</v>
      </c>
      <c r="AC25" s="442">
        <v>0</v>
      </c>
      <c r="AD25" s="442">
        <v>0</v>
      </c>
      <c r="AE25" s="442">
        <v>0</v>
      </c>
      <c r="AF25" s="442">
        <v>3.8156288156288156E-4</v>
      </c>
      <c r="AG25" s="442">
        <v>0</v>
      </c>
      <c r="AH25" s="442">
        <v>5.4688460120437508E-3</v>
      </c>
      <c r="AI25" s="442">
        <v>6.2030891383909191E-5</v>
      </c>
      <c r="AJ25" s="442">
        <v>0</v>
      </c>
      <c r="AK25" s="442">
        <v>0</v>
      </c>
      <c r="AL25" s="442">
        <v>5.6162886034435637E-2</v>
      </c>
      <c r="AM25" s="442">
        <v>0</v>
      </c>
      <c r="AN25" s="442">
        <v>0</v>
      </c>
      <c r="AO25" s="442">
        <v>0</v>
      </c>
      <c r="AP25" s="443">
        <v>1.9746231439942696E-2</v>
      </c>
      <c r="AQ25" s="442">
        <v>0</v>
      </c>
      <c r="AR25" s="442">
        <v>2.0813485858901727E-2</v>
      </c>
      <c r="AS25" s="442">
        <v>0</v>
      </c>
      <c r="AT25" s="442">
        <v>6.1012277624655477E-2</v>
      </c>
      <c r="AU25" s="442">
        <v>5.1303811140256131E-2</v>
      </c>
      <c r="AV25" s="442">
        <v>0.25621890547263682</v>
      </c>
      <c r="AW25" s="443">
        <v>2.5502159168793597E-2</v>
      </c>
      <c r="AX25" s="442">
        <v>3.0978607696789767E-2</v>
      </c>
      <c r="AY25" s="443">
        <v>6.7693574691033612E-2</v>
      </c>
      <c r="AZ25" s="443">
        <v>4.3938066715594595E-2</v>
      </c>
      <c r="BA25" s="442">
        <v>4.1960331183890032E-2</v>
      </c>
      <c r="BB25" s="443">
        <v>4.5885786151235057E-2</v>
      </c>
      <c r="BC25" s="442">
        <v>4.1229703497025913E-2</v>
      </c>
      <c r="BD25" s="443">
        <v>3.9363208944372341E-2</v>
      </c>
    </row>
    <row r="26" spans="1:56" x14ac:dyDescent="0.2">
      <c r="A26" s="281" t="s">
        <v>467</v>
      </c>
      <c r="B26" s="283" t="s">
        <v>50</v>
      </c>
      <c r="C26" s="442">
        <v>1.4309076042518397E-3</v>
      </c>
      <c r="D26" s="442">
        <v>6.8728522336769758E-3</v>
      </c>
      <c r="E26" s="442">
        <v>0</v>
      </c>
      <c r="F26" s="442">
        <v>3.472222222222222E-3</v>
      </c>
      <c r="G26" s="442">
        <v>1.0033657204546898E-2</v>
      </c>
      <c r="H26" s="442">
        <v>1.7041581458759374E-2</v>
      </c>
      <c r="I26" s="442">
        <v>1.6316781052348271E-2</v>
      </c>
      <c r="J26" s="442">
        <v>3.7004642400592074E-3</v>
      </c>
      <c r="K26" s="442">
        <v>1.5974440894568689E-3</v>
      </c>
      <c r="L26" s="442">
        <v>2.1994528190547717E-3</v>
      </c>
      <c r="M26" s="442">
        <v>1.0836437521164918E-2</v>
      </c>
      <c r="N26" s="442">
        <v>8.1648522550544327E-3</v>
      </c>
      <c r="O26" s="442">
        <v>3.337131694611753E-2</v>
      </c>
      <c r="P26" s="442">
        <v>3.0683810637054353E-3</v>
      </c>
      <c r="Q26" s="442">
        <v>1.3577732518669382E-3</v>
      </c>
      <c r="R26" s="442">
        <v>3.8631346578366448E-3</v>
      </c>
      <c r="S26" s="442">
        <v>8.9552238805970154E-3</v>
      </c>
      <c r="T26" s="442">
        <v>5.3234579331095941E-3</v>
      </c>
      <c r="U26" s="442">
        <v>4.1475928599956991E-3</v>
      </c>
      <c r="V26" s="442">
        <v>9.562841530054645E-3</v>
      </c>
      <c r="W26" s="442">
        <v>1.5049938432070051E-3</v>
      </c>
      <c r="X26" s="442">
        <v>5.0273018263980417E-2</v>
      </c>
      <c r="Y26" s="442">
        <v>3.3148139502311032E-3</v>
      </c>
      <c r="Z26" s="442">
        <v>9.6385542168674707E-3</v>
      </c>
      <c r="AA26" s="442">
        <v>3.5419126328217238E-3</v>
      </c>
      <c r="AB26" s="442">
        <v>3.6968576709796672E-3</v>
      </c>
      <c r="AC26" s="442">
        <v>6.4099564871566931E-3</v>
      </c>
      <c r="AD26" s="442">
        <v>1.6536118363794605E-2</v>
      </c>
      <c r="AE26" s="442">
        <v>0</v>
      </c>
      <c r="AF26" s="442">
        <v>3.0525030525030525E-3</v>
      </c>
      <c r="AG26" s="442">
        <v>1.5212527964205816E-2</v>
      </c>
      <c r="AH26" s="442">
        <v>8.9713653680717712E-3</v>
      </c>
      <c r="AI26" s="442">
        <v>1.8113020284101482E-2</v>
      </c>
      <c r="AJ26" s="442">
        <v>3.4992912827781714E-3</v>
      </c>
      <c r="AK26" s="442">
        <v>5.0093632958801496E-2</v>
      </c>
      <c r="AL26" s="442">
        <v>5.3293249521727251E-3</v>
      </c>
      <c r="AM26" s="442">
        <v>6.3232161874334399E-3</v>
      </c>
      <c r="AN26" s="442">
        <v>4.8299319727891157E-2</v>
      </c>
      <c r="AO26" s="442">
        <v>3.6464088397790057E-2</v>
      </c>
      <c r="AP26" s="443">
        <v>9.7963711957604702E-3</v>
      </c>
      <c r="AQ26" s="442">
        <v>1.9871309613928842E-2</v>
      </c>
      <c r="AR26" s="442">
        <v>9.8394990800468336E-3</v>
      </c>
      <c r="AS26" s="442">
        <v>0</v>
      </c>
      <c r="AT26" s="442">
        <v>7.5920821849160608E-3</v>
      </c>
      <c r="AU26" s="442">
        <v>1.0955099521678753E-2</v>
      </c>
      <c r="AV26" s="442">
        <v>0.2462686567164179</v>
      </c>
      <c r="AW26" s="443">
        <v>8.4180251699793544E-3</v>
      </c>
      <c r="AX26" s="442">
        <v>1.3040703643073167E-2</v>
      </c>
      <c r="AY26" s="443">
        <v>6.6561194579746102E-2</v>
      </c>
      <c r="AZ26" s="443">
        <v>3.3824190913610643E-2</v>
      </c>
      <c r="BA26" s="442">
        <v>2.9049086067944881E-2</v>
      </c>
      <c r="BB26" s="443">
        <v>8.1075471006972002E-3</v>
      </c>
      <c r="BC26" s="442">
        <v>6.9583967672743122E-2</v>
      </c>
      <c r="BD26" s="443">
        <v>4.2904228219365473E-2</v>
      </c>
    </row>
    <row r="27" spans="1:56" x14ac:dyDescent="0.2">
      <c r="A27" s="281" t="s">
        <v>468</v>
      </c>
      <c r="B27" s="283" t="s">
        <v>36</v>
      </c>
      <c r="C27" s="442">
        <v>2.8618152085036794E-3</v>
      </c>
      <c r="D27" s="442">
        <v>2.2909507445589921E-3</v>
      </c>
      <c r="E27" s="442">
        <v>0</v>
      </c>
      <c r="F27" s="442">
        <v>3.472222222222222E-3</v>
      </c>
      <c r="G27" s="442">
        <v>5.7153743570203847E-4</v>
      </c>
      <c r="H27" s="442">
        <v>2.7266530334014998E-3</v>
      </c>
      <c r="I27" s="442">
        <v>4.4408558740411785E-3</v>
      </c>
      <c r="J27" s="442">
        <v>3.2294960640516721E-3</v>
      </c>
      <c r="K27" s="442">
        <v>0</v>
      </c>
      <c r="L27" s="442">
        <v>3.218711442519178E-3</v>
      </c>
      <c r="M27" s="442">
        <v>5.7568574331188626E-3</v>
      </c>
      <c r="N27" s="442">
        <v>3.8880248833592537E-3</v>
      </c>
      <c r="O27" s="442">
        <v>3.0929513267133322E-3</v>
      </c>
      <c r="P27" s="442">
        <v>3.8720046756282878E-3</v>
      </c>
      <c r="Q27" s="442">
        <v>1.6972165648336728E-3</v>
      </c>
      <c r="R27" s="442">
        <v>1.6556291390728477E-3</v>
      </c>
      <c r="S27" s="442">
        <v>0</v>
      </c>
      <c r="T27" s="442">
        <v>3.2403656984145352E-3</v>
      </c>
      <c r="U27" s="442">
        <v>1.720482964146364E-3</v>
      </c>
      <c r="V27" s="442">
        <v>2.7322404371584699E-3</v>
      </c>
      <c r="W27" s="442">
        <v>6.1567929949377478E-4</v>
      </c>
      <c r="X27" s="442">
        <v>1.3807820247285509E-3</v>
      </c>
      <c r="Y27" s="442">
        <v>6.5362528596106257E-4</v>
      </c>
      <c r="Z27" s="442">
        <v>1.3654618473895583E-2</v>
      </c>
      <c r="AA27" s="442">
        <v>3.010625737898465E-2</v>
      </c>
      <c r="AB27" s="442">
        <v>3.0807147258163892E-3</v>
      </c>
      <c r="AC27" s="442">
        <v>3.0412202311327374E-3</v>
      </c>
      <c r="AD27" s="442">
        <v>2.6109660574412533E-3</v>
      </c>
      <c r="AE27" s="442">
        <v>9.931689356135847E-3</v>
      </c>
      <c r="AF27" s="442">
        <v>2.670940170940171E-3</v>
      </c>
      <c r="AG27" s="442">
        <v>4.4742729306487697E-4</v>
      </c>
      <c r="AH27" s="442">
        <v>8.2339928720658716E-3</v>
      </c>
      <c r="AI27" s="442">
        <v>5.7068420073196451E-3</v>
      </c>
      <c r="AJ27" s="442">
        <v>2.2590361445783132E-3</v>
      </c>
      <c r="AK27" s="442">
        <v>1.4044943820224719E-3</v>
      </c>
      <c r="AL27" s="442">
        <v>1.2298442197321673E-3</v>
      </c>
      <c r="AM27" s="442">
        <v>2.3296059637912675E-3</v>
      </c>
      <c r="AN27" s="442">
        <v>0</v>
      </c>
      <c r="AO27" s="442">
        <v>0</v>
      </c>
      <c r="AP27" s="443">
        <v>3.3229032588148492E-3</v>
      </c>
      <c r="AQ27" s="442">
        <v>0</v>
      </c>
      <c r="AR27" s="442">
        <v>0</v>
      </c>
      <c r="AS27" s="442">
        <v>0</v>
      </c>
      <c r="AT27" s="442">
        <v>0.46632422951641195</v>
      </c>
      <c r="AU27" s="442">
        <v>0.12143187779663632</v>
      </c>
      <c r="AV27" s="442">
        <v>0</v>
      </c>
      <c r="AW27" s="443">
        <v>8.4874044983033595E-2</v>
      </c>
      <c r="AX27" s="442">
        <v>4.9524615484217049E-2</v>
      </c>
      <c r="AY27" s="443">
        <v>0</v>
      </c>
      <c r="AZ27" s="443">
        <v>4.7787589668316012E-2</v>
      </c>
      <c r="BA27" s="442">
        <v>3.4711429539152655E-2</v>
      </c>
      <c r="BB27" s="443">
        <v>0</v>
      </c>
      <c r="BC27" s="442">
        <v>0.11423768909917201</v>
      </c>
      <c r="BD27" s="443">
        <v>5.7676875932378649E-2</v>
      </c>
    </row>
    <row r="28" spans="1:56" x14ac:dyDescent="0.2">
      <c r="A28" s="281" t="s">
        <v>469</v>
      </c>
      <c r="B28" s="283" t="s">
        <v>192</v>
      </c>
      <c r="C28" s="442">
        <v>9.7097301717089125E-3</v>
      </c>
      <c r="D28" s="442">
        <v>6.8728522336769758E-3</v>
      </c>
      <c r="E28" s="442">
        <v>0</v>
      </c>
      <c r="F28" s="442">
        <v>4.8611111111111112E-2</v>
      </c>
      <c r="G28" s="442">
        <v>1.4542452530640756E-2</v>
      </c>
      <c r="H28" s="442">
        <v>3.0674846625766871E-2</v>
      </c>
      <c r="I28" s="442">
        <v>5.3862198896514599E-2</v>
      </c>
      <c r="J28" s="442">
        <v>3.0074682096481196E-2</v>
      </c>
      <c r="K28" s="442">
        <v>7.9872204472843447E-3</v>
      </c>
      <c r="L28" s="442">
        <v>3.4011050909285981E-2</v>
      </c>
      <c r="M28" s="442">
        <v>5.7907213003725026E-2</v>
      </c>
      <c r="N28" s="442">
        <v>4.3934681181959562E-2</v>
      </c>
      <c r="O28" s="442">
        <v>3.6627055184763148E-2</v>
      </c>
      <c r="P28" s="442">
        <v>2.4108708357685565E-2</v>
      </c>
      <c r="Q28" s="442">
        <v>1.4256619144602852E-2</v>
      </c>
      <c r="R28" s="442">
        <v>1.1037527593818985E-2</v>
      </c>
      <c r="S28" s="442">
        <v>1.1940298507462687E-2</v>
      </c>
      <c r="T28" s="442">
        <v>2.8816109246614974E-2</v>
      </c>
      <c r="U28" s="442">
        <v>9.2783188423607478E-3</v>
      </c>
      <c r="V28" s="442">
        <v>4.0983606557377051E-3</v>
      </c>
      <c r="W28" s="442">
        <v>1.2587221234094951E-2</v>
      </c>
      <c r="X28" s="442">
        <v>1.3619531789367978E-2</v>
      </c>
      <c r="Y28" s="442">
        <v>3.1747513889537325E-3</v>
      </c>
      <c r="Z28" s="442">
        <v>0.10281124497991968</v>
      </c>
      <c r="AA28" s="442">
        <v>4.3683589138134596E-2</v>
      </c>
      <c r="AB28" s="442">
        <v>7.6401725200246462E-2</v>
      </c>
      <c r="AC28" s="442">
        <v>2.3627941795723577E-2</v>
      </c>
      <c r="AD28" s="442">
        <v>5.2219321148825066E-3</v>
      </c>
      <c r="AE28" s="442">
        <v>9.6894530303764351E-4</v>
      </c>
      <c r="AF28" s="442">
        <v>6.181318681318681E-3</v>
      </c>
      <c r="AG28" s="442">
        <v>1.7897091722595079E-3</v>
      </c>
      <c r="AH28" s="442">
        <v>1.2105198476096842E-2</v>
      </c>
      <c r="AI28" s="442">
        <v>2.0346132373922212E-2</v>
      </c>
      <c r="AJ28" s="442">
        <v>1.1206591070163006E-2</v>
      </c>
      <c r="AK28" s="442">
        <v>4.2134831460674156E-3</v>
      </c>
      <c r="AL28" s="442">
        <v>5.4659743099207438E-3</v>
      </c>
      <c r="AM28" s="442">
        <v>3.8205537806176783E-2</v>
      </c>
      <c r="AN28" s="442">
        <v>0</v>
      </c>
      <c r="AO28" s="442">
        <v>3.453038674033149E-3</v>
      </c>
      <c r="AP28" s="443">
        <v>1.9883563746425321E-2</v>
      </c>
      <c r="AQ28" s="442">
        <v>3.7850113550340651E-4</v>
      </c>
      <c r="AR28" s="442">
        <v>2.2689753976161214E-2</v>
      </c>
      <c r="AS28" s="442">
        <v>0</v>
      </c>
      <c r="AT28" s="442">
        <v>0</v>
      </c>
      <c r="AU28" s="442">
        <v>0</v>
      </c>
      <c r="AV28" s="442">
        <v>0</v>
      </c>
      <c r="AW28" s="443">
        <v>1.3127409880457314E-2</v>
      </c>
      <c r="AX28" s="442">
        <v>2.4291778807469272E-2</v>
      </c>
      <c r="AY28" s="443">
        <v>3.2508519941267938E-5</v>
      </c>
      <c r="AZ28" s="443">
        <v>7.4054783493927414E-3</v>
      </c>
      <c r="BA28" s="442">
        <v>1.703564813089186E-2</v>
      </c>
      <c r="BB28" s="443">
        <v>3.7717188244056704E-2</v>
      </c>
      <c r="BC28" s="442">
        <v>-3.4743877799346887E-2</v>
      </c>
      <c r="BD28" s="443">
        <v>3.3525239523699247E-3</v>
      </c>
    </row>
    <row r="29" spans="1:56" x14ac:dyDescent="0.2">
      <c r="A29" s="281" t="s">
        <v>470</v>
      </c>
      <c r="B29" s="283" t="s">
        <v>285</v>
      </c>
      <c r="C29" s="442">
        <v>6.1324611610793134E-4</v>
      </c>
      <c r="D29" s="442">
        <v>0</v>
      </c>
      <c r="E29" s="442">
        <v>0</v>
      </c>
      <c r="F29" s="442">
        <v>3.472222222222222E-3</v>
      </c>
      <c r="G29" s="442">
        <v>1.9686289451959103E-3</v>
      </c>
      <c r="H29" s="442">
        <v>1.3633265167007499E-3</v>
      </c>
      <c r="I29" s="442">
        <v>2.5232135647961242E-3</v>
      </c>
      <c r="J29" s="442">
        <v>2.4894032160398304E-3</v>
      </c>
      <c r="K29" s="442">
        <v>1.5974440894568689E-3</v>
      </c>
      <c r="L29" s="442">
        <v>9.6561343275575347E-4</v>
      </c>
      <c r="M29" s="442">
        <v>1.3545546901456147E-3</v>
      </c>
      <c r="N29" s="442">
        <v>1.1664074650077762E-3</v>
      </c>
      <c r="O29" s="442">
        <v>8.1393455966140326E-4</v>
      </c>
      <c r="P29" s="442">
        <v>6.5751022793687905E-4</v>
      </c>
      <c r="Q29" s="442">
        <v>6.7888662593346908E-4</v>
      </c>
      <c r="R29" s="442">
        <v>5.5187637969094923E-4</v>
      </c>
      <c r="S29" s="442">
        <v>0</v>
      </c>
      <c r="T29" s="442">
        <v>1.8516375419511631E-3</v>
      </c>
      <c r="U29" s="442">
        <v>5.5301238133275983E-4</v>
      </c>
      <c r="V29" s="442">
        <v>0</v>
      </c>
      <c r="W29" s="442">
        <v>3.4204405527431931E-4</v>
      </c>
      <c r="X29" s="442">
        <v>1.129730747505178E-3</v>
      </c>
      <c r="Y29" s="442">
        <v>7.4700032681264297E-4</v>
      </c>
      <c r="Z29" s="442">
        <v>8.0321285140562252E-4</v>
      </c>
      <c r="AA29" s="442">
        <v>9.2680047225501772E-2</v>
      </c>
      <c r="AB29" s="442">
        <v>9.242144177449169E-3</v>
      </c>
      <c r="AC29" s="442">
        <v>2.3394001777944135E-3</v>
      </c>
      <c r="AD29" s="442">
        <v>1.1604293588627793E-3</v>
      </c>
      <c r="AE29" s="442">
        <v>4.844726515188218E-5</v>
      </c>
      <c r="AF29" s="442">
        <v>1.221001221001221E-3</v>
      </c>
      <c r="AG29" s="442">
        <v>0</v>
      </c>
      <c r="AH29" s="442">
        <v>3.9941010200319526E-3</v>
      </c>
      <c r="AI29" s="442">
        <v>9.4286954903541956E-3</v>
      </c>
      <c r="AJ29" s="442">
        <v>4.5623671155209074E-3</v>
      </c>
      <c r="AK29" s="442">
        <v>2.3408239700374533E-3</v>
      </c>
      <c r="AL29" s="442">
        <v>6.8324678874009297E-4</v>
      </c>
      <c r="AM29" s="442">
        <v>8.7193823216187433E-3</v>
      </c>
      <c r="AN29" s="442">
        <v>0</v>
      </c>
      <c r="AO29" s="442">
        <v>1.1049723756906078E-3</v>
      </c>
      <c r="AP29" s="443">
        <v>2.6416273070481093E-3</v>
      </c>
      <c r="AQ29" s="442">
        <v>1.8925056775170325E-4</v>
      </c>
      <c r="AR29" s="442">
        <v>6.5160319111027074E-3</v>
      </c>
      <c r="AS29" s="442">
        <v>-3.3526509890320416E-4</v>
      </c>
      <c r="AT29" s="442">
        <v>0</v>
      </c>
      <c r="AU29" s="442">
        <v>0</v>
      </c>
      <c r="AV29" s="442">
        <v>0</v>
      </c>
      <c r="AW29" s="443">
        <v>3.7128452672786066E-3</v>
      </c>
      <c r="AX29" s="442">
        <v>4.3099063104057415E-3</v>
      </c>
      <c r="AY29" s="443">
        <v>5.9598953225657893E-5</v>
      </c>
      <c r="AZ29" s="443">
        <v>2.1165273799095621E-3</v>
      </c>
      <c r="BA29" s="442">
        <v>3.0386073292829373E-3</v>
      </c>
      <c r="BB29" s="443">
        <v>7.3667973153925361E-4</v>
      </c>
      <c r="BC29" s="442">
        <v>4.0352475763046642E-3</v>
      </c>
      <c r="BD29" s="443">
        <v>4.5615868074816487E-3</v>
      </c>
    </row>
    <row r="30" spans="1:56" x14ac:dyDescent="0.2">
      <c r="A30" s="281" t="s">
        <v>471</v>
      </c>
      <c r="B30" s="283" t="s">
        <v>281</v>
      </c>
      <c r="C30" s="442">
        <v>5.1103843008994273E-4</v>
      </c>
      <c r="D30" s="442">
        <v>0</v>
      </c>
      <c r="E30" s="442">
        <v>0</v>
      </c>
      <c r="F30" s="442">
        <v>3.472222222222222E-3</v>
      </c>
      <c r="G30" s="442">
        <v>8.8905823331428204E-4</v>
      </c>
      <c r="H30" s="442">
        <v>0</v>
      </c>
      <c r="I30" s="442">
        <v>9.7564257838783479E-4</v>
      </c>
      <c r="J30" s="442">
        <v>2.3548408800376773E-3</v>
      </c>
      <c r="K30" s="442">
        <v>0</v>
      </c>
      <c r="L30" s="442">
        <v>1.0729038141730594E-4</v>
      </c>
      <c r="M30" s="442">
        <v>2.0318320352184218E-3</v>
      </c>
      <c r="N30" s="442">
        <v>0</v>
      </c>
      <c r="O30" s="442">
        <v>1.6278691193228064E-4</v>
      </c>
      <c r="P30" s="442">
        <v>7.3056691992986553E-5</v>
      </c>
      <c r="Q30" s="442">
        <v>3.3944331296673454E-4</v>
      </c>
      <c r="R30" s="442">
        <v>0</v>
      </c>
      <c r="S30" s="442">
        <v>0</v>
      </c>
      <c r="T30" s="442">
        <v>6.9436407823168615E-4</v>
      </c>
      <c r="U30" s="442">
        <v>2.4578328059233768E-4</v>
      </c>
      <c r="V30" s="442">
        <v>0</v>
      </c>
      <c r="W30" s="442">
        <v>3.4204405527431931E-4</v>
      </c>
      <c r="X30" s="442">
        <v>6.2762819305843214E-5</v>
      </c>
      <c r="Y30" s="442">
        <v>2.0075633783089779E-3</v>
      </c>
      <c r="Z30" s="442">
        <v>1.285140562248996E-2</v>
      </c>
      <c r="AA30" s="442">
        <v>2.3612750885478157E-3</v>
      </c>
      <c r="AB30" s="442">
        <v>0</v>
      </c>
      <c r="AC30" s="442">
        <v>1.3568521031207597E-3</v>
      </c>
      <c r="AD30" s="442">
        <v>3.4812880765883376E-3</v>
      </c>
      <c r="AE30" s="442">
        <v>0</v>
      </c>
      <c r="AF30" s="442">
        <v>2.670940170940171E-3</v>
      </c>
      <c r="AG30" s="442">
        <v>0</v>
      </c>
      <c r="AH30" s="442">
        <v>2.752857318422023E-2</v>
      </c>
      <c r="AI30" s="442">
        <v>5.0245022020966442E-3</v>
      </c>
      <c r="AJ30" s="442">
        <v>3.7650602409638554E-3</v>
      </c>
      <c r="AK30" s="442">
        <v>0</v>
      </c>
      <c r="AL30" s="442">
        <v>4.0994807324405577E-4</v>
      </c>
      <c r="AM30" s="442">
        <v>1.8769968051118212E-2</v>
      </c>
      <c r="AN30" s="442">
        <v>0</v>
      </c>
      <c r="AO30" s="442">
        <v>1.1049723756906077E-2</v>
      </c>
      <c r="AP30" s="443">
        <v>3.3202104684916605E-3</v>
      </c>
      <c r="AQ30" s="442">
        <v>0</v>
      </c>
      <c r="AR30" s="442">
        <v>9.5995112976066674E-4</v>
      </c>
      <c r="AS30" s="442">
        <v>7.5434647253220938E-3</v>
      </c>
      <c r="AT30" s="442">
        <v>0</v>
      </c>
      <c r="AU30" s="442">
        <v>0</v>
      </c>
      <c r="AV30" s="442">
        <v>0</v>
      </c>
      <c r="AW30" s="443">
        <v>1.8795490764139718E-3</v>
      </c>
      <c r="AX30" s="442">
        <v>3.8844649149579647E-3</v>
      </c>
      <c r="AY30" s="443">
        <v>1.6254259970633969E-5</v>
      </c>
      <c r="AZ30" s="443">
        <v>1.0653661308269609E-3</v>
      </c>
      <c r="BA30" s="442">
        <v>2.7274539387643643E-3</v>
      </c>
      <c r="BB30" s="443">
        <v>2.4420322592461449E-4</v>
      </c>
      <c r="BC30" s="442">
        <v>2.2072181693672077E-3</v>
      </c>
      <c r="BD30" s="443">
        <v>4.3703986945352515E-3</v>
      </c>
    </row>
    <row r="31" spans="1:56" x14ac:dyDescent="0.2">
      <c r="A31" s="281" t="s">
        <v>472</v>
      </c>
      <c r="B31" s="283" t="s">
        <v>384</v>
      </c>
      <c r="C31" s="442">
        <v>7.2465249386753888E-2</v>
      </c>
      <c r="D31" s="442">
        <v>2.6345933562428408E-2</v>
      </c>
      <c r="E31" s="442">
        <v>5.8823529411764705E-2</v>
      </c>
      <c r="F31" s="442">
        <v>2.7777777777777776E-2</v>
      </c>
      <c r="G31" s="442">
        <v>8.1602844986346609E-2</v>
      </c>
      <c r="H31" s="442">
        <v>7.6346284935241995E-2</v>
      </c>
      <c r="I31" s="442">
        <v>8.5351904185170233E-2</v>
      </c>
      <c r="J31" s="442">
        <v>4.0166857296642669E-2</v>
      </c>
      <c r="K31" s="442">
        <v>1.1182108626198083E-2</v>
      </c>
      <c r="L31" s="442">
        <v>5.9599806877313449E-2</v>
      </c>
      <c r="M31" s="442">
        <v>3.8266169996613614E-2</v>
      </c>
      <c r="N31" s="442">
        <v>2.3328149300155521E-2</v>
      </c>
      <c r="O31" s="442">
        <v>3.9557219599544197E-2</v>
      </c>
      <c r="P31" s="442">
        <v>4.6244886031560489E-2</v>
      </c>
      <c r="Q31" s="442">
        <v>4.5145960624575696E-2</v>
      </c>
      <c r="R31" s="442">
        <v>4.1390728476821195E-2</v>
      </c>
      <c r="S31" s="442">
        <v>4.7761194029850747E-2</v>
      </c>
      <c r="T31" s="442">
        <v>4.3050572850364538E-2</v>
      </c>
      <c r="U31" s="442">
        <v>5.1983163845279422E-2</v>
      </c>
      <c r="V31" s="442">
        <v>4.3715846994535519E-2</v>
      </c>
      <c r="W31" s="442">
        <v>4.0155972089205093E-2</v>
      </c>
      <c r="X31" s="442">
        <v>7.4311178058118377E-2</v>
      </c>
      <c r="Y31" s="442">
        <v>5.9013025818198797E-2</v>
      </c>
      <c r="Z31" s="442">
        <v>1.7670682730923693E-2</v>
      </c>
      <c r="AA31" s="442">
        <v>1.8299881936245571E-2</v>
      </c>
      <c r="AB31" s="442">
        <v>1.5403573629081947E-2</v>
      </c>
      <c r="AC31" s="442">
        <v>1.1416272867636738E-2</v>
      </c>
      <c r="AD31" s="442">
        <v>5.5120394545982009E-3</v>
      </c>
      <c r="AE31" s="442">
        <v>9.2049803788576132E-4</v>
      </c>
      <c r="AF31" s="442">
        <v>1.2057387057387058E-2</v>
      </c>
      <c r="AG31" s="442">
        <v>1.4765100671140939E-2</v>
      </c>
      <c r="AH31" s="442">
        <v>9.8930809880791448E-3</v>
      </c>
      <c r="AI31" s="442">
        <v>2.0160039699770486E-2</v>
      </c>
      <c r="AJ31" s="442">
        <v>6.0816796598157336E-2</v>
      </c>
      <c r="AK31" s="442">
        <v>4.0730337078651688E-2</v>
      </c>
      <c r="AL31" s="442">
        <v>3.0199508062312107E-2</v>
      </c>
      <c r="AM31" s="442">
        <v>8.1203407880724179E-2</v>
      </c>
      <c r="AN31" s="442">
        <v>2.9591836734693878E-2</v>
      </c>
      <c r="AO31" s="442">
        <v>6.2154696132596686E-2</v>
      </c>
      <c r="AP31" s="443">
        <v>4.6501796091145568E-2</v>
      </c>
      <c r="AQ31" s="442">
        <v>9.6896290688872067E-2</v>
      </c>
      <c r="AR31" s="442">
        <v>0.16119179387231194</v>
      </c>
      <c r="AS31" s="442">
        <v>7.1842521193543748E-5</v>
      </c>
      <c r="AT31" s="442">
        <v>4.0841894262089701E-2</v>
      </c>
      <c r="AU31" s="442">
        <v>0.1139484647430952</v>
      </c>
      <c r="AV31" s="442">
        <v>5.4726368159203981E-2</v>
      </c>
      <c r="AW31" s="443">
        <v>0.1085218839220765</v>
      </c>
      <c r="AX31" s="442">
        <v>9.9604154527713804E-2</v>
      </c>
      <c r="AY31" s="443">
        <v>4.5306040624813755E-2</v>
      </c>
      <c r="AZ31" s="443">
        <v>8.089916901441796E-2</v>
      </c>
      <c r="BA31" s="442">
        <v>8.3363179209767629E-2</v>
      </c>
      <c r="BB31" s="443">
        <v>0.12237430656458972</v>
      </c>
      <c r="BC31" s="442">
        <v>2.3226726582264153E-2</v>
      </c>
      <c r="BD31" s="443">
        <v>5.7553007577511972E-2</v>
      </c>
    </row>
    <row r="32" spans="1:56" x14ac:dyDescent="0.2">
      <c r="A32" s="281" t="s">
        <v>473</v>
      </c>
      <c r="B32" s="283" t="s">
        <v>37</v>
      </c>
      <c r="C32" s="442">
        <v>5.1103843008994277E-3</v>
      </c>
      <c r="D32" s="442">
        <v>9.1638029782359683E-3</v>
      </c>
      <c r="E32" s="442">
        <v>0</v>
      </c>
      <c r="F32" s="442">
        <v>5.5555555555555552E-2</v>
      </c>
      <c r="G32" s="442">
        <v>4.4452911665714108E-3</v>
      </c>
      <c r="H32" s="442">
        <v>1.7723244717109749E-2</v>
      </c>
      <c r="I32" s="442">
        <v>7.9733548647557533E-3</v>
      </c>
      <c r="J32" s="442">
        <v>5.9880239520958087E-3</v>
      </c>
      <c r="K32" s="442">
        <v>3.1948881789137379E-3</v>
      </c>
      <c r="L32" s="442">
        <v>2.8968402982672602E-3</v>
      </c>
      <c r="M32" s="442">
        <v>1.0497798848628514E-2</v>
      </c>
      <c r="N32" s="442">
        <v>3.8880248833592537E-3</v>
      </c>
      <c r="O32" s="442">
        <v>7.8137717727494709E-3</v>
      </c>
      <c r="P32" s="442">
        <v>1.125073056691993E-2</v>
      </c>
      <c r="Q32" s="442">
        <v>6.1099796334012219E-3</v>
      </c>
      <c r="R32" s="442">
        <v>6.6225165562913907E-3</v>
      </c>
      <c r="S32" s="442">
        <v>1.1940298507462687E-2</v>
      </c>
      <c r="T32" s="442">
        <v>5.6706399722254372E-3</v>
      </c>
      <c r="U32" s="442">
        <v>5.7759070939199363E-3</v>
      </c>
      <c r="V32" s="442">
        <v>6.8306010928961746E-3</v>
      </c>
      <c r="W32" s="442">
        <v>3.8308934190723763E-3</v>
      </c>
      <c r="X32" s="442">
        <v>2.1276595744680851E-2</v>
      </c>
      <c r="Y32" s="442">
        <v>1.255894299453756E-2</v>
      </c>
      <c r="Z32" s="442">
        <v>1.9277108433734941E-2</v>
      </c>
      <c r="AA32" s="442">
        <v>2.3612750885478158E-2</v>
      </c>
      <c r="AB32" s="442">
        <v>2.649414664202095E-2</v>
      </c>
      <c r="AC32" s="442">
        <v>1.7639077340569877E-2</v>
      </c>
      <c r="AD32" s="442">
        <v>4.8157818392805335E-2</v>
      </c>
      <c r="AE32" s="442">
        <v>7.5093260985417368E-2</v>
      </c>
      <c r="AF32" s="442">
        <v>1.098901098901099E-2</v>
      </c>
      <c r="AG32" s="442">
        <v>4.0268456375838931E-3</v>
      </c>
      <c r="AH32" s="442">
        <v>2.1260906968170089E-2</v>
      </c>
      <c r="AI32" s="442">
        <v>7.5057378574530115E-3</v>
      </c>
      <c r="AJ32" s="442">
        <v>7.7072997873848335E-3</v>
      </c>
      <c r="AK32" s="442">
        <v>2.7153558052434457E-2</v>
      </c>
      <c r="AL32" s="442">
        <v>7.2424159606449849E-3</v>
      </c>
      <c r="AM32" s="442">
        <v>7.1219382321618743E-3</v>
      </c>
      <c r="AN32" s="442">
        <v>0</v>
      </c>
      <c r="AO32" s="442">
        <v>2.2099447513812156E-3</v>
      </c>
      <c r="AP32" s="443">
        <v>1.3364318373985492E-2</v>
      </c>
      <c r="AQ32" s="442">
        <v>0</v>
      </c>
      <c r="AR32" s="442">
        <v>6.1051437381369679E-2</v>
      </c>
      <c r="AS32" s="442">
        <v>0</v>
      </c>
      <c r="AT32" s="442">
        <v>0</v>
      </c>
      <c r="AU32" s="442">
        <v>0</v>
      </c>
      <c r="AV32" s="442">
        <v>0</v>
      </c>
      <c r="AW32" s="443">
        <v>3.5299361289698641E-2</v>
      </c>
      <c r="AX32" s="442">
        <v>3.0886120436909817E-2</v>
      </c>
      <c r="AY32" s="443">
        <v>1.1703067178856458E-3</v>
      </c>
      <c r="AZ32" s="443">
        <v>2.0386372783446578E-2</v>
      </c>
      <c r="BA32" s="442">
        <v>2.1997896473432848E-2</v>
      </c>
      <c r="BB32" s="443">
        <v>4.1217434482309509E-2</v>
      </c>
      <c r="BC32" s="442">
        <v>-8.5798531916940687E-3</v>
      </c>
      <c r="BD32" s="443">
        <v>9.2820482440314298E-3</v>
      </c>
    </row>
    <row r="33" spans="1:56" x14ac:dyDescent="0.2">
      <c r="A33" s="281" t="s">
        <v>474</v>
      </c>
      <c r="B33" s="283" t="s">
        <v>38</v>
      </c>
      <c r="C33" s="442">
        <v>2.1463614063777594E-3</v>
      </c>
      <c r="D33" s="442">
        <v>0</v>
      </c>
      <c r="E33" s="442">
        <v>0</v>
      </c>
      <c r="F33" s="442">
        <v>1.0416666666666666E-2</v>
      </c>
      <c r="G33" s="442">
        <v>1.5876039880612181E-3</v>
      </c>
      <c r="H33" s="442">
        <v>2.7266530334014998E-3</v>
      </c>
      <c r="I33" s="442">
        <v>1.1774996635715246E-3</v>
      </c>
      <c r="J33" s="442">
        <v>1.6820292000269124E-3</v>
      </c>
      <c r="K33" s="442">
        <v>0</v>
      </c>
      <c r="L33" s="442">
        <v>5.3645190708652966E-4</v>
      </c>
      <c r="M33" s="442">
        <v>2.3704707077548256E-3</v>
      </c>
      <c r="N33" s="442">
        <v>1.1664074650077762E-3</v>
      </c>
      <c r="O33" s="442">
        <v>8.1393455966140326E-4</v>
      </c>
      <c r="P33" s="442">
        <v>3.2144944476914087E-3</v>
      </c>
      <c r="Q33" s="442">
        <v>2.0366598778004071E-3</v>
      </c>
      <c r="R33" s="442">
        <v>1.6556291390728477E-3</v>
      </c>
      <c r="S33" s="442">
        <v>2.9850746268656717E-3</v>
      </c>
      <c r="T33" s="442">
        <v>3.4718203911584308E-4</v>
      </c>
      <c r="U33" s="442">
        <v>1.8740975145165751E-3</v>
      </c>
      <c r="V33" s="442">
        <v>2.7322404371584699E-3</v>
      </c>
      <c r="W33" s="442">
        <v>4.104528663291832E-4</v>
      </c>
      <c r="X33" s="442">
        <v>8.7867947028180508E-4</v>
      </c>
      <c r="Y33" s="442">
        <v>3.4081889910826837E-3</v>
      </c>
      <c r="Z33" s="442">
        <v>2.4096385542168677E-3</v>
      </c>
      <c r="AA33" s="442">
        <v>0</v>
      </c>
      <c r="AB33" s="442">
        <v>1.2322858903265558E-3</v>
      </c>
      <c r="AC33" s="442">
        <v>2.7277406073082863E-2</v>
      </c>
      <c r="AD33" s="442">
        <v>1.4505366985784741E-2</v>
      </c>
      <c r="AE33" s="442">
        <v>1.7053437333462526E-2</v>
      </c>
      <c r="AF33" s="442">
        <v>1.6483516483516484E-2</v>
      </c>
      <c r="AG33" s="442">
        <v>3.1767337807606266E-2</v>
      </c>
      <c r="AH33" s="442">
        <v>1.6590881160132727E-3</v>
      </c>
      <c r="AI33" s="442">
        <v>6.2651200297748275E-3</v>
      </c>
      <c r="AJ33" s="442">
        <v>1.8825301204819279E-2</v>
      </c>
      <c r="AK33" s="442">
        <v>1.5449438202247191E-2</v>
      </c>
      <c r="AL33" s="442">
        <v>4.6460781634326317E-3</v>
      </c>
      <c r="AM33" s="442">
        <v>9.5846645367412137E-3</v>
      </c>
      <c r="AN33" s="442">
        <v>0</v>
      </c>
      <c r="AO33" s="442">
        <v>2.4171270718232045E-2</v>
      </c>
      <c r="AP33" s="443">
        <v>6.9123927596253789E-3</v>
      </c>
      <c r="AQ33" s="442">
        <v>0</v>
      </c>
      <c r="AR33" s="442">
        <v>0.16962772804293599</v>
      </c>
      <c r="AS33" s="442">
        <v>1.6763254945160208E-4</v>
      </c>
      <c r="AT33" s="442">
        <v>0</v>
      </c>
      <c r="AU33" s="442">
        <v>4.2200277734917448E-2</v>
      </c>
      <c r="AV33" s="442">
        <v>0</v>
      </c>
      <c r="AW33" s="443">
        <v>0.10040660491205644</v>
      </c>
      <c r="AX33" s="442">
        <v>6.1147951869629957E-2</v>
      </c>
      <c r="AY33" s="443">
        <v>1.6254259970633971E-4</v>
      </c>
      <c r="AZ33" s="443">
        <v>5.6604086270981797E-2</v>
      </c>
      <c r="BA33" s="442">
        <v>4.2906756080050693E-2</v>
      </c>
      <c r="BB33" s="443">
        <v>2.3748763721168756E-2</v>
      </c>
      <c r="BC33" s="442">
        <v>0.10229041331575105</v>
      </c>
      <c r="BD33" s="443">
        <v>5.5581885060937843E-2</v>
      </c>
    </row>
    <row r="34" spans="1:56" x14ac:dyDescent="0.2">
      <c r="A34" s="281" t="s">
        <v>475</v>
      </c>
      <c r="B34" s="283" t="s">
        <v>476</v>
      </c>
      <c r="C34" s="442">
        <v>2.9946852003270647E-2</v>
      </c>
      <c r="D34" s="442">
        <v>3.4364261168384883E-2</v>
      </c>
      <c r="E34" s="442">
        <v>0</v>
      </c>
      <c r="F34" s="442">
        <v>2.0833333333333332E-2</v>
      </c>
      <c r="G34" s="442">
        <v>2.7560805232742746E-2</v>
      </c>
      <c r="H34" s="442">
        <v>1.7723244717109749E-2</v>
      </c>
      <c r="I34" s="442">
        <v>3.4416633023819136E-2</v>
      </c>
      <c r="J34" s="442">
        <v>2.1799098432348785E-2</v>
      </c>
      <c r="K34" s="442">
        <v>1.9169329073482427E-2</v>
      </c>
      <c r="L34" s="442">
        <v>1.6576363928973766E-2</v>
      </c>
      <c r="M34" s="442">
        <v>4.5716220792414497E-2</v>
      </c>
      <c r="N34" s="442">
        <v>1.671850699844479E-2</v>
      </c>
      <c r="O34" s="442">
        <v>2.7348201204623147E-2</v>
      </c>
      <c r="P34" s="442">
        <v>2.0455873758036237E-2</v>
      </c>
      <c r="Q34" s="442">
        <v>1.5953835709436523E-2</v>
      </c>
      <c r="R34" s="442">
        <v>1.379690949227373E-2</v>
      </c>
      <c r="S34" s="442">
        <v>1.1940298507462687E-2</v>
      </c>
      <c r="T34" s="442">
        <v>1.7011919916676312E-2</v>
      </c>
      <c r="U34" s="442">
        <v>1.846446895449937E-2</v>
      </c>
      <c r="V34" s="442">
        <v>1.7759562841530054E-2</v>
      </c>
      <c r="W34" s="442">
        <v>1.4639485565740868E-2</v>
      </c>
      <c r="X34" s="442">
        <v>0.13293165128977594</v>
      </c>
      <c r="Y34" s="442">
        <v>2.6425136560997247E-2</v>
      </c>
      <c r="Z34" s="442">
        <v>3.3734939759036145E-2</v>
      </c>
      <c r="AA34" s="442">
        <v>1.2987012987012988E-2</v>
      </c>
      <c r="AB34" s="442">
        <v>4.3130006161429452E-2</v>
      </c>
      <c r="AC34" s="442">
        <v>2.0961025593037946E-2</v>
      </c>
      <c r="AD34" s="442">
        <v>2.8140411952422395E-2</v>
      </c>
      <c r="AE34" s="442">
        <v>1.4534179545564653E-4</v>
      </c>
      <c r="AF34" s="442">
        <v>5.1053113553113552E-2</v>
      </c>
      <c r="AG34" s="442">
        <v>1.2975391498881432E-2</v>
      </c>
      <c r="AH34" s="442">
        <v>2.3534472164188275E-2</v>
      </c>
      <c r="AI34" s="442">
        <v>1.8733329197940574E-2</v>
      </c>
      <c r="AJ34" s="442">
        <v>1.2092487597448617E-2</v>
      </c>
      <c r="AK34" s="442">
        <v>2.7153558052434457E-2</v>
      </c>
      <c r="AL34" s="442">
        <v>9.5654550423613007E-3</v>
      </c>
      <c r="AM34" s="442">
        <v>2.6690628328008521E-2</v>
      </c>
      <c r="AN34" s="442">
        <v>2.1088435374149658E-2</v>
      </c>
      <c r="AO34" s="442">
        <v>7.5690607734806625E-2</v>
      </c>
      <c r="AP34" s="443">
        <v>2.7722276377227611E-2</v>
      </c>
      <c r="AQ34" s="442">
        <v>2.7062831188493567E-2</v>
      </c>
      <c r="AR34" s="442">
        <v>4.8128458914818879E-2</v>
      </c>
      <c r="AS34" s="442">
        <v>8.1421524019349581E-4</v>
      </c>
      <c r="AT34" s="442">
        <v>4.109245803056878E-3</v>
      </c>
      <c r="AU34" s="442">
        <v>7.0976701126369383E-3</v>
      </c>
      <c r="AV34" s="442">
        <v>3.2338308457711441E-2</v>
      </c>
      <c r="AW34" s="443">
        <v>2.9702762138228853E-2</v>
      </c>
      <c r="AX34" s="442">
        <v>4.0137158606401969E-2</v>
      </c>
      <c r="AY34" s="443">
        <v>3.40689288984488E-2</v>
      </c>
      <c r="AZ34" s="443">
        <v>3.1610596841781295E-2</v>
      </c>
      <c r="BA34" s="442">
        <v>3.8322105341628596E-2</v>
      </c>
      <c r="BB34" s="443">
        <v>4.2910576848720169E-2</v>
      </c>
      <c r="BC34" s="442">
        <v>1.5897630353211501E-2</v>
      </c>
      <c r="BD34" s="443">
        <v>3.5286324395064655E-2</v>
      </c>
    </row>
    <row r="35" spans="1:56" x14ac:dyDescent="0.2">
      <c r="A35" s="281" t="s">
        <v>477</v>
      </c>
      <c r="B35" s="283" t="s">
        <v>193</v>
      </c>
      <c r="C35" s="442">
        <v>3.3728536385936223E-3</v>
      </c>
      <c r="D35" s="442">
        <v>0</v>
      </c>
      <c r="E35" s="442">
        <v>0</v>
      </c>
      <c r="F35" s="442">
        <v>3.472222222222222E-3</v>
      </c>
      <c r="G35" s="442">
        <v>3.5562329332571281E-3</v>
      </c>
      <c r="H35" s="442">
        <v>4.0899795501022499E-3</v>
      </c>
      <c r="I35" s="442">
        <v>4.3735701789799492E-3</v>
      </c>
      <c r="J35" s="442">
        <v>1.1303236224180852E-2</v>
      </c>
      <c r="K35" s="442">
        <v>0</v>
      </c>
      <c r="L35" s="442">
        <v>4.0233893031489725E-3</v>
      </c>
      <c r="M35" s="442">
        <v>5.079580088046055E-3</v>
      </c>
      <c r="N35" s="442">
        <v>1.9440124416796269E-3</v>
      </c>
      <c r="O35" s="442">
        <v>2.6045905909164902E-3</v>
      </c>
      <c r="P35" s="442">
        <v>5.9906487434248975E-3</v>
      </c>
      <c r="Q35" s="442">
        <v>6.788866259334691E-3</v>
      </c>
      <c r="R35" s="442">
        <v>1.0485651214128035E-2</v>
      </c>
      <c r="S35" s="442">
        <v>5.9701492537313433E-3</v>
      </c>
      <c r="T35" s="442">
        <v>6.4807313968290705E-3</v>
      </c>
      <c r="U35" s="442">
        <v>1.2196995299394759E-2</v>
      </c>
      <c r="V35" s="442">
        <v>2.0491803278688523E-2</v>
      </c>
      <c r="W35" s="442">
        <v>2.1890819537556437E-3</v>
      </c>
      <c r="X35" s="442">
        <v>4.8954999058557708E-3</v>
      </c>
      <c r="Y35" s="442">
        <v>8.5438162379196034E-3</v>
      </c>
      <c r="Z35" s="442">
        <v>5.6224899598393578E-3</v>
      </c>
      <c r="AA35" s="442">
        <v>4.0141676505312869E-2</v>
      </c>
      <c r="AB35" s="442">
        <v>9.242144177449169E-3</v>
      </c>
      <c r="AC35" s="442">
        <v>3.860010293360782E-2</v>
      </c>
      <c r="AD35" s="442">
        <v>5.8311575282854654E-2</v>
      </c>
      <c r="AE35" s="442">
        <v>7.2670897727823269E-4</v>
      </c>
      <c r="AF35" s="442">
        <v>1.15995115995116E-2</v>
      </c>
      <c r="AG35" s="442">
        <v>6.3534675615212532E-2</v>
      </c>
      <c r="AH35" s="442">
        <v>3.0600958584244806E-2</v>
      </c>
      <c r="AI35" s="442">
        <v>2.8720302710749955E-2</v>
      </c>
      <c r="AJ35" s="442">
        <v>1.160524450744153E-2</v>
      </c>
      <c r="AK35" s="442">
        <v>7.1629213483146062E-2</v>
      </c>
      <c r="AL35" s="442">
        <v>2.3367040174911178E-2</v>
      </c>
      <c r="AM35" s="442">
        <v>2.1033013844515443E-2</v>
      </c>
      <c r="AN35" s="442">
        <v>0</v>
      </c>
      <c r="AO35" s="442">
        <v>5.8149171270718232E-2</v>
      </c>
      <c r="AP35" s="443">
        <v>1.3727845067615966E-2</v>
      </c>
      <c r="AQ35" s="442">
        <v>1.1733535200605601E-2</v>
      </c>
      <c r="AR35" s="442">
        <v>4.2637829346869612E-2</v>
      </c>
      <c r="AS35" s="442">
        <v>7.1842521193543748E-5</v>
      </c>
      <c r="AT35" s="442">
        <v>7.2037083437734906E-2</v>
      </c>
      <c r="AU35" s="442">
        <v>7.8614411356272174E-2</v>
      </c>
      <c r="AV35" s="442">
        <v>2.4875621890547263E-3</v>
      </c>
      <c r="AW35" s="443">
        <v>4.1303826795558038E-2</v>
      </c>
      <c r="AX35" s="442">
        <v>3.4500060116718925E-2</v>
      </c>
      <c r="AY35" s="443">
        <v>3.6138638001376195E-3</v>
      </c>
      <c r="AZ35" s="443">
        <v>2.4834868249721823E-2</v>
      </c>
      <c r="BA35" s="442">
        <v>2.5261765892726627E-2</v>
      </c>
      <c r="BB35" s="443">
        <v>5.4347427929522948E-2</v>
      </c>
      <c r="BC35" s="442">
        <v>-1.6203245176662346E-2</v>
      </c>
      <c r="BD35" s="443">
        <v>6.0183863723267325E-3</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0.18977900552486188</v>
      </c>
      <c r="AP36" s="443">
        <v>3.6998939040612665E-3</v>
      </c>
      <c r="AQ36" s="442">
        <v>0</v>
      </c>
      <c r="AR36" s="442">
        <v>3.8325321619990253E-3</v>
      </c>
      <c r="AS36" s="442">
        <v>0.34419751903826812</v>
      </c>
      <c r="AT36" s="442">
        <v>0</v>
      </c>
      <c r="AU36" s="442">
        <v>0</v>
      </c>
      <c r="AV36" s="442">
        <v>0</v>
      </c>
      <c r="AW36" s="443">
        <v>6.2651635880465725E-2</v>
      </c>
      <c r="AX36" s="442">
        <v>3.762844168215828E-2</v>
      </c>
      <c r="AY36" s="443">
        <v>0</v>
      </c>
      <c r="AZ36" s="443">
        <v>3.5275456331826036E-2</v>
      </c>
      <c r="BA36" s="442">
        <v>2.6373491027600279E-2</v>
      </c>
      <c r="BB36" s="443">
        <v>0</v>
      </c>
      <c r="BC36" s="442">
        <v>8.4327053137362551E-2</v>
      </c>
      <c r="BD36" s="443">
        <v>4.3822469719572814E-2</v>
      </c>
    </row>
    <row r="37" spans="1:56" x14ac:dyDescent="0.2">
      <c r="A37" s="281" t="s">
        <v>479</v>
      </c>
      <c r="B37" s="283" t="s">
        <v>40</v>
      </c>
      <c r="C37" s="442">
        <v>0</v>
      </c>
      <c r="D37" s="442">
        <v>0</v>
      </c>
      <c r="E37" s="442">
        <v>0</v>
      </c>
      <c r="F37" s="442">
        <v>0</v>
      </c>
      <c r="G37" s="442">
        <v>6.3504159522448725E-5</v>
      </c>
      <c r="H37" s="442">
        <v>0</v>
      </c>
      <c r="I37" s="442">
        <v>6.7285695061229984E-5</v>
      </c>
      <c r="J37" s="442">
        <v>1.3456233600215298E-4</v>
      </c>
      <c r="K37" s="442">
        <v>0</v>
      </c>
      <c r="L37" s="442">
        <v>1.0729038141730594E-4</v>
      </c>
      <c r="M37" s="442">
        <v>3.3863867253640368E-4</v>
      </c>
      <c r="N37" s="442">
        <v>0</v>
      </c>
      <c r="O37" s="442">
        <v>0</v>
      </c>
      <c r="P37" s="442">
        <v>2.9222676797194621E-4</v>
      </c>
      <c r="Q37" s="442">
        <v>0</v>
      </c>
      <c r="R37" s="442">
        <v>0</v>
      </c>
      <c r="S37" s="442">
        <v>0</v>
      </c>
      <c r="T37" s="442">
        <v>9.2581877097558157E-4</v>
      </c>
      <c r="U37" s="442">
        <v>8.2951857199913979E-4</v>
      </c>
      <c r="V37" s="442">
        <v>2.7322404371584699E-3</v>
      </c>
      <c r="W37" s="442">
        <v>6.8408811054863867E-5</v>
      </c>
      <c r="X37" s="442">
        <v>6.2762819305843214E-5</v>
      </c>
      <c r="Y37" s="442">
        <v>1.4006256127737057E-4</v>
      </c>
      <c r="Z37" s="442">
        <v>0</v>
      </c>
      <c r="AA37" s="442">
        <v>0</v>
      </c>
      <c r="AB37" s="442">
        <v>0</v>
      </c>
      <c r="AC37" s="442">
        <v>4.678800355588827E-5</v>
      </c>
      <c r="AD37" s="442">
        <v>2.9010733971569482E-4</v>
      </c>
      <c r="AE37" s="442">
        <v>0</v>
      </c>
      <c r="AF37" s="442">
        <v>1.5262515262515263E-4</v>
      </c>
      <c r="AG37" s="442">
        <v>3.5794183445190158E-3</v>
      </c>
      <c r="AH37" s="442">
        <v>1.2289541600098315E-4</v>
      </c>
      <c r="AI37" s="442">
        <v>0</v>
      </c>
      <c r="AJ37" s="442">
        <v>8.8589652728561307E-5</v>
      </c>
      <c r="AK37" s="442">
        <v>0</v>
      </c>
      <c r="AL37" s="442">
        <v>1.3664935774801857E-4</v>
      </c>
      <c r="AM37" s="442">
        <v>6.6560170394036215E-5</v>
      </c>
      <c r="AN37" s="442">
        <v>0</v>
      </c>
      <c r="AO37" s="442">
        <v>1.3812154696132598E-4</v>
      </c>
      <c r="AP37" s="443">
        <v>1.965736935927747E-4</v>
      </c>
      <c r="AQ37" s="442">
        <v>0</v>
      </c>
      <c r="AR37" s="442">
        <v>2.9983928090933552E-2</v>
      </c>
      <c r="AS37" s="442">
        <v>0.16277120551750562</v>
      </c>
      <c r="AT37" s="442">
        <v>0.19711851666249061</v>
      </c>
      <c r="AU37" s="442">
        <v>0.23113717018978552</v>
      </c>
      <c r="AV37" s="442">
        <v>0</v>
      </c>
      <c r="AW37" s="443">
        <v>9.1593327811019115E-2</v>
      </c>
      <c r="AX37" s="442">
        <v>5.053503879840552E-2</v>
      </c>
      <c r="AY37" s="443">
        <v>6.1657826155271525E-3</v>
      </c>
      <c r="AZ37" s="443">
        <v>5.4265015743743934E-2</v>
      </c>
      <c r="BA37" s="442">
        <v>3.7263859695750329E-2</v>
      </c>
      <c r="BB37" s="443">
        <v>2.7973479529664586E-2</v>
      </c>
      <c r="BC37" s="442">
        <v>9.0824197902576786E-2</v>
      </c>
      <c r="BD37" s="443">
        <v>4.3410472800124944E-2</v>
      </c>
    </row>
    <row r="38" spans="1:56" x14ac:dyDescent="0.2">
      <c r="A38" s="281" t="s">
        <v>480</v>
      </c>
      <c r="B38" s="283" t="s">
        <v>481</v>
      </c>
      <c r="C38" s="442">
        <v>5.1103843008994273E-4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5.9031877213695393E-4</v>
      </c>
      <c r="AB38" s="442">
        <v>0</v>
      </c>
      <c r="AC38" s="442">
        <v>0</v>
      </c>
      <c r="AD38" s="442">
        <v>0</v>
      </c>
      <c r="AE38" s="442">
        <v>0</v>
      </c>
      <c r="AF38" s="442">
        <v>6.105006105006105E-4</v>
      </c>
      <c r="AG38" s="442">
        <v>0</v>
      </c>
      <c r="AH38" s="442">
        <v>0</v>
      </c>
      <c r="AI38" s="442">
        <v>0</v>
      </c>
      <c r="AJ38" s="442">
        <v>2.0774273564847626E-2</v>
      </c>
      <c r="AK38" s="442">
        <v>0</v>
      </c>
      <c r="AL38" s="442">
        <v>0</v>
      </c>
      <c r="AM38" s="442">
        <v>6.6560170394036215E-5</v>
      </c>
      <c r="AN38" s="442">
        <v>0</v>
      </c>
      <c r="AO38" s="442">
        <v>1.9337016574585636E-3</v>
      </c>
      <c r="AP38" s="443">
        <v>1.3410095809479698E-3</v>
      </c>
      <c r="AQ38" s="442">
        <v>3.5389856169568509E-2</v>
      </c>
      <c r="AR38" s="442">
        <v>5.1357385442195667E-2</v>
      </c>
      <c r="AS38" s="442">
        <v>0.48467359547871064</v>
      </c>
      <c r="AT38" s="442">
        <v>0</v>
      </c>
      <c r="AU38" s="442">
        <v>0</v>
      </c>
      <c r="AV38" s="442">
        <v>0</v>
      </c>
      <c r="AW38" s="443">
        <v>0.11558175618001623</v>
      </c>
      <c r="AX38" s="442">
        <v>6.4708711375008096E-2</v>
      </c>
      <c r="AY38" s="443">
        <v>1.3870301841607654E-3</v>
      </c>
      <c r="AZ38" s="443">
        <v>6.5683373185918228E-2</v>
      </c>
      <c r="BA38" s="442">
        <v>4.5768719036591313E-2</v>
      </c>
      <c r="BB38" s="443">
        <v>2.3060924634814427E-2</v>
      </c>
      <c r="BC38" s="442">
        <v>0.12495118652125438</v>
      </c>
      <c r="BD38" s="443">
        <v>6.0792434336307967E-2</v>
      </c>
    </row>
    <row r="39" spans="1:56" x14ac:dyDescent="0.2">
      <c r="A39" s="281" t="s">
        <v>482</v>
      </c>
      <c r="B39" s="283" t="s">
        <v>483</v>
      </c>
      <c r="C39" s="442">
        <v>1.0220768601798856E-4</v>
      </c>
      <c r="D39" s="442">
        <v>0</v>
      </c>
      <c r="E39" s="442">
        <v>0</v>
      </c>
      <c r="F39" s="442">
        <v>3.472222222222222E-3</v>
      </c>
      <c r="G39" s="442">
        <v>4.4452911665714102E-4</v>
      </c>
      <c r="H39" s="442">
        <v>6.8166325835037494E-4</v>
      </c>
      <c r="I39" s="442">
        <v>5.0464271295922489E-4</v>
      </c>
      <c r="J39" s="442">
        <v>1.4129045280226065E-3</v>
      </c>
      <c r="K39" s="442">
        <v>0</v>
      </c>
      <c r="L39" s="442">
        <v>3.7551633496057078E-4</v>
      </c>
      <c r="M39" s="442">
        <v>3.3863867253640368E-4</v>
      </c>
      <c r="N39" s="442">
        <v>3.8880248833592535E-4</v>
      </c>
      <c r="O39" s="442">
        <v>3.2557382386456127E-4</v>
      </c>
      <c r="P39" s="442">
        <v>8.0362361192285218E-4</v>
      </c>
      <c r="Q39" s="442">
        <v>2.3761031907671417E-3</v>
      </c>
      <c r="R39" s="442">
        <v>1.6556291390728477E-3</v>
      </c>
      <c r="S39" s="442">
        <v>0</v>
      </c>
      <c r="T39" s="442">
        <v>5.786367318597385E-4</v>
      </c>
      <c r="U39" s="442">
        <v>4.9156656118467537E-4</v>
      </c>
      <c r="V39" s="442">
        <v>0</v>
      </c>
      <c r="W39" s="442">
        <v>1.3681762210972773E-4</v>
      </c>
      <c r="X39" s="442">
        <v>6.9039101236427545E-4</v>
      </c>
      <c r="Y39" s="442">
        <v>7.0031280638685283E-4</v>
      </c>
      <c r="Z39" s="442">
        <v>0</v>
      </c>
      <c r="AA39" s="442">
        <v>9.4451003541912628E-3</v>
      </c>
      <c r="AB39" s="442">
        <v>1.8484288354898336E-3</v>
      </c>
      <c r="AC39" s="442">
        <v>3.2751602489121791E-4</v>
      </c>
      <c r="AD39" s="442">
        <v>2.6109660574412533E-3</v>
      </c>
      <c r="AE39" s="442">
        <v>4.844726515188218E-5</v>
      </c>
      <c r="AF39" s="442">
        <v>1.6025641025641025E-3</v>
      </c>
      <c r="AG39" s="442">
        <v>4.4742729306487697E-4</v>
      </c>
      <c r="AH39" s="442">
        <v>0</v>
      </c>
      <c r="AI39" s="442">
        <v>1.9229576329011849E-3</v>
      </c>
      <c r="AJ39" s="442">
        <v>1.0187810063784549E-3</v>
      </c>
      <c r="AK39" s="442">
        <v>0</v>
      </c>
      <c r="AL39" s="442">
        <v>2.0497403662202789E-3</v>
      </c>
      <c r="AM39" s="442">
        <v>2.9952076677316293E-3</v>
      </c>
      <c r="AN39" s="442">
        <v>0</v>
      </c>
      <c r="AO39" s="442">
        <v>3.729281767955801E-3</v>
      </c>
      <c r="AP39" s="443">
        <v>8.7784964535951441E-4</v>
      </c>
      <c r="AQ39" s="442">
        <v>0</v>
      </c>
      <c r="AR39" s="442">
        <v>1.3250234533514657E-2</v>
      </c>
      <c r="AS39" s="442">
        <v>0</v>
      </c>
      <c r="AT39" s="442">
        <v>0</v>
      </c>
      <c r="AU39" s="442">
        <v>0</v>
      </c>
      <c r="AV39" s="442">
        <v>0</v>
      </c>
      <c r="AW39" s="443">
        <v>7.6611597700811107E-3</v>
      </c>
      <c r="AX39" s="442">
        <v>4.9665658555533973E-3</v>
      </c>
      <c r="AY39" s="443">
        <v>8.668938651004784E-5</v>
      </c>
      <c r="AZ39" s="443">
        <v>4.3514287743554531E-3</v>
      </c>
      <c r="BA39" s="442">
        <v>3.5069580056364142E-3</v>
      </c>
      <c r="BB39" s="443">
        <v>1.1396150543148675E-4</v>
      </c>
      <c r="BC39" s="442">
        <v>1.0243756119370886E-2</v>
      </c>
      <c r="BD39" s="443">
        <v>5.751800130331052E-3</v>
      </c>
    </row>
    <row r="40" spans="1:56" x14ac:dyDescent="0.2">
      <c r="A40" s="281" t="s">
        <v>484</v>
      </c>
      <c r="B40" s="283" t="s">
        <v>41</v>
      </c>
      <c r="C40" s="442">
        <v>1.9828291087489781E-2</v>
      </c>
      <c r="D40" s="442">
        <v>2.1764032073310423E-2</v>
      </c>
      <c r="E40" s="442">
        <v>0</v>
      </c>
      <c r="F40" s="442">
        <v>5.9027777777777776E-2</v>
      </c>
      <c r="G40" s="442">
        <v>2.5338159649457039E-2</v>
      </c>
      <c r="H40" s="442">
        <v>3.0674846625766871E-2</v>
      </c>
      <c r="I40" s="442">
        <v>1.6955995155429955E-2</v>
      </c>
      <c r="J40" s="442">
        <v>4.4741976720715872E-2</v>
      </c>
      <c r="K40" s="442">
        <v>6.3897763578274758E-3</v>
      </c>
      <c r="L40" s="442">
        <v>3.610321334692345E-2</v>
      </c>
      <c r="M40" s="442">
        <v>5.3166271588215373E-2</v>
      </c>
      <c r="N40" s="442">
        <v>9.7200622083981336E-3</v>
      </c>
      <c r="O40" s="442">
        <v>1.2860166042650171E-2</v>
      </c>
      <c r="P40" s="442">
        <v>2.571595558153127E-2</v>
      </c>
      <c r="Q40" s="442">
        <v>3.6999321113374069E-2</v>
      </c>
      <c r="R40" s="442">
        <v>3.0905077262693158E-2</v>
      </c>
      <c r="S40" s="442">
        <v>2.9850746268656716E-2</v>
      </c>
      <c r="T40" s="442">
        <v>4.351348223585233E-2</v>
      </c>
      <c r="U40" s="442">
        <v>3.6560262988110236E-2</v>
      </c>
      <c r="V40" s="442">
        <v>3.5519125683060107E-2</v>
      </c>
      <c r="W40" s="442">
        <v>2.3395813380763443E-2</v>
      </c>
      <c r="X40" s="442">
        <v>3.1255884014309926E-2</v>
      </c>
      <c r="Y40" s="442">
        <v>9.5569354311592511E-2</v>
      </c>
      <c r="Z40" s="442">
        <v>6.8273092369477914E-2</v>
      </c>
      <c r="AA40" s="442">
        <v>0.13459268004722549</v>
      </c>
      <c r="AB40" s="442">
        <v>6.2230437461491067E-2</v>
      </c>
      <c r="AC40" s="442">
        <v>8.6136714546390311E-2</v>
      </c>
      <c r="AD40" s="442">
        <v>0.11575282854656223</v>
      </c>
      <c r="AE40" s="442">
        <v>8.381376871275617E-3</v>
      </c>
      <c r="AF40" s="442">
        <v>6.8757631257631263E-2</v>
      </c>
      <c r="AG40" s="442">
        <v>0.23042505592841164</v>
      </c>
      <c r="AH40" s="442">
        <v>9.2171562000737367E-2</v>
      </c>
      <c r="AI40" s="442">
        <v>7.0156938155201284E-2</v>
      </c>
      <c r="AJ40" s="442">
        <v>4.6819631467044646E-2</v>
      </c>
      <c r="AK40" s="442">
        <v>7.9119850187265917E-2</v>
      </c>
      <c r="AL40" s="442">
        <v>0.12735720142115331</v>
      </c>
      <c r="AM40" s="442">
        <v>3.3346645367412144E-2</v>
      </c>
      <c r="AN40" s="442">
        <v>0</v>
      </c>
      <c r="AO40" s="442">
        <v>3.0662983425414365E-2</v>
      </c>
      <c r="AP40" s="443">
        <v>4.7236927849376081E-2</v>
      </c>
      <c r="AQ40" s="442">
        <v>3.7850113550340653E-2</v>
      </c>
      <c r="AR40" s="442">
        <v>3.6063618579417776E-2</v>
      </c>
      <c r="AS40" s="442">
        <v>0</v>
      </c>
      <c r="AT40" s="442">
        <v>1.2002004510147832E-2</v>
      </c>
      <c r="AU40" s="442">
        <v>2.1987347631538343E-2</v>
      </c>
      <c r="AV40" s="442">
        <v>0</v>
      </c>
      <c r="AW40" s="443">
        <v>2.4905076464429427E-2</v>
      </c>
      <c r="AX40" s="442">
        <v>5.4255338827076567E-2</v>
      </c>
      <c r="AY40" s="443">
        <v>2.3135230024869018E-3</v>
      </c>
      <c r="AZ40" s="443">
        <v>1.503349984611378E-2</v>
      </c>
      <c r="BA40" s="442">
        <v>3.87191500326549E-2</v>
      </c>
      <c r="BB40" s="443">
        <v>6.7457071107909342E-2</v>
      </c>
      <c r="BC40" s="442">
        <v>-5.7863073240026486E-2</v>
      </c>
      <c r="BD40" s="443">
        <v>1.9705839585094868E-2</v>
      </c>
    </row>
    <row r="41" spans="1:56" x14ac:dyDescent="0.2">
      <c r="A41" s="286">
        <v>37</v>
      </c>
      <c r="B41" s="283" t="s">
        <v>42</v>
      </c>
      <c r="C41" s="442">
        <v>1.0220768601798856E-4</v>
      </c>
      <c r="D41" s="442">
        <v>0</v>
      </c>
      <c r="E41" s="442">
        <v>0</v>
      </c>
      <c r="F41" s="442">
        <v>0</v>
      </c>
      <c r="G41" s="442">
        <v>1.2700831904489745E-4</v>
      </c>
      <c r="H41" s="442">
        <v>0</v>
      </c>
      <c r="I41" s="442">
        <v>6.7285695061229984E-5</v>
      </c>
      <c r="J41" s="442">
        <v>6.7281168001076492E-5</v>
      </c>
      <c r="K41" s="442">
        <v>0</v>
      </c>
      <c r="L41" s="442">
        <v>1.0729038141730594E-4</v>
      </c>
      <c r="M41" s="442">
        <v>0</v>
      </c>
      <c r="N41" s="442">
        <v>0</v>
      </c>
      <c r="O41" s="442">
        <v>0</v>
      </c>
      <c r="P41" s="442">
        <v>1.4611338398597311E-4</v>
      </c>
      <c r="Q41" s="442">
        <v>0</v>
      </c>
      <c r="R41" s="442">
        <v>0</v>
      </c>
      <c r="S41" s="442">
        <v>0</v>
      </c>
      <c r="T41" s="442">
        <v>2.3145469274389539E-4</v>
      </c>
      <c r="U41" s="442">
        <v>1.2289164029616884E-4</v>
      </c>
      <c r="V41" s="442">
        <v>0</v>
      </c>
      <c r="W41" s="442">
        <v>1.3681762210972773E-4</v>
      </c>
      <c r="X41" s="442">
        <v>7.5315383167011863E-4</v>
      </c>
      <c r="Y41" s="442">
        <v>2.8012512255474114E-4</v>
      </c>
      <c r="Z41" s="442">
        <v>0</v>
      </c>
      <c r="AA41" s="442">
        <v>0</v>
      </c>
      <c r="AB41" s="442">
        <v>0</v>
      </c>
      <c r="AC41" s="442">
        <v>8.4218406400598882E-4</v>
      </c>
      <c r="AD41" s="442">
        <v>0</v>
      </c>
      <c r="AE41" s="442">
        <v>3.8757812121505744E-4</v>
      </c>
      <c r="AF41" s="442">
        <v>3.8156288156288156E-4</v>
      </c>
      <c r="AG41" s="442">
        <v>2.2371364653243847E-3</v>
      </c>
      <c r="AH41" s="442">
        <v>4.9158166400393262E-4</v>
      </c>
      <c r="AI41" s="442">
        <v>3.1635754605793685E-3</v>
      </c>
      <c r="AJ41" s="442">
        <v>1.2712615166548548E-2</v>
      </c>
      <c r="AK41" s="442">
        <v>2.8089887640449437E-3</v>
      </c>
      <c r="AL41" s="442">
        <v>8.1989614648811154E-4</v>
      </c>
      <c r="AM41" s="442">
        <v>1.7305644302449415E-2</v>
      </c>
      <c r="AN41" s="442">
        <v>0</v>
      </c>
      <c r="AO41" s="442">
        <v>1.2430939226519336E-3</v>
      </c>
      <c r="AP41" s="443">
        <v>1.8822604359088975E-3</v>
      </c>
      <c r="AQ41" s="442">
        <v>0.67051476154428469</v>
      </c>
      <c r="AR41" s="442">
        <v>0.11125251805362636</v>
      </c>
      <c r="AS41" s="442">
        <v>0</v>
      </c>
      <c r="AT41" s="442">
        <v>0</v>
      </c>
      <c r="AU41" s="442">
        <v>0</v>
      </c>
      <c r="AV41" s="442">
        <v>0</v>
      </c>
      <c r="AW41" s="443">
        <v>7.9222783330460053E-2</v>
      </c>
      <c r="AX41" s="442">
        <v>4.5180026451356325E-2</v>
      </c>
      <c r="AY41" s="443">
        <v>3.1982965535550772E-2</v>
      </c>
      <c r="AZ41" s="443">
        <v>5.8580932313738489E-2</v>
      </c>
      <c r="BA41" s="442">
        <v>4.1232686015437746E-2</v>
      </c>
      <c r="BB41" s="443">
        <v>4.2405890181809298E-2</v>
      </c>
      <c r="BC41" s="442">
        <v>8.1072821220987815E-2</v>
      </c>
      <c r="BD41" s="443">
        <v>4.0456481815586948E-2</v>
      </c>
    </row>
    <row r="42" spans="1:56" x14ac:dyDescent="0.2">
      <c r="A42" s="287">
        <v>38</v>
      </c>
      <c r="B42" s="272" t="s">
        <v>282</v>
      </c>
      <c r="C42" s="442">
        <v>5.1103843008994277E-3</v>
      </c>
      <c r="D42" s="442">
        <v>1.3745704467353952E-2</v>
      </c>
      <c r="E42" s="442">
        <v>0</v>
      </c>
      <c r="F42" s="442">
        <v>0</v>
      </c>
      <c r="G42" s="442">
        <v>5.5248618784530384E-3</v>
      </c>
      <c r="H42" s="442">
        <v>4.0899795501022499E-3</v>
      </c>
      <c r="I42" s="442">
        <v>4.1717130937962586E-3</v>
      </c>
      <c r="J42" s="442">
        <v>3.7677454080602838E-3</v>
      </c>
      <c r="K42" s="442">
        <v>0</v>
      </c>
      <c r="L42" s="442">
        <v>9.6561343275575347E-4</v>
      </c>
      <c r="M42" s="442">
        <v>8.4659668134100911E-3</v>
      </c>
      <c r="N42" s="442">
        <v>0</v>
      </c>
      <c r="O42" s="442">
        <v>1.9534429431873677E-3</v>
      </c>
      <c r="P42" s="442">
        <v>2.7030976037405027E-3</v>
      </c>
      <c r="Q42" s="442">
        <v>4.0733197556008143E-3</v>
      </c>
      <c r="R42" s="442">
        <v>6.6225165562913907E-3</v>
      </c>
      <c r="S42" s="442">
        <v>0</v>
      </c>
      <c r="T42" s="442">
        <v>7.1750954750607566E-3</v>
      </c>
      <c r="U42" s="442">
        <v>6.3289194752526963E-3</v>
      </c>
      <c r="V42" s="442">
        <v>0</v>
      </c>
      <c r="W42" s="442">
        <v>4.6517991517307433E-3</v>
      </c>
      <c r="X42" s="442">
        <v>8.5985062449005206E-3</v>
      </c>
      <c r="Y42" s="442">
        <v>5.5091274102432421E-3</v>
      </c>
      <c r="Z42" s="442">
        <v>0</v>
      </c>
      <c r="AA42" s="442">
        <v>7.0838252656434475E-3</v>
      </c>
      <c r="AB42" s="442">
        <v>1.9100431300061615E-2</v>
      </c>
      <c r="AC42" s="442">
        <v>1.4270341084545923E-2</v>
      </c>
      <c r="AD42" s="442">
        <v>2.3498694516971279E-2</v>
      </c>
      <c r="AE42" s="442">
        <v>5.8136718182258613E-4</v>
      </c>
      <c r="AF42" s="442">
        <v>1.1904761904761904E-2</v>
      </c>
      <c r="AG42" s="442">
        <v>2.6845637583892616E-3</v>
      </c>
      <c r="AH42" s="442">
        <v>1.8802998648150424E-2</v>
      </c>
      <c r="AI42" s="442">
        <v>2.5122511010483222E-2</v>
      </c>
      <c r="AJ42" s="442">
        <v>1.1826718639262934E-2</v>
      </c>
      <c r="AK42" s="442">
        <v>3.1835205992509365E-2</v>
      </c>
      <c r="AL42" s="442">
        <v>9.2921563268652634E-3</v>
      </c>
      <c r="AM42" s="442">
        <v>1.1648029818956336E-2</v>
      </c>
      <c r="AN42" s="442">
        <v>0</v>
      </c>
      <c r="AO42" s="442">
        <v>8.2872928176795581E-4</v>
      </c>
      <c r="AP42" s="443">
        <v>7.9168035501747617E-3</v>
      </c>
      <c r="AQ42" s="442">
        <v>0</v>
      </c>
      <c r="AR42" s="442">
        <v>0</v>
      </c>
      <c r="AS42" s="442">
        <v>0</v>
      </c>
      <c r="AT42" s="442">
        <v>0</v>
      </c>
      <c r="AU42" s="442">
        <v>0</v>
      </c>
      <c r="AV42" s="442">
        <v>0</v>
      </c>
      <c r="AW42" s="443">
        <v>0</v>
      </c>
      <c r="AX42" s="442">
        <v>6.7978136011764383E-3</v>
      </c>
      <c r="AY42" s="443">
        <v>0</v>
      </c>
      <c r="AZ42" s="443">
        <v>0</v>
      </c>
      <c r="BA42" s="442">
        <v>4.7645362923156454E-3</v>
      </c>
      <c r="BB42" s="443">
        <v>0</v>
      </c>
      <c r="BC42" s="442">
        <v>0</v>
      </c>
      <c r="BD42" s="443">
        <v>7.9168035501747617E-3</v>
      </c>
    </row>
    <row r="43" spans="1:56" x14ac:dyDescent="0.2">
      <c r="A43" s="287">
        <v>39</v>
      </c>
      <c r="B43" s="272" t="s">
        <v>283</v>
      </c>
      <c r="C43" s="442">
        <v>3.9860997547015537E-3</v>
      </c>
      <c r="D43" s="442">
        <v>5.7273768613974796E-3</v>
      </c>
      <c r="E43" s="442">
        <v>0</v>
      </c>
      <c r="F43" s="442">
        <v>1.7361111111111112E-2</v>
      </c>
      <c r="G43" s="442">
        <v>6.2869117927224234E-3</v>
      </c>
      <c r="H43" s="442">
        <v>4.0899795501022499E-3</v>
      </c>
      <c r="I43" s="442">
        <v>3.1287848203471942E-3</v>
      </c>
      <c r="J43" s="442">
        <v>1.8165915360290655E-3</v>
      </c>
      <c r="K43" s="442">
        <v>0</v>
      </c>
      <c r="L43" s="442">
        <v>2.1994528190547717E-3</v>
      </c>
      <c r="M43" s="442">
        <v>9.4818828310193025E-3</v>
      </c>
      <c r="N43" s="442">
        <v>3.499222395023328E-3</v>
      </c>
      <c r="O43" s="442">
        <v>5.3719680937652616E-3</v>
      </c>
      <c r="P43" s="442">
        <v>4.1642314436002338E-3</v>
      </c>
      <c r="Q43" s="442">
        <v>8.4860828241683645E-3</v>
      </c>
      <c r="R43" s="442">
        <v>7.1743929359823402E-3</v>
      </c>
      <c r="S43" s="442">
        <v>2.9850746268656717E-3</v>
      </c>
      <c r="T43" s="442">
        <v>1.5044555028353201E-3</v>
      </c>
      <c r="U43" s="442">
        <v>3.2566284678484745E-3</v>
      </c>
      <c r="V43" s="442">
        <v>2.7322404371584699E-3</v>
      </c>
      <c r="W43" s="442">
        <v>1.9838555205910521E-3</v>
      </c>
      <c r="X43" s="442">
        <v>3.3264294232096905E-3</v>
      </c>
      <c r="Y43" s="442">
        <v>1.5546944301788133E-2</v>
      </c>
      <c r="Z43" s="442">
        <v>3.2128514056224901E-3</v>
      </c>
      <c r="AA43" s="442">
        <v>1.0035419126328217E-2</v>
      </c>
      <c r="AB43" s="442">
        <v>2.5261860751694395E-2</v>
      </c>
      <c r="AC43" s="442">
        <v>9.2172367005099887E-3</v>
      </c>
      <c r="AD43" s="442">
        <v>8.4131128517551494E-3</v>
      </c>
      <c r="AE43" s="442">
        <v>4.8447265151882175E-4</v>
      </c>
      <c r="AF43" s="442">
        <v>1.3507326007326008E-2</v>
      </c>
      <c r="AG43" s="442">
        <v>1.7897091722595079E-3</v>
      </c>
      <c r="AH43" s="442">
        <v>3.8097578960304781E-3</v>
      </c>
      <c r="AI43" s="442">
        <v>1.4453197692450841E-2</v>
      </c>
      <c r="AJ43" s="442">
        <v>4.961020552799433E-3</v>
      </c>
      <c r="AK43" s="442">
        <v>9.8314606741573031E-3</v>
      </c>
      <c r="AL43" s="442">
        <v>4.509428805684613E-3</v>
      </c>
      <c r="AM43" s="442">
        <v>4.1267305644302451E-3</v>
      </c>
      <c r="AN43" s="442">
        <v>6.8027210884353737E-4</v>
      </c>
      <c r="AO43" s="442">
        <v>2.7624309392265195E-4</v>
      </c>
      <c r="AP43" s="443">
        <v>5.4475148238107294E-3</v>
      </c>
      <c r="AQ43" s="442">
        <v>3.7850113550340651E-4</v>
      </c>
      <c r="AR43" s="442">
        <v>3.7808984269891717E-2</v>
      </c>
      <c r="AS43" s="442">
        <v>0</v>
      </c>
      <c r="AT43" s="442">
        <v>0</v>
      </c>
      <c r="AU43" s="442">
        <v>0</v>
      </c>
      <c r="AV43" s="442">
        <v>0</v>
      </c>
      <c r="AW43" s="443">
        <v>2.1869205249282028E-2</v>
      </c>
      <c r="AX43" s="442">
        <v>1.6703199134319249E-2</v>
      </c>
      <c r="AY43" s="443">
        <v>8.668938651004784E-5</v>
      </c>
      <c r="AZ43" s="443">
        <v>1.2351144676720566E-2</v>
      </c>
      <c r="BA43" s="442">
        <v>1.1733075767471181E-2</v>
      </c>
      <c r="BB43" s="443">
        <v>0</v>
      </c>
      <c r="BC43" s="442">
        <v>2.9525787665612108E-2</v>
      </c>
      <c r="BD43" s="443">
        <v>1.9495801939886148E-2</v>
      </c>
    </row>
    <row r="44" spans="1:56" x14ac:dyDescent="0.2">
      <c r="A44" s="288">
        <v>40</v>
      </c>
      <c r="B44" s="292" t="s">
        <v>43</v>
      </c>
      <c r="C44" s="444">
        <v>0.54936631234668842</v>
      </c>
      <c r="D44" s="444">
        <v>0.32989690721649484</v>
      </c>
      <c r="E44" s="444">
        <v>0.35294117647058826</v>
      </c>
      <c r="F44" s="444">
        <v>0.3576388888888889</v>
      </c>
      <c r="G44" s="444">
        <v>0.69575157172794821</v>
      </c>
      <c r="H44" s="444">
        <v>0.60872528970688478</v>
      </c>
      <c r="I44" s="444">
        <v>0.68039294845915754</v>
      </c>
      <c r="J44" s="444">
        <v>0.68660431945098566</v>
      </c>
      <c r="K44" s="444">
        <v>0.70287539936102239</v>
      </c>
      <c r="L44" s="444">
        <v>0.64342041735958366</v>
      </c>
      <c r="M44" s="444">
        <v>0.53098543853708091</v>
      </c>
      <c r="N44" s="444">
        <v>0.75</v>
      </c>
      <c r="O44" s="444">
        <v>0.77258668403060393</v>
      </c>
      <c r="P44" s="444">
        <v>0.56180596142606665</v>
      </c>
      <c r="Q44" s="444">
        <v>0.57501697216564829</v>
      </c>
      <c r="R44" s="444">
        <v>0.55353200883002207</v>
      </c>
      <c r="S44" s="444">
        <v>0.58805970149253728</v>
      </c>
      <c r="T44" s="444">
        <v>0.64390695521351693</v>
      </c>
      <c r="U44" s="444">
        <v>0.65544256351961661</v>
      </c>
      <c r="V44" s="444">
        <v>0.66120218579234968</v>
      </c>
      <c r="W44" s="444">
        <v>0.78328088657819128</v>
      </c>
      <c r="X44" s="444">
        <v>0.60992907801418439</v>
      </c>
      <c r="Y44" s="444">
        <v>0.54269573742938515</v>
      </c>
      <c r="Z44" s="444">
        <v>0.64738955823293176</v>
      </c>
      <c r="AA44" s="444">
        <v>0.50885478158205433</v>
      </c>
      <c r="AB44" s="444">
        <v>0.34380776340110908</v>
      </c>
      <c r="AC44" s="444">
        <v>0.28872876994338653</v>
      </c>
      <c r="AD44" s="444">
        <v>0.34377719756309832</v>
      </c>
      <c r="AE44" s="444">
        <v>0.11622498909936534</v>
      </c>
      <c r="AF44" s="444">
        <v>0.27571733821733824</v>
      </c>
      <c r="AG44" s="444">
        <v>0.4120805369127517</v>
      </c>
      <c r="AH44" s="444">
        <v>0.30170824628241366</v>
      </c>
      <c r="AI44" s="444">
        <v>0.29142112772160533</v>
      </c>
      <c r="AJ44" s="444">
        <v>0.44458717221828492</v>
      </c>
      <c r="AK44" s="444">
        <v>0.4311797752808989</v>
      </c>
      <c r="AL44" s="444">
        <v>0.40776168352008746</v>
      </c>
      <c r="AM44" s="444">
        <v>0.48103035143769968</v>
      </c>
      <c r="AN44" s="444">
        <v>1</v>
      </c>
      <c r="AO44" s="444">
        <v>0.6839779005524862</v>
      </c>
      <c r="AP44" s="445">
        <v>0.52420279942481995</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3.4750613246116108E-3</v>
      </c>
      <c r="D45" s="442">
        <v>6.8728522336769758E-3</v>
      </c>
      <c r="E45" s="442">
        <v>5.8823529411764705E-2</v>
      </c>
      <c r="F45" s="442">
        <v>7.2916666666666671E-2</v>
      </c>
      <c r="G45" s="442">
        <v>9.0810948117101675E-3</v>
      </c>
      <c r="H45" s="442">
        <v>1.1588275391956374E-2</v>
      </c>
      <c r="I45" s="442">
        <v>2.0656708383797604E-2</v>
      </c>
      <c r="J45" s="442">
        <v>1.2783421920204536E-2</v>
      </c>
      <c r="K45" s="442">
        <v>9.5846645367412137E-3</v>
      </c>
      <c r="L45" s="442">
        <v>1.7434686980312215E-2</v>
      </c>
      <c r="M45" s="442">
        <v>1.7270572299356586E-2</v>
      </c>
      <c r="N45" s="442">
        <v>9.7200622083981336E-3</v>
      </c>
      <c r="O45" s="442">
        <v>6.1859026534266644E-3</v>
      </c>
      <c r="P45" s="442">
        <v>1.4830508474576272E-2</v>
      </c>
      <c r="Q45" s="442">
        <v>1.5614392396469789E-2</v>
      </c>
      <c r="R45" s="442">
        <v>1.2141280353200883E-2</v>
      </c>
      <c r="S45" s="442">
        <v>1.7910447761194031E-2</v>
      </c>
      <c r="T45" s="442">
        <v>1.1457007290822821E-2</v>
      </c>
      <c r="U45" s="442">
        <v>1.4992780116132601E-2</v>
      </c>
      <c r="V45" s="442">
        <v>1.912568306010929E-2</v>
      </c>
      <c r="W45" s="442">
        <v>7.114516349705842E-3</v>
      </c>
      <c r="X45" s="442">
        <v>1.9456473984811398E-2</v>
      </c>
      <c r="Y45" s="442">
        <v>2.1382884355011907E-2</v>
      </c>
      <c r="Z45" s="442">
        <v>8.0321285140562242E-3</v>
      </c>
      <c r="AA45" s="442">
        <v>1.4167650531286895E-2</v>
      </c>
      <c r="AB45" s="442">
        <v>2.649414664202095E-2</v>
      </c>
      <c r="AC45" s="442">
        <v>2.3534365788611799E-2</v>
      </c>
      <c r="AD45" s="442">
        <v>3.0751378009863651E-2</v>
      </c>
      <c r="AE45" s="442">
        <v>1.2596288939489366E-3</v>
      </c>
      <c r="AF45" s="442">
        <v>1.9230769230769232E-2</v>
      </c>
      <c r="AG45" s="442">
        <v>2.2371364653243849E-2</v>
      </c>
      <c r="AH45" s="442">
        <v>1.0507558068084061E-2</v>
      </c>
      <c r="AI45" s="442">
        <v>9.4907263817381061E-3</v>
      </c>
      <c r="AJ45" s="442">
        <v>8.8146704464918506E-3</v>
      </c>
      <c r="AK45" s="442">
        <v>3.698501872659176E-2</v>
      </c>
      <c r="AL45" s="442">
        <v>1.4758130636786007E-2</v>
      </c>
      <c r="AM45" s="442">
        <v>2.1033013844515443E-2</v>
      </c>
      <c r="AN45" s="442">
        <v>0</v>
      </c>
      <c r="AO45" s="442">
        <v>3.1767955801104975E-3</v>
      </c>
      <c r="AP45" s="443">
        <v>1.4228704067729062E-2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0.11968520032706459</v>
      </c>
      <c r="D46" s="442">
        <v>0.24742268041237114</v>
      </c>
      <c r="E46" s="442">
        <v>0.17647058823529413</v>
      </c>
      <c r="F46" s="442">
        <v>0.34375</v>
      </c>
      <c r="G46" s="442">
        <v>0.14250333396837492</v>
      </c>
      <c r="H46" s="442">
        <v>0.2447171097477846</v>
      </c>
      <c r="I46" s="442">
        <v>0.16310052482842147</v>
      </c>
      <c r="J46" s="442">
        <v>9.5606539729529705E-2</v>
      </c>
      <c r="K46" s="442">
        <v>3.3546325878594248E-2</v>
      </c>
      <c r="L46" s="442">
        <v>0.2176385387050051</v>
      </c>
      <c r="M46" s="442">
        <v>0.21537419573315272</v>
      </c>
      <c r="N46" s="442">
        <v>5.7542768273716953E-2</v>
      </c>
      <c r="O46" s="442">
        <v>0.1001139508383526</v>
      </c>
      <c r="P46" s="442">
        <v>0.28506721215663355</v>
      </c>
      <c r="Q46" s="442">
        <v>0.19450101832993891</v>
      </c>
      <c r="R46" s="442">
        <v>0.21523178807947019</v>
      </c>
      <c r="S46" s="442">
        <v>0.20895522388059701</v>
      </c>
      <c r="T46" s="442">
        <v>0.19696794352505498</v>
      </c>
      <c r="U46" s="442">
        <v>0.19641156410335187</v>
      </c>
      <c r="V46" s="442">
        <v>0.16803278688524589</v>
      </c>
      <c r="W46" s="442">
        <v>0.12484608017512655</v>
      </c>
      <c r="X46" s="442">
        <v>0.2586455783593799</v>
      </c>
      <c r="Y46" s="442">
        <v>0.34450721322190581</v>
      </c>
      <c r="Z46" s="442">
        <v>7.0682730923694773E-2</v>
      </c>
      <c r="AA46" s="442">
        <v>0.14049586776859505</v>
      </c>
      <c r="AB46" s="442">
        <v>0.50770178681454092</v>
      </c>
      <c r="AC46" s="442">
        <v>0.42483507228746548</v>
      </c>
      <c r="AD46" s="442">
        <v>0.31447635625181319</v>
      </c>
      <c r="AE46" s="442">
        <v>1.8652197083474639E-2</v>
      </c>
      <c r="AF46" s="442">
        <v>0.48015873015873017</v>
      </c>
      <c r="AG46" s="442">
        <v>0.35480984340044741</v>
      </c>
      <c r="AH46" s="442">
        <v>0.33710212609069684</v>
      </c>
      <c r="AI46" s="442">
        <v>0.52354072328019352</v>
      </c>
      <c r="AJ46" s="442">
        <v>0.45300318922749822</v>
      </c>
      <c r="AK46" s="442">
        <v>0.48689138576779029</v>
      </c>
      <c r="AL46" s="442">
        <v>0.35405848592511613</v>
      </c>
      <c r="AM46" s="442">
        <v>0.26617412140575081</v>
      </c>
      <c r="AN46" s="442">
        <v>0</v>
      </c>
      <c r="AO46" s="442">
        <v>9.254143646408839E-3</v>
      </c>
      <c r="AP46" s="443">
        <v>0.25029486054038919</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0.2016557645134914</v>
      </c>
      <c r="D47" s="442">
        <v>0.38373424971363118</v>
      </c>
      <c r="E47" s="442">
        <v>0.17647058823529413</v>
      </c>
      <c r="F47" s="442">
        <v>4.5138888888888888E-2</v>
      </c>
      <c r="G47" s="442">
        <v>7.4871404076967046E-2</v>
      </c>
      <c r="H47" s="442">
        <v>-1.9086571233810499E-2</v>
      </c>
      <c r="I47" s="442">
        <v>6.3955053155699104E-2</v>
      </c>
      <c r="J47" s="442">
        <v>6.0620332368969923E-2</v>
      </c>
      <c r="K47" s="442">
        <v>2.7156549520766772E-2</v>
      </c>
      <c r="L47" s="442">
        <v>-1.2338393862990182E-3</v>
      </c>
      <c r="M47" s="442">
        <v>9.6512021672875037E-2</v>
      </c>
      <c r="N47" s="442">
        <v>0.11003110419906688</v>
      </c>
      <c r="O47" s="442">
        <v>8.5625915676379616E-2</v>
      </c>
      <c r="P47" s="442">
        <v>2.9807130333138514E-2</v>
      </c>
      <c r="Q47" s="442">
        <v>0.10658520027155464</v>
      </c>
      <c r="R47" s="442">
        <v>0.1120309050772627</v>
      </c>
      <c r="S47" s="442">
        <v>2.6865671641791045E-2</v>
      </c>
      <c r="T47" s="442">
        <v>-4.2009026733017013E-2</v>
      </c>
      <c r="U47" s="442">
        <v>-2.1628928692125717E-2</v>
      </c>
      <c r="V47" s="442">
        <v>-4.7814207650273222E-2</v>
      </c>
      <c r="W47" s="442">
        <v>1.2518812423040088E-2</v>
      </c>
      <c r="X47" s="442">
        <v>1.6318333019519236E-3</v>
      </c>
      <c r="Y47" s="442">
        <v>2.6705261683551987E-2</v>
      </c>
      <c r="Z47" s="442">
        <v>5.1405622489959842E-2</v>
      </c>
      <c r="AA47" s="442">
        <v>0.12987012987012986</v>
      </c>
      <c r="AB47" s="442">
        <v>3.6968576709796676E-2</v>
      </c>
      <c r="AC47" s="442">
        <v>0.13690169840452907</v>
      </c>
      <c r="AD47" s="442">
        <v>0.25123295619379171</v>
      </c>
      <c r="AE47" s="442">
        <v>0.46407635288987936</v>
      </c>
      <c r="AF47" s="442">
        <v>6.7307692307692304E-2</v>
      </c>
      <c r="AG47" s="442">
        <v>9.4854586129753921E-2</v>
      </c>
      <c r="AH47" s="442">
        <v>0</v>
      </c>
      <c r="AI47" s="442">
        <v>1.9353638111779665E-2</v>
      </c>
      <c r="AJ47" s="442">
        <v>3.7296243798724309E-2</v>
      </c>
      <c r="AK47" s="442">
        <v>-5.6179775280898875E-3</v>
      </c>
      <c r="AL47" s="442">
        <v>8.7182290243235858E-2</v>
      </c>
      <c r="AM47" s="442">
        <v>9.4182641107561235E-2</v>
      </c>
      <c r="AN47" s="442">
        <v>0</v>
      </c>
      <c r="AO47" s="442">
        <v>0.25925414364640886</v>
      </c>
      <c r="AP47" s="443">
        <v>7.5018445613713847E-2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0.15995502861815208</v>
      </c>
      <c r="D48" s="442">
        <v>5.9564719358533788E-2</v>
      </c>
      <c r="E48" s="442">
        <v>0.17647058823529413</v>
      </c>
      <c r="F48" s="442">
        <v>0.1076388888888889</v>
      </c>
      <c r="G48" s="442">
        <v>5.0358798501301837E-2</v>
      </c>
      <c r="H48" s="442">
        <v>0.11315610088616224</v>
      </c>
      <c r="I48" s="442">
        <v>5.1338985331718476E-2</v>
      </c>
      <c r="J48" s="442">
        <v>0.1279687815380475</v>
      </c>
      <c r="K48" s="442">
        <v>9.2651757188498399E-2</v>
      </c>
      <c r="L48" s="442">
        <v>8.7978112762190863E-2</v>
      </c>
      <c r="M48" s="442">
        <v>0.11581442600745005</v>
      </c>
      <c r="N48" s="442">
        <v>5.52099533437014E-2</v>
      </c>
      <c r="O48" s="442">
        <v>2.9952791795539637E-2</v>
      </c>
      <c r="P48" s="442">
        <v>8.3211572180011684E-2</v>
      </c>
      <c r="Q48" s="442">
        <v>0.10522742701968771</v>
      </c>
      <c r="R48" s="442">
        <v>0.10264900662251655</v>
      </c>
      <c r="S48" s="442">
        <v>0.14328358208955225</v>
      </c>
      <c r="T48" s="442">
        <v>0.18782548316167111</v>
      </c>
      <c r="U48" s="442">
        <v>0.15613382899628253</v>
      </c>
      <c r="V48" s="442">
        <v>0.1871584699453552</v>
      </c>
      <c r="W48" s="442">
        <v>6.8203584621699273E-2</v>
      </c>
      <c r="X48" s="442">
        <v>9.5336722525575845E-2</v>
      </c>
      <c r="Y48" s="442">
        <v>3.66497035342453E-2</v>
      </c>
      <c r="Z48" s="442">
        <v>0.19196787148594377</v>
      </c>
      <c r="AA48" s="442">
        <v>0.21546635182998819</v>
      </c>
      <c r="AB48" s="442">
        <v>8.1330868761552683E-2</v>
      </c>
      <c r="AC48" s="442">
        <v>9.4979647218453186E-2</v>
      </c>
      <c r="AD48" s="442">
        <v>7.3687264287786478E-2</v>
      </c>
      <c r="AE48" s="442">
        <v>0.35652342425270095</v>
      </c>
      <c r="AF48" s="442">
        <v>8.8904151404151407E-2</v>
      </c>
      <c r="AG48" s="442">
        <v>8.6353467561521249E-2</v>
      </c>
      <c r="AH48" s="442">
        <v>0.34908442915079269</v>
      </c>
      <c r="AI48" s="442">
        <v>0.16773153030209045</v>
      </c>
      <c r="AJ48" s="442">
        <v>6.4227498228206947E-2</v>
      </c>
      <c r="AK48" s="442">
        <v>6.0861423220973786E-2</v>
      </c>
      <c r="AL48" s="442">
        <v>9.5654550423613011E-2</v>
      </c>
      <c r="AM48" s="442">
        <v>9.2784877529286477E-2</v>
      </c>
      <c r="AN48" s="442">
        <v>0</v>
      </c>
      <c r="AO48" s="442">
        <v>3.591160220994475E-2</v>
      </c>
      <c r="AP48" s="443">
        <v>0.11925291225273453</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3.9656582174979561E-2</v>
      </c>
      <c r="D49" s="442">
        <v>2.2909507445589918E-2</v>
      </c>
      <c r="E49" s="442">
        <v>5.8823529411764705E-2</v>
      </c>
      <c r="F49" s="442">
        <v>7.2916666666666671E-2</v>
      </c>
      <c r="G49" s="442">
        <v>3.638788340636312E-2</v>
      </c>
      <c r="H49" s="442">
        <v>4.4308111792774371E-2</v>
      </c>
      <c r="I49" s="442">
        <v>2.405463598438972E-2</v>
      </c>
      <c r="J49" s="442">
        <v>1.9578819888313261E-2</v>
      </c>
      <c r="K49" s="442">
        <v>0.13578274760383385</v>
      </c>
      <c r="L49" s="442">
        <v>3.5566761439836919E-2</v>
      </c>
      <c r="M49" s="442">
        <v>3.1154757873349138E-2</v>
      </c>
      <c r="N49" s="442">
        <v>1.7496111975116642E-2</v>
      </c>
      <c r="O49" s="442">
        <v>7.1626241250203485E-3</v>
      </c>
      <c r="P49" s="442">
        <v>2.7542372881355932E-2</v>
      </c>
      <c r="Q49" s="442">
        <v>6.4494229463679569E-3</v>
      </c>
      <c r="R49" s="442">
        <v>9.9337748344370865E-3</v>
      </c>
      <c r="S49" s="442">
        <v>1.4925373134328358E-2</v>
      </c>
      <c r="T49" s="442">
        <v>7.8694595532924436E-3</v>
      </c>
      <c r="U49" s="442">
        <v>3.9632553995514455E-3</v>
      </c>
      <c r="V49" s="442">
        <v>1.2295081967213115E-2</v>
      </c>
      <c r="W49" s="442">
        <v>7.9354220823642085E-3</v>
      </c>
      <c r="X49" s="442">
        <v>2.22180380342685E-2</v>
      </c>
      <c r="Y49" s="442">
        <v>3.6883141136374246E-2</v>
      </c>
      <c r="Z49" s="442">
        <v>3.0522088353413655E-2</v>
      </c>
      <c r="AA49" s="442">
        <v>4.5454545454545456E-2</v>
      </c>
      <c r="AB49" s="442">
        <v>1.9716574245224893E-2</v>
      </c>
      <c r="AC49" s="442">
        <v>4.3512843306976093E-2</v>
      </c>
      <c r="AD49" s="442">
        <v>2.0597621119814332E-2</v>
      </c>
      <c r="AE49" s="442">
        <v>4.384477496245337E-2</v>
      </c>
      <c r="AF49" s="442">
        <v>8.11965811965812E-2</v>
      </c>
      <c r="AG49" s="442">
        <v>3.1767337807606266E-2</v>
      </c>
      <c r="AH49" s="442">
        <v>1.5976404080127811E-3</v>
      </c>
      <c r="AI49" s="442">
        <v>1.2344147385397929E-2</v>
      </c>
      <c r="AJ49" s="442">
        <v>1.4883061658398299E-2</v>
      </c>
      <c r="AK49" s="442">
        <v>3.4176029962546817E-2</v>
      </c>
      <c r="AL49" s="442">
        <v>4.8373872642798577E-2</v>
      </c>
      <c r="AM49" s="442">
        <v>5.4579339723109688E-2</v>
      </c>
      <c r="AN49" s="442">
        <v>0</v>
      </c>
      <c r="AO49" s="442">
        <v>1.2845303867403315E-2</v>
      </c>
      <c r="AP49" s="443">
        <v>2.6865969054453605E-2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-6.9501226492232213E-2</v>
      </c>
      <c r="D50" s="442">
        <v>-3.8946162657502864E-2</v>
      </c>
      <c r="E50" s="442">
        <v>0</v>
      </c>
      <c r="F50" s="442">
        <v>0</v>
      </c>
      <c r="G50" s="442">
        <v>-4.3182828475265131E-3</v>
      </c>
      <c r="H50" s="442">
        <v>0</v>
      </c>
      <c r="I50" s="442">
        <v>0</v>
      </c>
      <c r="J50" s="442">
        <v>0</v>
      </c>
      <c r="K50" s="442">
        <v>-1.5974440894568689E-3</v>
      </c>
      <c r="L50" s="442">
        <v>0</v>
      </c>
      <c r="M50" s="442">
        <v>0</v>
      </c>
      <c r="N50" s="442">
        <v>0</v>
      </c>
      <c r="O50" s="442">
        <v>0</v>
      </c>
      <c r="P50" s="442">
        <v>0</v>
      </c>
      <c r="Q50" s="442">
        <v>0</v>
      </c>
      <c r="R50" s="442">
        <v>0</v>
      </c>
      <c r="S50" s="442">
        <v>0</v>
      </c>
      <c r="T50" s="442">
        <v>0</v>
      </c>
      <c r="U50" s="442">
        <v>0</v>
      </c>
      <c r="V50" s="442">
        <v>0</v>
      </c>
      <c r="W50" s="442">
        <v>0</v>
      </c>
      <c r="X50" s="442">
        <v>0</v>
      </c>
      <c r="Y50" s="442">
        <v>-4.2018768383211167E-3</v>
      </c>
      <c r="Z50" s="442">
        <v>0</v>
      </c>
      <c r="AA50" s="442">
        <v>-4.8406139315230225E-2</v>
      </c>
      <c r="AB50" s="442">
        <v>0</v>
      </c>
      <c r="AC50" s="442">
        <v>-5.1466803911477102E-4</v>
      </c>
      <c r="AD50" s="442">
        <v>-1.4795474325500435E-2</v>
      </c>
      <c r="AE50" s="442">
        <v>-9.6894530303764359E-5</v>
      </c>
      <c r="AF50" s="442">
        <v>-2.5183150183150185E-3</v>
      </c>
      <c r="AG50" s="442">
        <v>0</v>
      </c>
      <c r="AH50" s="442">
        <v>0</v>
      </c>
      <c r="AI50" s="442">
        <v>-2.7913901122759133E-3</v>
      </c>
      <c r="AJ50" s="442">
        <v>-1.288979447200567E-2</v>
      </c>
      <c r="AK50" s="442">
        <v>-1.7790262172284643E-2</v>
      </c>
      <c r="AL50" s="442">
        <v>0</v>
      </c>
      <c r="AM50" s="442">
        <v>0</v>
      </c>
      <c r="AN50" s="442">
        <v>0</v>
      </c>
      <c r="AO50" s="442">
        <v>-3.729281767955801E-3</v>
      </c>
      <c r="AP50" s="443">
        <v>-3.912624339593173E-3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0.45492641046606702</v>
      </c>
      <c r="D51" s="444">
        <v>0.68155784650630014</v>
      </c>
      <c r="E51" s="444">
        <v>0.6470588235294118</v>
      </c>
      <c r="F51" s="444">
        <v>0.64236111111111116</v>
      </c>
      <c r="G51" s="444">
        <v>0.30888423191719055</v>
      </c>
      <c r="H51" s="444">
        <v>0.39468302658486709</v>
      </c>
      <c r="I51" s="444">
        <v>0.32310590768402636</v>
      </c>
      <c r="J51" s="444">
        <v>0.31655789544506491</v>
      </c>
      <c r="K51" s="444">
        <v>0.29712460063897761</v>
      </c>
      <c r="L51" s="444">
        <v>0.3573842605010461</v>
      </c>
      <c r="M51" s="444">
        <v>0.47612597358618353</v>
      </c>
      <c r="N51" s="444">
        <v>0.25</v>
      </c>
      <c r="O51" s="444">
        <v>0.22904118508871887</v>
      </c>
      <c r="P51" s="444">
        <v>0.44045879602571597</v>
      </c>
      <c r="Q51" s="444">
        <v>0.42837746096401902</v>
      </c>
      <c r="R51" s="444">
        <v>0.45198675496688739</v>
      </c>
      <c r="S51" s="444">
        <v>0.41194029850746267</v>
      </c>
      <c r="T51" s="444">
        <v>0.36211086679782434</v>
      </c>
      <c r="U51" s="444">
        <v>0.34987249992319275</v>
      </c>
      <c r="V51" s="444">
        <v>0.33879781420765026</v>
      </c>
      <c r="W51" s="444">
        <v>0.22061841565193596</v>
      </c>
      <c r="X51" s="444">
        <v>0.39728864620598758</v>
      </c>
      <c r="Y51" s="444">
        <v>0.4619263270927681</v>
      </c>
      <c r="Z51" s="444">
        <v>0.35261044176706829</v>
      </c>
      <c r="AA51" s="444">
        <v>0.49704840613931522</v>
      </c>
      <c r="AB51" s="444">
        <v>0.6722119531731362</v>
      </c>
      <c r="AC51" s="444">
        <v>0.72324895896692087</v>
      </c>
      <c r="AD51" s="444">
        <v>0.67595010153756885</v>
      </c>
      <c r="AE51" s="444">
        <v>0.88425948355215345</v>
      </c>
      <c r="AF51" s="444">
        <v>0.73427960927960922</v>
      </c>
      <c r="AG51" s="444">
        <v>0.59015659955257271</v>
      </c>
      <c r="AH51" s="444">
        <v>0.69829175371758634</v>
      </c>
      <c r="AI51" s="444">
        <v>0.72966937534892373</v>
      </c>
      <c r="AJ51" s="444">
        <v>0.56533486888731399</v>
      </c>
      <c r="AK51" s="444">
        <v>0.5955056179775281</v>
      </c>
      <c r="AL51" s="444">
        <v>0.60002732987154961</v>
      </c>
      <c r="AM51" s="444">
        <v>0.52875399361022368</v>
      </c>
      <c r="AN51" s="444">
        <v>0</v>
      </c>
      <c r="AO51" s="444">
        <v>0.31671270718232042</v>
      </c>
      <c r="AP51" s="445">
        <v>0.48174826718942704</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I28" sqref="I28"/>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1.1094917507786444</v>
      </c>
      <c r="D5" s="442">
        <v>2.6480912151061768E-3</v>
      </c>
      <c r="E5" s="442">
        <v>2.1106091825047238E-3</v>
      </c>
      <c r="F5" s="442">
        <v>2.8947191293038853E-5</v>
      </c>
      <c r="G5" s="442">
        <v>0.15822502255610085</v>
      </c>
      <c r="H5" s="442">
        <v>6.8419009423123347E-3</v>
      </c>
      <c r="I5" s="442">
        <v>4.8056474038468602E-4</v>
      </c>
      <c r="J5" s="442">
        <v>1.2073703835898647E-3</v>
      </c>
      <c r="K5" s="442">
        <v>5.6733399958908465E-6</v>
      </c>
      <c r="L5" s="442">
        <v>6.6105767470130113E-3</v>
      </c>
      <c r="M5" s="442">
        <v>6.4297868938200851E-5</v>
      </c>
      <c r="N5" s="442">
        <v>2.3393534151028328E-5</v>
      </c>
      <c r="O5" s="442">
        <v>8.251902022290919E-5</v>
      </c>
      <c r="P5" s="442">
        <v>2.7426691796018363E-5</v>
      </c>
      <c r="Q5" s="442">
        <v>3.987137128170392E-5</v>
      </c>
      <c r="R5" s="442">
        <v>5.5167311613492546E-5</v>
      </c>
      <c r="S5" s="442">
        <v>9.5171161636777897E-5</v>
      </c>
      <c r="T5" s="442">
        <v>6.1471872526961497E-5</v>
      </c>
      <c r="U5" s="442">
        <v>9.718216982044947E-5</v>
      </c>
      <c r="V5" s="442">
        <v>1.0338951243434587E-4</v>
      </c>
      <c r="W5" s="442">
        <v>8.2810299273747468E-5</v>
      </c>
      <c r="X5" s="442">
        <v>2.7210059237199194E-3</v>
      </c>
      <c r="Y5" s="442">
        <v>8.3570153766095731E-4</v>
      </c>
      <c r="Z5" s="442">
        <v>3.4746367128760914E-5</v>
      </c>
      <c r="AA5" s="442">
        <v>1.3340251283196607E-4</v>
      </c>
      <c r="AB5" s="442">
        <v>5.1912978610615395E-5</v>
      </c>
      <c r="AC5" s="442">
        <v>1.1487380416497511E-4</v>
      </c>
      <c r="AD5" s="442">
        <v>5.4482165063056083E-5</v>
      </c>
      <c r="AE5" s="442">
        <v>1.3909429480497556E-5</v>
      </c>
      <c r="AF5" s="442">
        <v>8.9481860279842581E-5</v>
      </c>
      <c r="AG5" s="442">
        <v>7.5758394686296519E-5</v>
      </c>
      <c r="AH5" s="442">
        <v>9.395878018394277E-5</v>
      </c>
      <c r="AI5" s="442">
        <v>1.892393338769836E-3</v>
      </c>
      <c r="AJ5" s="442">
        <v>1.6130022810884341E-3</v>
      </c>
      <c r="AK5" s="442">
        <v>1.5927522218414161E-3</v>
      </c>
      <c r="AL5" s="442">
        <v>6.1581611745417024E-5</v>
      </c>
      <c r="AM5" s="442">
        <v>1.6670714430876962E-2</v>
      </c>
      <c r="AN5" s="442">
        <v>2.7902234826672739E-4</v>
      </c>
      <c r="AO5" s="442">
        <v>1.9094095255170587E-4</v>
      </c>
      <c r="AP5" s="317">
        <f t="shared" ref="AP5:AP44" si="0">SUM(C5:AN5)</f>
        <v>1.3147119078770402</v>
      </c>
    </row>
    <row r="6" spans="1:42" ht="12.5" x14ac:dyDescent="0.2">
      <c r="A6" s="267" t="s">
        <v>444</v>
      </c>
      <c r="B6" s="272" t="s">
        <v>445</v>
      </c>
      <c r="C6" s="442">
        <v>4.2227889127346632E-4</v>
      </c>
      <c r="D6" s="442">
        <v>1.1411295625494553</v>
      </c>
      <c r="E6" s="442">
        <v>1.1073959383711167E-5</v>
      </c>
      <c r="F6" s="442">
        <v>3.5253097645153284E-5</v>
      </c>
      <c r="G6" s="442">
        <v>6.5884525136334986E-4</v>
      </c>
      <c r="H6" s="442">
        <v>6.7303533856956393E-5</v>
      </c>
      <c r="I6" s="442">
        <v>1.4013674873422187E-2</v>
      </c>
      <c r="J6" s="442">
        <v>3.0596701540748576E-4</v>
      </c>
      <c r="K6" s="442">
        <v>3.8487032572349555E-6</v>
      </c>
      <c r="L6" s="442">
        <v>4.9417811860043133E-5</v>
      </c>
      <c r="M6" s="442">
        <v>1.5042635587497733E-4</v>
      </c>
      <c r="N6" s="442">
        <v>9.912564624434678E-6</v>
      </c>
      <c r="O6" s="442">
        <v>4.6588110507381886E-5</v>
      </c>
      <c r="P6" s="442">
        <v>3.8589689449083659E-5</v>
      </c>
      <c r="Q6" s="442">
        <v>3.6292209873268128E-5</v>
      </c>
      <c r="R6" s="442">
        <v>4.3172830183567466E-5</v>
      </c>
      <c r="S6" s="442">
        <v>4.1158251191651668E-5</v>
      </c>
      <c r="T6" s="442">
        <v>7.0513900651779496E-5</v>
      </c>
      <c r="U6" s="442">
        <v>7.6689381506275529E-5</v>
      </c>
      <c r="V6" s="442">
        <v>4.6957011408797807E-5</v>
      </c>
      <c r="W6" s="442">
        <v>3.4753494433819866E-5</v>
      </c>
      <c r="X6" s="442">
        <v>7.6054326493128429E-4</v>
      </c>
      <c r="Y6" s="442">
        <v>3.2658897333143986E-4</v>
      </c>
      <c r="Z6" s="442">
        <v>3.2433458764639348E-5</v>
      </c>
      <c r="AA6" s="442">
        <v>7.3071327499604169E-5</v>
      </c>
      <c r="AB6" s="442">
        <v>1.1463315524794778E-4</v>
      </c>
      <c r="AC6" s="442">
        <v>1.1032986646072661E-4</v>
      </c>
      <c r="AD6" s="442">
        <v>1.3454807728097531E-4</v>
      </c>
      <c r="AE6" s="442">
        <v>1.0441821942106688E-5</v>
      </c>
      <c r="AF6" s="442">
        <v>8.10645662074203E-5</v>
      </c>
      <c r="AG6" s="442">
        <v>8.4370150175969838E-5</v>
      </c>
      <c r="AH6" s="442">
        <v>9.7282656601494402E-5</v>
      </c>
      <c r="AI6" s="442">
        <v>2.2491558096621484E-4</v>
      </c>
      <c r="AJ6" s="442">
        <v>1.3446982944545567E-4</v>
      </c>
      <c r="AK6" s="442">
        <v>2.5405829992938307E-4</v>
      </c>
      <c r="AL6" s="442">
        <v>6.4290916065274888E-5</v>
      </c>
      <c r="AM6" s="442">
        <v>1.3152797765553221E-3</v>
      </c>
      <c r="AN6" s="442">
        <v>3.9362013324374242E-3</v>
      </c>
      <c r="AO6" s="442">
        <v>5.406866445017396E-4</v>
      </c>
      <c r="AP6" s="318">
        <f t="shared" si="0"/>
        <v>1.1650468025404725</v>
      </c>
    </row>
    <row r="7" spans="1:42" ht="12.5" x14ac:dyDescent="0.2">
      <c r="A7" s="267" t="s">
        <v>446</v>
      </c>
      <c r="B7" s="272" t="s">
        <v>249</v>
      </c>
      <c r="C7" s="442">
        <v>8.5819954411932006E-6</v>
      </c>
      <c r="D7" s="442">
        <v>2.8056094628966836E-6</v>
      </c>
      <c r="E7" s="442">
        <v>1.0007674598207479</v>
      </c>
      <c r="F7" s="442">
        <v>4.6264571546161411E-7</v>
      </c>
      <c r="G7" s="442">
        <v>5.0444920504924052E-4</v>
      </c>
      <c r="H7" s="442">
        <v>1.8423716918252202E-6</v>
      </c>
      <c r="I7" s="442">
        <v>1.9380322648226842E-6</v>
      </c>
      <c r="J7" s="442">
        <v>1.7231607884223151E-6</v>
      </c>
      <c r="K7" s="442">
        <v>1.7843291188391016E-7</v>
      </c>
      <c r="L7" s="442">
        <v>3.2507115653793564E-7</v>
      </c>
      <c r="M7" s="442">
        <v>1.1904396072928761E-6</v>
      </c>
      <c r="N7" s="442">
        <v>8.1657230424828913E-7</v>
      </c>
      <c r="O7" s="442">
        <v>3.3392021070759224E-6</v>
      </c>
      <c r="P7" s="442">
        <v>4.1300074817232977E-7</v>
      </c>
      <c r="Q7" s="442">
        <v>2.64070934360684E-7</v>
      </c>
      <c r="R7" s="442">
        <v>4.7958956426628553E-7</v>
      </c>
      <c r="S7" s="442">
        <v>9.113293876039069E-7</v>
      </c>
      <c r="T7" s="442">
        <v>6.3408693190770075E-7</v>
      </c>
      <c r="U7" s="442">
        <v>5.6535389426686086E-7</v>
      </c>
      <c r="V7" s="442">
        <v>9.753617735463688E-7</v>
      </c>
      <c r="W7" s="442">
        <v>2.4846236356334212E-7</v>
      </c>
      <c r="X7" s="442">
        <v>1.405190057346689E-4</v>
      </c>
      <c r="Y7" s="442">
        <v>5.230739397889495E-7</v>
      </c>
      <c r="Z7" s="442">
        <v>9.6081798473866629E-7</v>
      </c>
      <c r="AA7" s="442">
        <v>5.6934483827723337E-7</v>
      </c>
      <c r="AB7" s="442">
        <v>5.9106311989794882E-7</v>
      </c>
      <c r="AC7" s="442">
        <v>7.7306870349538058E-7</v>
      </c>
      <c r="AD7" s="442">
        <v>1.7310842497028433E-6</v>
      </c>
      <c r="AE7" s="442">
        <v>5.5764508173172867E-8</v>
      </c>
      <c r="AF7" s="442">
        <v>4.5949789185693861E-7</v>
      </c>
      <c r="AG7" s="442">
        <v>1.5478055409499047E-6</v>
      </c>
      <c r="AH7" s="442">
        <v>1.0195973479196785E-6</v>
      </c>
      <c r="AI7" s="442">
        <v>3.135987984017092E-6</v>
      </c>
      <c r="AJ7" s="442">
        <v>6.45240829828943E-6</v>
      </c>
      <c r="AK7" s="442">
        <v>4.9884395658087401E-6</v>
      </c>
      <c r="AL7" s="442">
        <v>6.3680844990275684E-7</v>
      </c>
      <c r="AM7" s="442">
        <v>6.0908550390601083E-5</v>
      </c>
      <c r="AN7" s="442">
        <v>4.9482908499944987E-6</v>
      </c>
      <c r="AO7" s="442">
        <v>3.8374059549466975E-6</v>
      </c>
      <c r="AP7" s="318">
        <f t="shared" si="0"/>
        <v>1.001529424424245</v>
      </c>
    </row>
    <row r="8" spans="1:42" ht="12.5" x14ac:dyDescent="0.2">
      <c r="A8" s="267" t="s">
        <v>447</v>
      </c>
      <c r="B8" s="272" t="s">
        <v>27</v>
      </c>
      <c r="C8" s="442">
        <v>7.2563284631396729E-5</v>
      </c>
      <c r="D8" s="442">
        <v>6.6499193004886353E-5</v>
      </c>
      <c r="E8" s="442">
        <v>1.4451839370035173E-4</v>
      </c>
      <c r="F8" s="442">
        <v>1.0005075367167109</v>
      </c>
      <c r="G8" s="442">
        <v>1.1180123692274936E-4</v>
      </c>
      <c r="H8" s="442">
        <v>1.7356813541918891E-4</v>
      </c>
      <c r="I8" s="442">
        <v>7.9068965760436952E-4</v>
      </c>
      <c r="J8" s="442">
        <v>7.5362665957107199E-4</v>
      </c>
      <c r="K8" s="442">
        <v>4.8100875892633455E-2</v>
      </c>
      <c r="L8" s="442">
        <v>1.3502268324786206E-4</v>
      </c>
      <c r="M8" s="442">
        <v>5.9508233045544824E-3</v>
      </c>
      <c r="N8" s="442">
        <v>4.5835827158721637E-3</v>
      </c>
      <c r="O8" s="442">
        <v>1.3228064987092312E-2</v>
      </c>
      <c r="P8" s="442">
        <v>3.5173404255384308E-4</v>
      </c>
      <c r="Q8" s="442">
        <v>1.9502967268789241E-4</v>
      </c>
      <c r="R8" s="442">
        <v>1.3185083167184135E-4</v>
      </c>
      <c r="S8" s="442">
        <v>1.6353661216240612E-4</v>
      </c>
      <c r="T8" s="442">
        <v>2.7525617304323402E-4</v>
      </c>
      <c r="U8" s="442">
        <v>2.4306720725070639E-4</v>
      </c>
      <c r="V8" s="442">
        <v>1.3316329289870079E-4</v>
      </c>
      <c r="W8" s="442">
        <v>1.5671557498621465E-4</v>
      </c>
      <c r="X8" s="442">
        <v>2.3057170487902193E-4</v>
      </c>
      <c r="Y8" s="442">
        <v>7.0466754598104983E-4</v>
      </c>
      <c r="Z8" s="442">
        <v>2.4814781801038945E-2</v>
      </c>
      <c r="AA8" s="442">
        <v>2.0938080507112587E-4</v>
      </c>
      <c r="AB8" s="442">
        <v>2.6976716673510404E-4</v>
      </c>
      <c r="AC8" s="442">
        <v>8.7611344617182432E-5</v>
      </c>
      <c r="AD8" s="442">
        <v>3.3232394146858919E-5</v>
      </c>
      <c r="AE8" s="442">
        <v>1.1435279220187737E-5</v>
      </c>
      <c r="AF8" s="442">
        <v>1.4967342565429872E-4</v>
      </c>
      <c r="AG8" s="442">
        <v>1.7986516090669932E-5</v>
      </c>
      <c r="AH8" s="442">
        <v>8.6298457482953978E-5</v>
      </c>
      <c r="AI8" s="442">
        <v>9.8403337552125818E-5</v>
      </c>
      <c r="AJ8" s="442">
        <v>5.6707958526882823E-5</v>
      </c>
      <c r="AK8" s="442">
        <v>5.0411242193488161E-5</v>
      </c>
      <c r="AL8" s="442">
        <v>3.9132585821826329E-5</v>
      </c>
      <c r="AM8" s="442">
        <v>1.4921639054629965E-4</v>
      </c>
      <c r="AN8" s="442">
        <v>2.3337742280427098E-4</v>
      </c>
      <c r="AO8" s="442">
        <v>1.3156930299347821E-4</v>
      </c>
      <c r="AP8" s="318">
        <f t="shared" si="0"/>
        <v>1.1035121816465825</v>
      </c>
    </row>
    <row r="9" spans="1:42" ht="12.5" x14ac:dyDescent="0.2">
      <c r="A9" s="267" t="s">
        <v>448</v>
      </c>
      <c r="B9" s="272" t="s">
        <v>190</v>
      </c>
      <c r="C9" s="442">
        <v>1.6962256883586317E-2</v>
      </c>
      <c r="D9" s="442">
        <v>3.9867445780339388E-3</v>
      </c>
      <c r="E9" s="442">
        <v>1.3677525000879261E-2</v>
      </c>
      <c r="F9" s="442">
        <v>9.0647307683559635E-6</v>
      </c>
      <c r="G9" s="442">
        <v>1.026686534367427</v>
      </c>
      <c r="H9" s="442">
        <v>4.2885741582566458E-4</v>
      </c>
      <c r="I9" s="442">
        <v>3.3284747745980579E-4</v>
      </c>
      <c r="J9" s="442">
        <v>8.8242196711669932E-4</v>
      </c>
      <c r="K9" s="442">
        <v>1.2992190937570688E-6</v>
      </c>
      <c r="L9" s="442">
        <v>1.0547857519773011E-4</v>
      </c>
      <c r="M9" s="442">
        <v>9.1436751328661189E-5</v>
      </c>
      <c r="N9" s="442">
        <v>4.5564886750102534E-6</v>
      </c>
      <c r="O9" s="442">
        <v>1.4243124780334981E-5</v>
      </c>
      <c r="P9" s="442">
        <v>5.982433131291634E-6</v>
      </c>
      <c r="Q9" s="442">
        <v>6.0354922503559594E-6</v>
      </c>
      <c r="R9" s="442">
        <v>6.3727888616150682E-6</v>
      </c>
      <c r="S9" s="442">
        <v>6.8851070948501069E-6</v>
      </c>
      <c r="T9" s="442">
        <v>8.4828018489390024E-6</v>
      </c>
      <c r="U9" s="442">
        <v>8.5133373268612084E-6</v>
      </c>
      <c r="V9" s="442">
        <v>8.4916736149659095E-6</v>
      </c>
      <c r="W9" s="442">
        <v>5.3864621682541488E-6</v>
      </c>
      <c r="X9" s="442">
        <v>4.4492069832740335E-4</v>
      </c>
      <c r="Y9" s="442">
        <v>3.4966757881185534E-5</v>
      </c>
      <c r="Z9" s="442">
        <v>6.0325781385289625E-6</v>
      </c>
      <c r="AA9" s="442">
        <v>1.2205562223567614E-5</v>
      </c>
      <c r="AB9" s="442">
        <v>1.3699215855880274E-5</v>
      </c>
      <c r="AC9" s="442">
        <v>3.2527718300497006E-5</v>
      </c>
      <c r="AD9" s="442">
        <v>1.2684179239806946E-5</v>
      </c>
      <c r="AE9" s="442">
        <v>3.9437637421154601E-6</v>
      </c>
      <c r="AF9" s="442">
        <v>3.0705034113482091E-5</v>
      </c>
      <c r="AG9" s="442">
        <v>2.7576962459233302E-5</v>
      </c>
      <c r="AH9" s="442">
        <v>4.7922529583384713E-5</v>
      </c>
      <c r="AI9" s="442">
        <v>7.7184957356439597E-4</v>
      </c>
      <c r="AJ9" s="442">
        <v>9.0115843203491359E-4</v>
      </c>
      <c r="AK9" s="442">
        <v>2.3138178138771577E-4</v>
      </c>
      <c r="AL9" s="442">
        <v>1.2940950256984345E-5</v>
      </c>
      <c r="AM9" s="442">
        <v>1.6504531812211804E-2</v>
      </c>
      <c r="AN9" s="442">
        <v>1.0848172270552622E-4</v>
      </c>
      <c r="AO9" s="442">
        <v>3.1863341088561039E-4</v>
      </c>
      <c r="AP9" s="318">
        <f t="shared" si="0"/>
        <v>1.0824369459484962</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1.3921309596695453E-2</v>
      </c>
      <c r="D11" s="442">
        <v>1.0695588974951403E-2</v>
      </c>
      <c r="E11" s="442">
        <v>3.2652464951273859E-4</v>
      </c>
      <c r="F11" s="442">
        <v>2.6989386712168149E-3</v>
      </c>
      <c r="G11" s="442">
        <v>1.1009600170019207E-2</v>
      </c>
      <c r="H11" s="442">
        <v>4.8295763985493484E-3</v>
      </c>
      <c r="I11" s="442">
        <v>1.1307655540123425</v>
      </c>
      <c r="J11" s="442">
        <v>7.219846747999698E-3</v>
      </c>
      <c r="K11" s="442">
        <v>2.5946652999635792E-4</v>
      </c>
      <c r="L11" s="442">
        <v>3.77248075341246E-3</v>
      </c>
      <c r="M11" s="442">
        <v>1.1792112699729225E-2</v>
      </c>
      <c r="N11" s="442">
        <v>5.5536338760882634E-4</v>
      </c>
      <c r="O11" s="442">
        <v>2.8169899750053865E-3</v>
      </c>
      <c r="P11" s="442">
        <v>2.9749974260058075E-3</v>
      </c>
      <c r="Q11" s="442">
        <v>2.8458067277738271E-3</v>
      </c>
      <c r="R11" s="442">
        <v>3.3417731848078319E-3</v>
      </c>
      <c r="S11" s="442">
        <v>3.0651519174670662E-3</v>
      </c>
      <c r="T11" s="442">
        <v>5.4868760037756915E-3</v>
      </c>
      <c r="U11" s="442">
        <v>6.0134661771845009E-3</v>
      </c>
      <c r="V11" s="442">
        <v>3.4943083794264605E-3</v>
      </c>
      <c r="W11" s="442">
        <v>2.7243604238992897E-3</v>
      </c>
      <c r="X11" s="442">
        <v>2.2338238265660254E-2</v>
      </c>
      <c r="Y11" s="442">
        <v>2.2189435854510827E-2</v>
      </c>
      <c r="Z11" s="442">
        <v>2.2928668222327937E-3</v>
      </c>
      <c r="AA11" s="442">
        <v>5.600461150478288E-3</v>
      </c>
      <c r="AB11" s="442">
        <v>9.0722396856231201E-3</v>
      </c>
      <c r="AC11" s="442">
        <v>8.6433962910983445E-3</v>
      </c>
      <c r="AD11" s="442">
        <v>1.0364812498524717E-2</v>
      </c>
      <c r="AE11" s="442">
        <v>7.7138665492995574E-4</v>
      </c>
      <c r="AF11" s="442">
        <v>6.3863555367275207E-3</v>
      </c>
      <c r="AG11" s="442">
        <v>6.2750091782012123E-3</v>
      </c>
      <c r="AH11" s="442">
        <v>7.5168925409866295E-3</v>
      </c>
      <c r="AI11" s="442">
        <v>1.2086690672986755E-2</v>
      </c>
      <c r="AJ11" s="442">
        <v>6.2052750390903426E-3</v>
      </c>
      <c r="AK11" s="442">
        <v>1.8998307069715982E-2</v>
      </c>
      <c r="AL11" s="442">
        <v>4.9721555289912768E-3</v>
      </c>
      <c r="AM11" s="442">
        <v>7.3212014504838068E-3</v>
      </c>
      <c r="AN11" s="442">
        <v>0.31638666956122968</v>
      </c>
      <c r="AO11" s="442">
        <v>4.2540442212167143E-2</v>
      </c>
      <c r="AP11" s="318">
        <f t="shared" si="0"/>
        <v>1.6980314866088515</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4.5288732408496174E-4</v>
      </c>
      <c r="D13" s="442">
        <v>6.4367298035292663E-4</v>
      </c>
      <c r="E13" s="442">
        <v>2.9284242410613248E-3</v>
      </c>
      <c r="F13" s="442">
        <v>1.4487146566227794E-3</v>
      </c>
      <c r="G13" s="442">
        <v>3.5134438058083E-4</v>
      </c>
      <c r="H13" s="442">
        <v>3.5245625768104346E-4</v>
      </c>
      <c r="I13" s="442">
        <v>3.5306769489688801E-4</v>
      </c>
      <c r="J13" s="442">
        <v>4.0856105860571082E-3</v>
      </c>
      <c r="K13" s="442">
        <v>1.0031837005058342</v>
      </c>
      <c r="L13" s="442">
        <v>1.334600624673498E-4</v>
      </c>
      <c r="M13" s="442">
        <v>1.2449764753327355E-3</v>
      </c>
      <c r="N13" s="442">
        <v>1.2338168467922132E-3</v>
      </c>
      <c r="O13" s="442">
        <v>2.3066869146231439E-4</v>
      </c>
      <c r="P13" s="442">
        <v>2.1861262806201974E-4</v>
      </c>
      <c r="Q13" s="442">
        <v>1.2246943243878424E-4</v>
      </c>
      <c r="R13" s="442">
        <v>1.0118712516514544E-4</v>
      </c>
      <c r="S13" s="442">
        <v>4.0041563808828026E-5</v>
      </c>
      <c r="T13" s="442">
        <v>1.2477886651730174E-4</v>
      </c>
      <c r="U13" s="442">
        <v>1.0870814140965095E-4</v>
      </c>
      <c r="V13" s="442">
        <v>4.1349808169660933E-5</v>
      </c>
      <c r="W13" s="442">
        <v>1.4643466379883277E-4</v>
      </c>
      <c r="X13" s="442">
        <v>2.8493356783014864E-4</v>
      </c>
      <c r="Y13" s="442">
        <v>7.2211109359122927E-4</v>
      </c>
      <c r="Z13" s="442">
        <v>2.9215573101933076E-3</v>
      </c>
      <c r="AA13" s="442">
        <v>7.2119790730571995E-4</v>
      </c>
      <c r="AB13" s="442">
        <v>6.91275109909012E-4</v>
      </c>
      <c r="AC13" s="442">
        <v>1.3376472165433086E-4</v>
      </c>
      <c r="AD13" s="442">
        <v>7.1576663478740407E-5</v>
      </c>
      <c r="AE13" s="442">
        <v>1.5133276208214174E-5</v>
      </c>
      <c r="AF13" s="442">
        <v>2.5346328669488701E-3</v>
      </c>
      <c r="AG13" s="442">
        <v>5.5621678930889619E-5</v>
      </c>
      <c r="AH13" s="442">
        <v>6.0488502357742679E-4</v>
      </c>
      <c r="AI13" s="442">
        <v>2.4921846907978158E-4</v>
      </c>
      <c r="AJ13" s="442">
        <v>1.5592909584830116E-4</v>
      </c>
      <c r="AK13" s="442">
        <v>2.4995515383758292E-4</v>
      </c>
      <c r="AL13" s="442">
        <v>1.5367615297248152E-4</v>
      </c>
      <c r="AM13" s="442">
        <v>3.5251739184471114E-4</v>
      </c>
      <c r="AN13" s="442">
        <v>1.3186335236701008E-4</v>
      </c>
      <c r="AO13" s="442">
        <v>9.6729601815328582E-4</v>
      </c>
      <c r="AP13" s="318">
        <f t="shared" si="0"/>
        <v>1.0275962317681753</v>
      </c>
    </row>
    <row r="14" spans="1:42" ht="12.5" x14ac:dyDescent="0.2">
      <c r="A14" s="281" t="s">
        <v>453</v>
      </c>
      <c r="B14" s="283" t="s">
        <v>454</v>
      </c>
      <c r="C14" s="442">
        <v>2.869195121080366E-3</v>
      </c>
      <c r="D14" s="442">
        <v>4.7782806538237575E-3</v>
      </c>
      <c r="E14" s="442">
        <v>2.2493529533905034E-4</v>
      </c>
      <c r="F14" s="442">
        <v>1.3474972195599969E-3</v>
      </c>
      <c r="G14" s="442">
        <v>5.8629596037818995E-3</v>
      </c>
      <c r="H14" s="442">
        <v>3.4619966206161958E-3</v>
      </c>
      <c r="I14" s="442">
        <v>7.5272875531754869E-3</v>
      </c>
      <c r="J14" s="442">
        <v>5.5010892868976808E-3</v>
      </c>
      <c r="K14" s="442">
        <v>1.3139996842200069E-4</v>
      </c>
      <c r="L14" s="442">
        <v>1.0647872591405358</v>
      </c>
      <c r="M14" s="442">
        <v>2.8245640305609729E-3</v>
      </c>
      <c r="N14" s="442">
        <v>4.3799722628691561E-4</v>
      </c>
      <c r="O14" s="442">
        <v>2.2673629089812568E-3</v>
      </c>
      <c r="P14" s="442">
        <v>1.6852875915216278E-3</v>
      </c>
      <c r="Q14" s="442">
        <v>4.250540018962798E-3</v>
      </c>
      <c r="R14" s="442">
        <v>6.2801261845371187E-3</v>
      </c>
      <c r="S14" s="442">
        <v>1.2071927897402983E-2</v>
      </c>
      <c r="T14" s="442">
        <v>6.2964492690131095E-3</v>
      </c>
      <c r="U14" s="442">
        <v>1.2485053873474126E-2</v>
      </c>
      <c r="V14" s="442">
        <v>1.2270154634065484E-2</v>
      </c>
      <c r="W14" s="442">
        <v>1.1804437809349436E-2</v>
      </c>
      <c r="X14" s="442">
        <v>1.9410086320006317E-2</v>
      </c>
      <c r="Y14" s="442">
        <v>4.650065260805818E-3</v>
      </c>
      <c r="Z14" s="442">
        <v>4.6539925832236255E-4</v>
      </c>
      <c r="AA14" s="442">
        <v>1.2371757420800201E-2</v>
      </c>
      <c r="AB14" s="442">
        <v>4.5806170638947388E-3</v>
      </c>
      <c r="AC14" s="442">
        <v>2.0407918262807813E-3</v>
      </c>
      <c r="AD14" s="442">
        <v>1.6480258546828397E-3</v>
      </c>
      <c r="AE14" s="442">
        <v>2.3899244087375557E-4</v>
      </c>
      <c r="AF14" s="442">
        <v>1.0968728516662417E-3</v>
      </c>
      <c r="AG14" s="442">
        <v>3.4109399738614901E-3</v>
      </c>
      <c r="AH14" s="442">
        <v>1.3343930928462172E-3</v>
      </c>
      <c r="AI14" s="442">
        <v>2.0461523658024516E-3</v>
      </c>
      <c r="AJ14" s="442">
        <v>1.1569892372746318E-3</v>
      </c>
      <c r="AK14" s="442">
        <v>3.675878146150521E-3</v>
      </c>
      <c r="AL14" s="442">
        <v>5.7866213366683785E-3</v>
      </c>
      <c r="AM14" s="442">
        <v>1.5998167523114826E-3</v>
      </c>
      <c r="AN14" s="442">
        <v>1.2077958537509148E-2</v>
      </c>
      <c r="AO14" s="442">
        <v>5.1772897439321267E-3</v>
      </c>
      <c r="AP14" s="318">
        <f t="shared" si="0"/>
        <v>1.2467571596471463</v>
      </c>
    </row>
    <row r="15" spans="1:42" ht="12.5" x14ac:dyDescent="0.2">
      <c r="A15" s="281" t="s">
        <v>455</v>
      </c>
      <c r="B15" s="283" t="s">
        <v>31</v>
      </c>
      <c r="C15" s="442">
        <v>5.662560510996305E-4</v>
      </c>
      <c r="D15" s="442">
        <v>5.9517816364742333E-5</v>
      </c>
      <c r="E15" s="442">
        <v>1.832622251185184E-5</v>
      </c>
      <c r="F15" s="442">
        <v>7.884063717435913E-5</v>
      </c>
      <c r="G15" s="442">
        <v>3.9278993380136224E-4</v>
      </c>
      <c r="H15" s="442">
        <v>1.8617328809181371E-4</v>
      </c>
      <c r="I15" s="442">
        <v>4.6147695847123868E-4</v>
      </c>
      <c r="J15" s="442">
        <v>1.2417050462803991E-3</v>
      </c>
      <c r="K15" s="442">
        <v>9.6075609679043217E-6</v>
      </c>
      <c r="L15" s="442">
        <v>6.7408388600965347E-4</v>
      </c>
      <c r="M15" s="442">
        <v>1.0150826509686939</v>
      </c>
      <c r="N15" s="442">
        <v>9.6589235274141679E-4</v>
      </c>
      <c r="O15" s="442">
        <v>1.8099111513992345E-3</v>
      </c>
      <c r="P15" s="442">
        <v>7.5300381649566679E-4</v>
      </c>
      <c r="Q15" s="442">
        <v>1.2802610836511953E-3</v>
      </c>
      <c r="R15" s="442">
        <v>8.6044946284730139E-4</v>
      </c>
      <c r="S15" s="442">
        <v>3.7719616928804096E-3</v>
      </c>
      <c r="T15" s="442">
        <v>6.4732226828233212E-3</v>
      </c>
      <c r="U15" s="442">
        <v>1.8929673717377048E-3</v>
      </c>
      <c r="V15" s="442">
        <v>7.4329403746212946E-4</v>
      </c>
      <c r="W15" s="442">
        <v>1.1861952227144262E-3</v>
      </c>
      <c r="X15" s="442">
        <v>1.8320436080964302E-3</v>
      </c>
      <c r="Y15" s="442">
        <v>9.9025938570429881E-3</v>
      </c>
      <c r="Z15" s="442">
        <v>1.6655469925947575E-4</v>
      </c>
      <c r="AA15" s="442">
        <v>1.2592713696283249E-3</v>
      </c>
      <c r="AB15" s="442">
        <v>1.9624257794540126E-4</v>
      </c>
      <c r="AC15" s="442">
        <v>1.1223930861349787E-4</v>
      </c>
      <c r="AD15" s="442">
        <v>8.1696808589850389E-5</v>
      </c>
      <c r="AE15" s="442">
        <v>1.2005136280122973E-4</v>
      </c>
      <c r="AF15" s="442">
        <v>6.2251628233140867E-5</v>
      </c>
      <c r="AG15" s="442">
        <v>5.8947213299364807E-5</v>
      </c>
      <c r="AH15" s="442">
        <v>1.6315213434453285E-4</v>
      </c>
      <c r="AI15" s="442">
        <v>4.5886286553221468E-4</v>
      </c>
      <c r="AJ15" s="442">
        <v>2.0001502005569178E-4</v>
      </c>
      <c r="AK15" s="442">
        <v>1.969560575408089E-4</v>
      </c>
      <c r="AL15" s="442">
        <v>3.4877383140967594E-4</v>
      </c>
      <c r="AM15" s="442">
        <v>3.2079902574329235E-4</v>
      </c>
      <c r="AN15" s="442">
        <v>3.8107739028971939E-4</v>
      </c>
      <c r="AO15" s="442">
        <v>9.4954946911937805E-4</v>
      </c>
      <c r="AP15" s="318">
        <f t="shared" si="0"/>
        <v>1.0543701160026446</v>
      </c>
    </row>
    <row r="16" spans="1:42" ht="12.5" x14ac:dyDescent="0.2">
      <c r="A16" s="281" t="s">
        <v>456</v>
      </c>
      <c r="B16" s="283" t="s">
        <v>32</v>
      </c>
      <c r="C16" s="442">
        <v>2.7188460324541236E-5</v>
      </c>
      <c r="D16" s="442">
        <v>1.9350871631341945E-5</v>
      </c>
      <c r="E16" s="442">
        <v>4.3554322829496144E-5</v>
      </c>
      <c r="F16" s="442">
        <v>4.2670639903143913E-4</v>
      </c>
      <c r="G16" s="442">
        <v>5.4687768623273386E-5</v>
      </c>
      <c r="H16" s="442">
        <v>3.5805228428997946E-5</v>
      </c>
      <c r="I16" s="442">
        <v>4.0272495249926677E-4</v>
      </c>
      <c r="J16" s="442">
        <v>7.2667436125970123E-5</v>
      </c>
      <c r="K16" s="442">
        <v>3.0856999465280589E-5</v>
      </c>
      <c r="L16" s="442">
        <v>2.0174790665880584E-4</v>
      </c>
      <c r="M16" s="442">
        <v>7.2111388967786795E-4</v>
      </c>
      <c r="N16" s="442">
        <v>1.0392744593348098</v>
      </c>
      <c r="O16" s="442">
        <v>1.3507670298014096E-4</v>
      </c>
      <c r="P16" s="442">
        <v>1.7631502664054527E-2</v>
      </c>
      <c r="Q16" s="442">
        <v>9.0564495441535948E-3</v>
      </c>
      <c r="R16" s="442">
        <v>7.1994043761031612E-3</v>
      </c>
      <c r="S16" s="442">
        <v>2.0463528378809903E-3</v>
      </c>
      <c r="T16" s="442">
        <v>6.3921084139409586E-4</v>
      </c>
      <c r="U16" s="442">
        <v>3.8409143349898982E-3</v>
      </c>
      <c r="V16" s="442">
        <v>8.3397356642616162E-4</v>
      </c>
      <c r="W16" s="442">
        <v>4.5044478711598283E-3</v>
      </c>
      <c r="X16" s="442">
        <v>6.9594113009093623E-4</v>
      </c>
      <c r="Y16" s="442">
        <v>2.4186073996439912E-3</v>
      </c>
      <c r="Z16" s="442">
        <v>5.4086294452050731E-5</v>
      </c>
      <c r="AA16" s="442">
        <v>1.0467718458964679E-4</v>
      </c>
      <c r="AB16" s="442">
        <v>2.7183789689847338E-5</v>
      </c>
      <c r="AC16" s="442">
        <v>3.9281661133787255E-5</v>
      </c>
      <c r="AD16" s="442">
        <v>2.690394728181496E-5</v>
      </c>
      <c r="AE16" s="442">
        <v>2.7668008477522693E-5</v>
      </c>
      <c r="AF16" s="442">
        <v>4.5643376180922109E-5</v>
      </c>
      <c r="AG16" s="442">
        <v>2.1322382447616596E-5</v>
      </c>
      <c r="AH16" s="442">
        <v>7.1677856837945334E-5</v>
      </c>
      <c r="AI16" s="442">
        <v>3.9341770419764139E-5</v>
      </c>
      <c r="AJ16" s="442">
        <v>1.9606072897536215E-5</v>
      </c>
      <c r="AK16" s="442">
        <v>5.4654179359499856E-5</v>
      </c>
      <c r="AL16" s="442">
        <v>1.2873100472606368E-4</v>
      </c>
      <c r="AM16" s="442">
        <v>3.1485155895109438E-5</v>
      </c>
      <c r="AN16" s="442">
        <v>1.3817505942711854E-4</v>
      </c>
      <c r="AO16" s="442">
        <v>3.6068650675106828E-4</v>
      </c>
      <c r="AP16" s="318">
        <f t="shared" si="0"/>
        <v>1.0911431825828</v>
      </c>
    </row>
    <row r="17" spans="1:42" ht="12.5" x14ac:dyDescent="0.2">
      <c r="A17" s="281" t="s">
        <v>457</v>
      </c>
      <c r="B17" s="283" t="s">
        <v>33</v>
      </c>
      <c r="C17" s="442">
        <v>4.1687750954338727E-5</v>
      </c>
      <c r="D17" s="442">
        <v>5.1460709277963211E-5</v>
      </c>
      <c r="E17" s="442">
        <v>5.599343176277079E-5</v>
      </c>
      <c r="F17" s="442">
        <v>1.5683604648661061E-4</v>
      </c>
      <c r="G17" s="442">
        <v>3.820194025810278E-4</v>
      </c>
      <c r="H17" s="442">
        <v>8.5478835144717308E-5</v>
      </c>
      <c r="I17" s="442">
        <v>3.71258289677896E-4</v>
      </c>
      <c r="J17" s="442">
        <v>1.0104389193132787E-3</v>
      </c>
      <c r="K17" s="442">
        <v>2.0680945270364603E-5</v>
      </c>
      <c r="L17" s="442">
        <v>5.4287796308062511E-4</v>
      </c>
      <c r="M17" s="442">
        <v>2.0707485893415485E-3</v>
      </c>
      <c r="N17" s="442">
        <v>1.7507018858107118E-3</v>
      </c>
      <c r="O17" s="442">
        <v>1.076820940822885</v>
      </c>
      <c r="P17" s="442">
        <v>1.2876446138524471E-2</v>
      </c>
      <c r="Q17" s="442">
        <v>7.6257533346536606E-3</v>
      </c>
      <c r="R17" s="442">
        <v>4.1629094929164162E-3</v>
      </c>
      <c r="S17" s="442">
        <v>7.1201437735227144E-3</v>
      </c>
      <c r="T17" s="442">
        <v>9.2911214250178537E-3</v>
      </c>
      <c r="U17" s="442">
        <v>1.3605501706362069E-2</v>
      </c>
      <c r="V17" s="442">
        <v>8.1072876177782568E-3</v>
      </c>
      <c r="W17" s="442">
        <v>5.3161577315637394E-3</v>
      </c>
      <c r="X17" s="442">
        <v>4.9024167287322062E-3</v>
      </c>
      <c r="Y17" s="442">
        <v>2.3097594164841286E-3</v>
      </c>
      <c r="Z17" s="442">
        <v>8.0352304353618594E-5</v>
      </c>
      <c r="AA17" s="442">
        <v>1.3662576834937601E-4</v>
      </c>
      <c r="AB17" s="442">
        <v>5.9644559174198684E-5</v>
      </c>
      <c r="AC17" s="442">
        <v>6.9257202975549567E-5</v>
      </c>
      <c r="AD17" s="442">
        <v>9.154574192714932E-5</v>
      </c>
      <c r="AE17" s="442">
        <v>2.8305660207033355E-5</v>
      </c>
      <c r="AF17" s="442">
        <v>5.0849632877160672E-5</v>
      </c>
      <c r="AG17" s="442">
        <v>8.541265725878829E-5</v>
      </c>
      <c r="AH17" s="442">
        <v>1.6041446041101674E-4</v>
      </c>
      <c r="AI17" s="442">
        <v>1.3441718981376078E-4</v>
      </c>
      <c r="AJ17" s="442">
        <v>3.5031499799373735E-4</v>
      </c>
      <c r="AK17" s="442">
        <v>2.9243887248942322E-4</v>
      </c>
      <c r="AL17" s="442">
        <v>4.0125088012720302E-4</v>
      </c>
      <c r="AM17" s="442">
        <v>1.1175758535641703E-4</v>
      </c>
      <c r="AN17" s="442">
        <v>3.4206556617722838E-4</v>
      </c>
      <c r="AO17" s="442">
        <v>7.9137333399657318E-4</v>
      </c>
      <c r="AP17" s="318">
        <f t="shared" si="0"/>
        <v>1.1610732740366336</v>
      </c>
    </row>
    <row r="18" spans="1:42" ht="12.5" x14ac:dyDescent="0.2">
      <c r="A18" s="281" t="s">
        <v>458</v>
      </c>
      <c r="B18" s="283" t="s">
        <v>34</v>
      </c>
      <c r="C18" s="442">
        <v>7.0636903442870727E-4</v>
      </c>
      <c r="D18" s="442">
        <v>2.1324429975633745E-4</v>
      </c>
      <c r="E18" s="442">
        <v>9.0784494180278435E-5</v>
      </c>
      <c r="F18" s="442">
        <v>8.9723841867534408E-3</v>
      </c>
      <c r="G18" s="442">
        <v>2.3139744299864999E-3</v>
      </c>
      <c r="H18" s="442">
        <v>1.1106585103433716E-3</v>
      </c>
      <c r="I18" s="442">
        <v>2.4914332948849809E-3</v>
      </c>
      <c r="J18" s="442">
        <v>3.0901730678905199E-3</v>
      </c>
      <c r="K18" s="442">
        <v>9.5752108058169195E-4</v>
      </c>
      <c r="L18" s="442">
        <v>2.0731033984943419E-3</v>
      </c>
      <c r="M18" s="442">
        <v>3.8634926031169223E-3</v>
      </c>
      <c r="N18" s="442">
        <v>5.044204545660893E-4</v>
      </c>
      <c r="O18" s="442">
        <v>1.0173251358607553E-3</v>
      </c>
      <c r="P18" s="442">
        <v>1.0233309588695354</v>
      </c>
      <c r="Q18" s="442">
        <v>1.2043072676249921E-2</v>
      </c>
      <c r="R18" s="442">
        <v>1.0934939874434465E-2</v>
      </c>
      <c r="S18" s="442">
        <v>1.2656622318672052E-2</v>
      </c>
      <c r="T18" s="442">
        <v>7.247423949184764E-3</v>
      </c>
      <c r="U18" s="442">
        <v>9.9251766733392983E-3</v>
      </c>
      <c r="V18" s="442">
        <v>9.1497618592881469E-3</v>
      </c>
      <c r="W18" s="442">
        <v>3.8671916951814717E-3</v>
      </c>
      <c r="X18" s="442">
        <v>7.7768658307473182E-3</v>
      </c>
      <c r="Y18" s="442">
        <v>3.2367664306775332E-2</v>
      </c>
      <c r="Z18" s="442">
        <v>7.7088839254711695E-4</v>
      </c>
      <c r="AA18" s="442">
        <v>1.4219464869616783E-3</v>
      </c>
      <c r="AB18" s="442">
        <v>2.6045059508051011E-4</v>
      </c>
      <c r="AC18" s="442">
        <v>1.18568225371128E-3</v>
      </c>
      <c r="AD18" s="442">
        <v>2.7057679958143857E-4</v>
      </c>
      <c r="AE18" s="442">
        <v>4.5969220838867371E-4</v>
      </c>
      <c r="AF18" s="442">
        <v>7.0412219568223436E-4</v>
      </c>
      <c r="AG18" s="442">
        <v>2.0006466951772315E-4</v>
      </c>
      <c r="AH18" s="442">
        <v>1.8055016905659418E-3</v>
      </c>
      <c r="AI18" s="442">
        <v>4.6020210688081507E-4</v>
      </c>
      <c r="AJ18" s="442">
        <v>2.9641017530201172E-4</v>
      </c>
      <c r="AK18" s="442">
        <v>1.1657616827169979E-3</v>
      </c>
      <c r="AL18" s="442">
        <v>9.0841315075670546E-4</v>
      </c>
      <c r="AM18" s="442">
        <v>9.5463624571892267E-4</v>
      </c>
      <c r="AN18" s="442">
        <v>9.879175481935273E-4</v>
      </c>
      <c r="AO18" s="442">
        <v>2.1496162581121233E-3</v>
      </c>
      <c r="AP18" s="318">
        <f t="shared" si="0"/>
        <v>1.1685568282458578</v>
      </c>
    </row>
    <row r="19" spans="1:42" ht="12.5" x14ac:dyDescent="0.2">
      <c r="A19" s="281" t="s">
        <v>459</v>
      </c>
      <c r="B19" s="285" t="s">
        <v>268</v>
      </c>
      <c r="C19" s="442">
        <v>7.5625569961103892E-6</v>
      </c>
      <c r="D19" s="442">
        <v>7.4191437660023696E-6</v>
      </c>
      <c r="E19" s="442">
        <v>4.1922842624993915E-6</v>
      </c>
      <c r="F19" s="442">
        <v>1.6399524924075312E-4</v>
      </c>
      <c r="G19" s="442">
        <v>9.4811575037155273E-6</v>
      </c>
      <c r="H19" s="442">
        <v>9.730153956040333E-6</v>
      </c>
      <c r="I19" s="442">
        <v>3.2014857877966868E-5</v>
      </c>
      <c r="J19" s="442">
        <v>1.2968596467317402E-5</v>
      </c>
      <c r="K19" s="442">
        <v>1.0313358674016487E-5</v>
      </c>
      <c r="L19" s="442">
        <v>2.991231132155175E-5</v>
      </c>
      <c r="M19" s="442">
        <v>1.1852744364685361E-4</v>
      </c>
      <c r="N19" s="442">
        <v>5.6740462830359647E-6</v>
      </c>
      <c r="O19" s="442">
        <v>9.0344485675896128E-6</v>
      </c>
      <c r="P19" s="442">
        <v>5.2944442105587335E-5</v>
      </c>
      <c r="Q19" s="442">
        <v>1.0069528047049983</v>
      </c>
      <c r="R19" s="442">
        <v>1.7731893699790826E-3</v>
      </c>
      <c r="S19" s="442">
        <v>6.555897051299176E-4</v>
      </c>
      <c r="T19" s="442">
        <v>1.2327465125963215E-4</v>
      </c>
      <c r="U19" s="442">
        <v>6.4272526880577107E-4</v>
      </c>
      <c r="V19" s="442">
        <v>1.377765488741773E-4</v>
      </c>
      <c r="W19" s="442">
        <v>3.9183015375755939E-4</v>
      </c>
      <c r="X19" s="442">
        <v>6.2182783423427634E-5</v>
      </c>
      <c r="Y19" s="442">
        <v>3.1735154802851613E-4</v>
      </c>
      <c r="Z19" s="442">
        <v>2.4188693376680622E-5</v>
      </c>
      <c r="AA19" s="442">
        <v>5.3356285962108017E-4</v>
      </c>
      <c r="AB19" s="442">
        <v>2.0048216262196256E-5</v>
      </c>
      <c r="AC19" s="442">
        <v>2.1328544856534839E-5</v>
      </c>
      <c r="AD19" s="442">
        <v>2.7166708581733118E-5</v>
      </c>
      <c r="AE19" s="442">
        <v>5.4939722825072951E-6</v>
      </c>
      <c r="AF19" s="442">
        <v>2.0179202900089695E-5</v>
      </c>
      <c r="AG19" s="442">
        <v>4.8632199824698981E-5</v>
      </c>
      <c r="AH19" s="442">
        <v>4.2106610642649449E-5</v>
      </c>
      <c r="AI19" s="442">
        <v>2.3047398461159194E-5</v>
      </c>
      <c r="AJ19" s="442">
        <v>1.4714755862630206E-5</v>
      </c>
      <c r="AK19" s="442">
        <v>2.1687467016601133E-5</v>
      </c>
      <c r="AL19" s="442">
        <v>6.9183764199470387E-4</v>
      </c>
      <c r="AM19" s="442">
        <v>1.4305362943905537E-5</v>
      </c>
      <c r="AN19" s="442">
        <v>1.1773148945344777E-5</v>
      </c>
      <c r="AO19" s="442">
        <v>2.013648127116406E-5</v>
      </c>
      <c r="AP19" s="318">
        <f t="shared" si="0"/>
        <v>1.013050567568498</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4.2958672614131483E-5</v>
      </c>
      <c r="D21" s="442">
        <v>1.0273644248145756E-5</v>
      </c>
      <c r="E21" s="442">
        <v>2.5200239642816644E-6</v>
      </c>
      <c r="F21" s="442">
        <v>2.0925969537924544E-5</v>
      </c>
      <c r="G21" s="442">
        <v>1.7602992735728385E-5</v>
      </c>
      <c r="H21" s="442">
        <v>1.1281697478604938E-5</v>
      </c>
      <c r="I21" s="442">
        <v>9.9929545397197733E-6</v>
      </c>
      <c r="J21" s="442">
        <v>1.1104041169764755E-5</v>
      </c>
      <c r="K21" s="442">
        <v>2.7681897852082042E-6</v>
      </c>
      <c r="L21" s="442">
        <v>1.0721321465426982E-5</v>
      </c>
      <c r="M21" s="442">
        <v>1.7290795030773419E-5</v>
      </c>
      <c r="N21" s="442">
        <v>5.1404873103864106E-6</v>
      </c>
      <c r="O21" s="442">
        <v>8.5508760203153491E-6</v>
      </c>
      <c r="P21" s="442">
        <v>9.2298803914916231E-6</v>
      </c>
      <c r="Q21" s="442">
        <v>2.1189018898821316E-4</v>
      </c>
      <c r="R21" s="442">
        <v>4.5130524455365038E-4</v>
      </c>
      <c r="S21" s="442">
        <v>1.0064760483074395</v>
      </c>
      <c r="T21" s="442">
        <v>2.1137267217323672E-5</v>
      </c>
      <c r="U21" s="442">
        <v>8.6916165163759615E-5</v>
      </c>
      <c r="V21" s="442">
        <v>2.091914064713146E-4</v>
      </c>
      <c r="W21" s="442">
        <v>4.1887417789346705E-5</v>
      </c>
      <c r="X21" s="442">
        <v>4.0607427248786452E-5</v>
      </c>
      <c r="Y21" s="442">
        <v>4.1709747661140779E-5</v>
      </c>
      <c r="Z21" s="442">
        <v>1.629827343310349E-5</v>
      </c>
      <c r="AA21" s="442">
        <v>3.4983979885661761E-5</v>
      </c>
      <c r="AB21" s="442">
        <v>2.6001322126559182E-5</v>
      </c>
      <c r="AC21" s="442">
        <v>1.0610445719061969E-4</v>
      </c>
      <c r="AD21" s="442">
        <v>2.7240075762514857E-5</v>
      </c>
      <c r="AE21" s="442">
        <v>2.7214132821977784E-6</v>
      </c>
      <c r="AF21" s="442">
        <v>2.1028723630502883E-5</v>
      </c>
      <c r="AG21" s="442">
        <v>4.2548755799903172E-5</v>
      </c>
      <c r="AH21" s="442">
        <v>2.519836218312762E-4</v>
      </c>
      <c r="AI21" s="442">
        <v>2.3067418520194759E-5</v>
      </c>
      <c r="AJ21" s="442">
        <v>9.9667272192743915E-4</v>
      </c>
      <c r="AK21" s="442">
        <v>2.4022930117115988E-5</v>
      </c>
      <c r="AL21" s="442">
        <v>5.9007045453713411E-4</v>
      </c>
      <c r="AM21" s="442">
        <v>7.1752846048442757E-5</v>
      </c>
      <c r="AN21" s="442">
        <v>5.4759092488410948E-5</v>
      </c>
      <c r="AO21" s="442">
        <v>4.8849439450094701E-4</v>
      </c>
      <c r="AP21" s="318">
        <f t="shared" si="0"/>
        <v>1.0100503108054064</v>
      </c>
    </row>
    <row r="22" spans="1:42" ht="12.5" x14ac:dyDescent="0.2">
      <c r="A22" s="281" t="s">
        <v>462</v>
      </c>
      <c r="B22" s="285" t="s">
        <v>280</v>
      </c>
      <c r="C22" s="442">
        <v>3.6756137187495019E-5</v>
      </c>
      <c r="D22" s="442">
        <v>6.1133365104788537E-5</v>
      </c>
      <c r="E22" s="442">
        <v>1.5658890180587E-5</v>
      </c>
      <c r="F22" s="442">
        <v>6.5459126268437625E-5</v>
      </c>
      <c r="G22" s="442">
        <v>5.2622915217760565E-5</v>
      </c>
      <c r="H22" s="442">
        <v>5.1359300585158869E-5</v>
      </c>
      <c r="I22" s="442">
        <v>4.9122458166373034E-5</v>
      </c>
      <c r="J22" s="442">
        <v>4.661833788351232E-5</v>
      </c>
      <c r="K22" s="442">
        <v>1.0219352859842082E-5</v>
      </c>
      <c r="L22" s="442">
        <v>3.5930767076915953E-5</v>
      </c>
      <c r="M22" s="442">
        <v>7.6228692050096987E-5</v>
      </c>
      <c r="N22" s="442">
        <v>2.0692242046683841E-5</v>
      </c>
      <c r="O22" s="442">
        <v>6.9243368976219195E-5</v>
      </c>
      <c r="P22" s="442">
        <v>2.8303666275561332E-4</v>
      </c>
      <c r="Q22" s="442">
        <v>9.4961682233573328E-4</v>
      </c>
      <c r="R22" s="442">
        <v>1.1214758908658384E-3</v>
      </c>
      <c r="S22" s="442">
        <v>1.2221582105152926E-2</v>
      </c>
      <c r="T22" s="442">
        <v>1.0248515748034255</v>
      </c>
      <c r="U22" s="442">
        <v>1.3920373841117039E-2</v>
      </c>
      <c r="V22" s="442">
        <v>2.7287820267742662E-2</v>
      </c>
      <c r="W22" s="442">
        <v>1.4010920009212629E-3</v>
      </c>
      <c r="X22" s="442">
        <v>1.3468612692501853E-3</v>
      </c>
      <c r="Y22" s="442">
        <v>2.1381598204810588E-4</v>
      </c>
      <c r="Z22" s="442">
        <v>6.4865095122401082E-5</v>
      </c>
      <c r="AA22" s="442">
        <v>1.3607807222978569E-4</v>
      </c>
      <c r="AB22" s="442">
        <v>1.0661245620466313E-4</v>
      </c>
      <c r="AC22" s="442">
        <v>1.0418936018458612E-4</v>
      </c>
      <c r="AD22" s="442">
        <v>1.460365158385524E-4</v>
      </c>
      <c r="AE22" s="442">
        <v>1.1986854055175729E-5</v>
      </c>
      <c r="AF22" s="442">
        <v>8.7334275792926868E-5</v>
      </c>
      <c r="AG22" s="442">
        <v>2.8821748556743089E-4</v>
      </c>
      <c r="AH22" s="442">
        <v>3.3075185607069454E-4</v>
      </c>
      <c r="AI22" s="442">
        <v>2.6243455332630641E-4</v>
      </c>
      <c r="AJ22" s="442">
        <v>7.8602520232725351E-5</v>
      </c>
      <c r="AK22" s="442">
        <v>1.6837448124322216E-4</v>
      </c>
      <c r="AL22" s="442">
        <v>2.2073388584766341E-3</v>
      </c>
      <c r="AM22" s="442">
        <v>6.5729886835985392E-5</v>
      </c>
      <c r="AN22" s="442">
        <v>1.8202062996242308E-3</v>
      </c>
      <c r="AO22" s="442">
        <v>8.7889520252542653E-4</v>
      </c>
      <c r="AP22" s="318">
        <f t="shared" si="0"/>
        <v>1.0900670531700241</v>
      </c>
    </row>
    <row r="23" spans="1:42" ht="12.5" x14ac:dyDescent="0.2">
      <c r="A23" s="281" t="s">
        <v>463</v>
      </c>
      <c r="B23" s="283" t="s">
        <v>35</v>
      </c>
      <c r="C23" s="442">
        <v>1.2122014719876726E-4</v>
      </c>
      <c r="D23" s="442">
        <v>1.2882958936782276E-4</v>
      </c>
      <c r="E23" s="442">
        <v>2.5527228929191829E-4</v>
      </c>
      <c r="F23" s="442">
        <v>2.5865379622348587E-4</v>
      </c>
      <c r="G23" s="442">
        <v>1.4762286483904516E-4</v>
      </c>
      <c r="H23" s="442">
        <v>1.6346657689331905E-4</v>
      </c>
      <c r="I23" s="442">
        <v>1.8270729882689874E-4</v>
      </c>
      <c r="J23" s="442">
        <v>1.8610387030867207E-4</v>
      </c>
      <c r="K23" s="442">
        <v>4.1019998037401429E-5</v>
      </c>
      <c r="L23" s="442">
        <v>1.6486083736612364E-4</v>
      </c>
      <c r="M23" s="442">
        <v>2.5863961273087414E-4</v>
      </c>
      <c r="N23" s="442">
        <v>8.5676514766250551E-5</v>
      </c>
      <c r="O23" s="442">
        <v>1.4332970628485272E-4</v>
      </c>
      <c r="P23" s="442">
        <v>7.4184999300624423E-4</v>
      </c>
      <c r="Q23" s="442">
        <v>1.8218014348400199E-2</v>
      </c>
      <c r="R23" s="442">
        <v>1.7594008369461039E-2</v>
      </c>
      <c r="S23" s="442">
        <v>1.5751629615213279E-2</v>
      </c>
      <c r="T23" s="442">
        <v>1.6102622979689233E-2</v>
      </c>
      <c r="U23" s="442">
        <v>1.0876305603440581</v>
      </c>
      <c r="V23" s="442">
        <v>1.4642581337346239E-2</v>
      </c>
      <c r="W23" s="442">
        <v>2.6185363824719237E-2</v>
      </c>
      <c r="X23" s="442">
        <v>2.2770931013833054E-3</v>
      </c>
      <c r="Y23" s="442">
        <v>6.5700907702387337E-3</v>
      </c>
      <c r="Z23" s="442">
        <v>3.4163353412661581E-4</v>
      </c>
      <c r="AA23" s="442">
        <v>7.1421383066498482E-4</v>
      </c>
      <c r="AB23" s="442">
        <v>2.7127584619887922E-4</v>
      </c>
      <c r="AC23" s="442">
        <v>4.9564360743163801E-4</v>
      </c>
      <c r="AD23" s="442">
        <v>4.2857074787327408E-4</v>
      </c>
      <c r="AE23" s="442">
        <v>1.0119697697494212E-4</v>
      </c>
      <c r="AF23" s="442">
        <v>3.7997956206241838E-4</v>
      </c>
      <c r="AG23" s="442">
        <v>7.5120337786686669E-4</v>
      </c>
      <c r="AH23" s="442">
        <v>1.7610064497624749E-3</v>
      </c>
      <c r="AI23" s="442">
        <v>6.8571132235360972E-4</v>
      </c>
      <c r="AJ23" s="442">
        <v>2.772177482201343E-4</v>
      </c>
      <c r="AK23" s="442">
        <v>3.6595026905986199E-4</v>
      </c>
      <c r="AL23" s="442">
        <v>1.042850303689263E-2</v>
      </c>
      <c r="AM23" s="442">
        <v>3.2093535844955119E-4</v>
      </c>
      <c r="AN23" s="442">
        <v>1.6041023459486211E-4</v>
      </c>
      <c r="AO23" s="442">
        <v>1.1496943227766758E-3</v>
      </c>
      <c r="AP23" s="318">
        <f t="shared" si="0"/>
        <v>1.2253346696881839</v>
      </c>
    </row>
    <row r="24" spans="1:42" ht="12.5" x14ac:dyDescent="0.2">
      <c r="A24" s="281" t="s">
        <v>464</v>
      </c>
      <c r="B24" s="283" t="s">
        <v>465</v>
      </c>
      <c r="C24" s="442">
        <v>2.0681539670655823E-6</v>
      </c>
      <c r="D24" s="442">
        <v>1.8099570873226964E-6</v>
      </c>
      <c r="E24" s="442">
        <v>4.4180956913339299E-6</v>
      </c>
      <c r="F24" s="442">
        <v>3.2449613239969826E-6</v>
      </c>
      <c r="G24" s="442">
        <v>2.2606195330431293E-6</v>
      </c>
      <c r="H24" s="442">
        <v>2.2119578141145826E-6</v>
      </c>
      <c r="I24" s="442">
        <v>2.4294426525276407E-6</v>
      </c>
      <c r="J24" s="442">
        <v>6.4861569457539667E-6</v>
      </c>
      <c r="K24" s="442">
        <v>5.9947066509377675E-7</v>
      </c>
      <c r="L24" s="442">
        <v>2.3175352597073957E-6</v>
      </c>
      <c r="M24" s="442">
        <v>3.3870905920237905E-6</v>
      </c>
      <c r="N24" s="442">
        <v>1.2530302423770649E-6</v>
      </c>
      <c r="O24" s="442">
        <v>1.7158030721375711E-6</v>
      </c>
      <c r="P24" s="442">
        <v>6.4974387668664377E-6</v>
      </c>
      <c r="Q24" s="442">
        <v>4.3505229897729838E-5</v>
      </c>
      <c r="R24" s="442">
        <v>2.0889005073687675E-6</v>
      </c>
      <c r="S24" s="442">
        <v>1.779631971999837E-6</v>
      </c>
      <c r="T24" s="442">
        <v>2.5212408608716161E-6</v>
      </c>
      <c r="U24" s="442">
        <v>4.3945137020893264E-6</v>
      </c>
      <c r="V24" s="442">
        <v>1.0016511591209418</v>
      </c>
      <c r="W24" s="442">
        <v>4.2510890345188264E-4</v>
      </c>
      <c r="X24" s="442">
        <v>6.8931558082957544E-6</v>
      </c>
      <c r="Y24" s="442">
        <v>1.1153856031827854E-4</v>
      </c>
      <c r="Z24" s="442">
        <v>4.3828787659776708E-6</v>
      </c>
      <c r="AA24" s="442">
        <v>9.1422110953331199E-6</v>
      </c>
      <c r="AB24" s="442">
        <v>3.5372447168751E-6</v>
      </c>
      <c r="AC24" s="442">
        <v>2.3561431311940421E-5</v>
      </c>
      <c r="AD24" s="442">
        <v>4.8043238311001181E-6</v>
      </c>
      <c r="AE24" s="442">
        <v>1.5063279779158237E-6</v>
      </c>
      <c r="AF24" s="442">
        <v>1.7201301584005836E-5</v>
      </c>
      <c r="AG24" s="442">
        <v>3.4966811900059204E-5</v>
      </c>
      <c r="AH24" s="442">
        <v>1.0870523497588861E-4</v>
      </c>
      <c r="AI24" s="442">
        <v>1.1327842951417879E-5</v>
      </c>
      <c r="AJ24" s="442">
        <v>2.6453430868766581E-6</v>
      </c>
      <c r="AK24" s="442">
        <v>3.9977985438809435E-6</v>
      </c>
      <c r="AL24" s="442">
        <v>1.0753718744275715E-4</v>
      </c>
      <c r="AM24" s="442">
        <v>1.0671251826666904E-5</v>
      </c>
      <c r="AN24" s="442">
        <v>1.2873409231302864E-6</v>
      </c>
      <c r="AO24" s="442">
        <v>2.3154149836324607E-5</v>
      </c>
      <c r="AP24" s="318">
        <f t="shared" si="0"/>
        <v>1.002634963502008</v>
      </c>
    </row>
    <row r="25" spans="1:42" ht="12.5" x14ac:dyDescent="0.2">
      <c r="A25" s="281" t="s">
        <v>466</v>
      </c>
      <c r="B25" s="283" t="s">
        <v>191</v>
      </c>
      <c r="C25" s="442">
        <v>8.2208281702404089E-5</v>
      </c>
      <c r="D25" s="442">
        <v>8.6597694604844601E-5</v>
      </c>
      <c r="E25" s="442">
        <v>1.0085589567630632E-2</v>
      </c>
      <c r="F25" s="442">
        <v>1.9625899442095022E-4</v>
      </c>
      <c r="G25" s="442">
        <v>1.1004499970241062E-4</v>
      </c>
      <c r="H25" s="442">
        <v>1.0677146301066561E-4</v>
      </c>
      <c r="I25" s="442">
        <v>7.9511169337247639E-5</v>
      </c>
      <c r="J25" s="442">
        <v>1.4518179615897138E-4</v>
      </c>
      <c r="K25" s="442">
        <v>3.2654366170982021E-5</v>
      </c>
      <c r="L25" s="442">
        <v>1.2525967031687881E-4</v>
      </c>
      <c r="M25" s="442">
        <v>1.7971933893001451E-4</v>
      </c>
      <c r="N25" s="442">
        <v>4.0350843640175763E-5</v>
      </c>
      <c r="O25" s="442">
        <v>5.9227700198621558E-5</v>
      </c>
      <c r="P25" s="442">
        <v>9.1180124113983486E-5</v>
      </c>
      <c r="Q25" s="442">
        <v>1.2596474889271179E-4</v>
      </c>
      <c r="R25" s="442">
        <v>2.0086926681802777E-4</v>
      </c>
      <c r="S25" s="442">
        <v>1.045787066404133E-4</v>
      </c>
      <c r="T25" s="442">
        <v>1.4685070811978941E-4</v>
      </c>
      <c r="U25" s="442">
        <v>1.3418591113948538E-4</v>
      </c>
      <c r="V25" s="442">
        <v>1.2385071796611432E-4</v>
      </c>
      <c r="W25" s="442">
        <v>1.0800207229836427</v>
      </c>
      <c r="X25" s="442">
        <v>1.2877573403224221E-4</v>
      </c>
      <c r="Y25" s="442">
        <v>3.0500907075856916E-4</v>
      </c>
      <c r="Z25" s="442">
        <v>2.2461623121058496E-4</v>
      </c>
      <c r="AA25" s="442">
        <v>4.6074698219011033E-4</v>
      </c>
      <c r="AB25" s="442">
        <v>2.0959476364758818E-4</v>
      </c>
      <c r="AC25" s="442">
        <v>2.6909570035719434E-4</v>
      </c>
      <c r="AD25" s="442">
        <v>3.6058679333293529E-4</v>
      </c>
      <c r="AE25" s="442">
        <v>3.511830204243256E-5</v>
      </c>
      <c r="AF25" s="442">
        <v>2.8452886063259669E-4</v>
      </c>
      <c r="AG25" s="442">
        <v>6.8898625684813591E-4</v>
      </c>
      <c r="AH25" s="442">
        <v>1.2279534062774374E-3</v>
      </c>
      <c r="AI25" s="442">
        <v>2.3932773398107235E-4</v>
      </c>
      <c r="AJ25" s="442">
        <v>1.5612572835675025E-4</v>
      </c>
      <c r="AK25" s="442">
        <v>2.5808481045062513E-4</v>
      </c>
      <c r="AL25" s="442">
        <v>1.0002352252972907E-2</v>
      </c>
      <c r="AM25" s="442">
        <v>1.2703433204730753E-4</v>
      </c>
      <c r="AN25" s="442">
        <v>3.2597184863721485E-5</v>
      </c>
      <c r="AO25" s="442">
        <v>3.5276382673418233E-4</v>
      </c>
      <c r="AP25" s="318">
        <f t="shared" si="0"/>
        <v>1.1072881131971601</v>
      </c>
    </row>
    <row r="26" spans="1:42" ht="12.5" x14ac:dyDescent="0.2">
      <c r="A26" s="281" t="s">
        <v>467</v>
      </c>
      <c r="B26" s="283" t="s">
        <v>50</v>
      </c>
      <c r="C26" s="442">
        <v>1.9108553932455498E-3</v>
      </c>
      <c r="D26" s="442">
        <v>6.2697519873922943E-3</v>
      </c>
      <c r="E26" s="442">
        <v>2.2201655697188407E-4</v>
      </c>
      <c r="F26" s="442">
        <v>3.3657143524132085E-3</v>
      </c>
      <c r="G26" s="442">
        <v>7.8976967188817328E-3</v>
      </c>
      <c r="H26" s="442">
        <v>1.2030191307011093E-2</v>
      </c>
      <c r="I26" s="442">
        <v>1.3067932709902235E-2</v>
      </c>
      <c r="J26" s="442">
        <v>3.0806941904569329E-3</v>
      </c>
      <c r="K26" s="442">
        <v>1.309075051719948E-3</v>
      </c>
      <c r="L26" s="442">
        <v>1.9877860796412967E-3</v>
      </c>
      <c r="M26" s="442">
        <v>8.437798716628914E-3</v>
      </c>
      <c r="N26" s="442">
        <v>6.0024453845599806E-3</v>
      </c>
      <c r="O26" s="442">
        <v>2.4572768056653874E-2</v>
      </c>
      <c r="P26" s="442">
        <v>2.9893357492269653E-3</v>
      </c>
      <c r="Q26" s="442">
        <v>1.915508731229467E-3</v>
      </c>
      <c r="R26" s="442">
        <v>3.505296782625832E-3</v>
      </c>
      <c r="S26" s="442">
        <v>6.689578778735372E-3</v>
      </c>
      <c r="T26" s="442">
        <v>4.5921539921994639E-3</v>
      </c>
      <c r="U26" s="442">
        <v>4.1020373881433215E-3</v>
      </c>
      <c r="V26" s="442">
        <v>7.1423095896486306E-3</v>
      </c>
      <c r="W26" s="442">
        <v>1.7799717768625615E-3</v>
      </c>
      <c r="X26" s="442">
        <v>1.0349062259519084</v>
      </c>
      <c r="Y26" s="442">
        <v>3.6644292135740329E-3</v>
      </c>
      <c r="Z26" s="442">
        <v>7.0569252584610134E-3</v>
      </c>
      <c r="AA26" s="442">
        <v>4.1123626086111082E-3</v>
      </c>
      <c r="AB26" s="442">
        <v>4.294313628366798E-3</v>
      </c>
      <c r="AC26" s="442">
        <v>5.420997356752554E-3</v>
      </c>
      <c r="AD26" s="442">
        <v>1.2706771488828103E-2</v>
      </c>
      <c r="AE26" s="442">
        <v>3.2498339873324286E-4</v>
      </c>
      <c r="AF26" s="442">
        <v>3.1763138728564356E-3</v>
      </c>
      <c r="AG26" s="442">
        <v>1.088252255221488E-2</v>
      </c>
      <c r="AH26" s="442">
        <v>7.2488286495837918E-3</v>
      </c>
      <c r="AI26" s="442">
        <v>1.3842522443958305E-2</v>
      </c>
      <c r="AJ26" s="442">
        <v>3.3384095844281657E-3</v>
      </c>
      <c r="AK26" s="442">
        <v>3.5440961016851555E-2</v>
      </c>
      <c r="AL26" s="442">
        <v>4.49003290210885E-3</v>
      </c>
      <c r="AM26" s="442">
        <v>5.5119850027218953E-3</v>
      </c>
      <c r="AN26" s="442">
        <v>3.6098385843695541E-2</v>
      </c>
      <c r="AO26" s="442">
        <v>2.6833311363378673E-2</v>
      </c>
      <c r="AP26" s="318">
        <f t="shared" si="0"/>
        <v>1.3153878900678053</v>
      </c>
    </row>
    <row r="27" spans="1:42" ht="12.5" x14ac:dyDescent="0.2">
      <c r="A27" s="281" t="s">
        <v>468</v>
      </c>
      <c r="B27" s="283" t="s">
        <v>36</v>
      </c>
      <c r="C27" s="442">
        <v>3.4872395720642662E-3</v>
      </c>
      <c r="D27" s="442">
        <v>2.8316308777856154E-3</v>
      </c>
      <c r="E27" s="442">
        <v>9.1914922023331411E-5</v>
      </c>
      <c r="F27" s="442">
        <v>3.9806190187039155E-3</v>
      </c>
      <c r="G27" s="442">
        <v>1.4244850226112016E-3</v>
      </c>
      <c r="H27" s="442">
        <v>3.0634415500718696E-3</v>
      </c>
      <c r="I27" s="442">
        <v>5.5011351190446516E-3</v>
      </c>
      <c r="J27" s="442">
        <v>3.5686939752824194E-3</v>
      </c>
      <c r="K27" s="442">
        <v>2.9720448667747417E-4</v>
      </c>
      <c r="L27" s="442">
        <v>3.696439834462187E-3</v>
      </c>
      <c r="M27" s="442">
        <v>6.2934437796652058E-3</v>
      </c>
      <c r="N27" s="442">
        <v>4.2738822918829402E-3</v>
      </c>
      <c r="O27" s="442">
        <v>3.6687993156094049E-3</v>
      </c>
      <c r="P27" s="442">
        <v>4.3070577404759414E-3</v>
      </c>
      <c r="Q27" s="442">
        <v>2.0704258187790973E-3</v>
      </c>
      <c r="R27" s="442">
        <v>1.9788607265232602E-3</v>
      </c>
      <c r="S27" s="442">
        <v>3.8374793259642758E-4</v>
      </c>
      <c r="T27" s="442">
        <v>3.7236845510279937E-3</v>
      </c>
      <c r="U27" s="442">
        <v>2.2841534492646985E-3</v>
      </c>
      <c r="V27" s="442">
        <v>3.1391180040594331E-3</v>
      </c>
      <c r="W27" s="442">
        <v>9.5943788693450842E-4</v>
      </c>
      <c r="X27" s="442">
        <v>2.0342600620975901E-3</v>
      </c>
      <c r="Y27" s="442">
        <v>1.001251180751298</v>
      </c>
      <c r="Z27" s="442">
        <v>1.4161181400956039E-2</v>
      </c>
      <c r="AA27" s="442">
        <v>3.3231835655827581E-2</v>
      </c>
      <c r="AB27" s="442">
        <v>3.7374093237445907E-3</v>
      </c>
      <c r="AC27" s="442">
        <v>3.5500068389997912E-3</v>
      </c>
      <c r="AD27" s="442">
        <v>3.0161403613164178E-3</v>
      </c>
      <c r="AE27" s="442">
        <v>1.0146278027407507E-2</v>
      </c>
      <c r="AF27" s="442">
        <v>3.0502824202539359E-3</v>
      </c>
      <c r="AG27" s="442">
        <v>9.2565080264402837E-4</v>
      </c>
      <c r="AH27" s="442">
        <v>8.6647150834228744E-3</v>
      </c>
      <c r="AI27" s="442">
        <v>6.31832069247798E-3</v>
      </c>
      <c r="AJ27" s="442">
        <v>2.8092340638179521E-3</v>
      </c>
      <c r="AK27" s="442">
        <v>1.9433430426693801E-3</v>
      </c>
      <c r="AL27" s="442">
        <v>1.512721428475588E-3</v>
      </c>
      <c r="AM27" s="442">
        <v>3.0999545156978896E-3</v>
      </c>
      <c r="AN27" s="442">
        <v>1.6970845880209951E-3</v>
      </c>
      <c r="AO27" s="442">
        <v>2.3819481607489251E-3</v>
      </c>
      <c r="AP27" s="318">
        <f t="shared" si="0"/>
        <v>1.1621750149346743</v>
      </c>
    </row>
    <row r="28" spans="1:42" ht="12.5" x14ac:dyDescent="0.2">
      <c r="A28" s="281" t="s">
        <v>469</v>
      </c>
      <c r="B28" s="283" t="s">
        <v>192</v>
      </c>
      <c r="C28" s="442">
        <v>1.5351583921742681E-3</v>
      </c>
      <c r="D28" s="442">
        <v>1.1052370943657711E-3</v>
      </c>
      <c r="E28" s="442">
        <v>1.0364809659343039E-4</v>
      </c>
      <c r="F28" s="442">
        <v>5.993162108651159E-3</v>
      </c>
      <c r="G28" s="442">
        <v>2.2201750401170286E-3</v>
      </c>
      <c r="H28" s="442">
        <v>3.8419346589306999E-3</v>
      </c>
      <c r="I28" s="442">
        <v>7.4943718196852126E-3</v>
      </c>
      <c r="J28" s="442">
        <v>3.7938325657192857E-3</v>
      </c>
      <c r="K28" s="442">
        <v>1.2761794816557579E-3</v>
      </c>
      <c r="L28" s="442">
        <v>4.4580020349913431E-3</v>
      </c>
      <c r="M28" s="442">
        <v>7.2863369961602732E-3</v>
      </c>
      <c r="N28" s="442">
        <v>5.5546289615022925E-3</v>
      </c>
      <c r="O28" s="442">
        <v>4.9412121640533971E-3</v>
      </c>
      <c r="P28" s="442">
        <v>3.2057324206717173E-3</v>
      </c>
      <c r="Q28" s="442">
        <v>1.9782812900237933E-3</v>
      </c>
      <c r="R28" s="442">
        <v>1.5573082158603228E-3</v>
      </c>
      <c r="S28" s="442">
        <v>1.7448255255986692E-3</v>
      </c>
      <c r="T28" s="442">
        <v>3.8063552389469122E-3</v>
      </c>
      <c r="U28" s="442">
        <v>1.5571264173079255E-3</v>
      </c>
      <c r="V28" s="442">
        <v>8.2663303131502936E-4</v>
      </c>
      <c r="W28" s="442">
        <v>1.8558693540748547E-3</v>
      </c>
      <c r="X28" s="442">
        <v>2.1217467061947349E-3</v>
      </c>
      <c r="Y28" s="442">
        <v>8.7585945061837583E-4</v>
      </c>
      <c r="Z28" s="442">
        <v>1.0126338515079472</v>
      </c>
      <c r="AA28" s="442">
        <v>5.9231265212206369E-3</v>
      </c>
      <c r="AB28" s="442">
        <v>9.3361559568899792E-3</v>
      </c>
      <c r="AC28" s="442">
        <v>2.9829734820493023E-3</v>
      </c>
      <c r="AD28" s="442">
        <v>8.244976280676028E-4</v>
      </c>
      <c r="AE28" s="442">
        <v>1.4941611285007036E-4</v>
      </c>
      <c r="AF28" s="442">
        <v>8.9151048214525057E-4</v>
      </c>
      <c r="AG28" s="442">
        <v>3.794196464546308E-4</v>
      </c>
      <c r="AH28" s="442">
        <v>1.8444554422751994E-3</v>
      </c>
      <c r="AI28" s="442">
        <v>2.7154426986059268E-3</v>
      </c>
      <c r="AJ28" s="442">
        <v>1.5899248074618339E-3</v>
      </c>
      <c r="AK28" s="442">
        <v>8.1613227770364915E-4</v>
      </c>
      <c r="AL28" s="442">
        <v>8.3806955153899404E-4</v>
      </c>
      <c r="AM28" s="442">
        <v>5.0365998079001679E-3</v>
      </c>
      <c r="AN28" s="442">
        <v>2.2393959503337938E-3</v>
      </c>
      <c r="AO28" s="442">
        <v>1.3240506438830597E-3</v>
      </c>
      <c r="AP28" s="318">
        <f t="shared" si="0"/>
        <v>1.1173345889386568</v>
      </c>
    </row>
    <row r="29" spans="1:42" ht="12.5" x14ac:dyDescent="0.2">
      <c r="A29" s="281" t="s">
        <v>470</v>
      </c>
      <c r="B29" s="283" t="s">
        <v>285</v>
      </c>
      <c r="C29" s="442">
        <v>8.5308253109057897E-4</v>
      </c>
      <c r="D29" s="442">
        <v>1.2079964797902038E-4</v>
      </c>
      <c r="E29" s="442">
        <v>8.2891730844247523E-5</v>
      </c>
      <c r="F29" s="442">
        <v>3.592708354265155E-3</v>
      </c>
      <c r="G29" s="442">
        <v>2.2596568505808441E-3</v>
      </c>
      <c r="H29" s="442">
        <v>1.4763863287314311E-3</v>
      </c>
      <c r="I29" s="442">
        <v>2.9730988102194792E-3</v>
      </c>
      <c r="J29" s="442">
        <v>2.5869251319680163E-3</v>
      </c>
      <c r="K29" s="442">
        <v>1.7756669960720059E-3</v>
      </c>
      <c r="L29" s="442">
        <v>1.1145381980877268E-3</v>
      </c>
      <c r="M29" s="442">
        <v>1.5502839703409078E-3</v>
      </c>
      <c r="N29" s="442">
        <v>1.2735177366126004E-3</v>
      </c>
      <c r="O29" s="442">
        <v>1.0299564924589819E-3</v>
      </c>
      <c r="P29" s="442">
        <v>7.8778886132572818E-4</v>
      </c>
      <c r="Q29" s="442">
        <v>8.1168433459977835E-4</v>
      </c>
      <c r="R29" s="442">
        <v>6.6825482344060039E-4</v>
      </c>
      <c r="S29" s="442">
        <v>1.4572066053054243E-4</v>
      </c>
      <c r="T29" s="442">
        <v>2.0090402369889681E-3</v>
      </c>
      <c r="U29" s="442">
        <v>7.6378750382192584E-4</v>
      </c>
      <c r="V29" s="442">
        <v>1.8586796901814845E-4</v>
      </c>
      <c r="W29" s="442">
        <v>4.7825661414465883E-4</v>
      </c>
      <c r="X29" s="442">
        <v>1.4093157412946951E-3</v>
      </c>
      <c r="Y29" s="442">
        <v>9.9246634867450182E-4</v>
      </c>
      <c r="Z29" s="442">
        <v>1.0982517578678229E-3</v>
      </c>
      <c r="AA29" s="442">
        <v>1.0915316775432053</v>
      </c>
      <c r="AB29" s="442">
        <v>9.2706854580728269E-3</v>
      </c>
      <c r="AC29" s="442">
        <v>2.4273167087994199E-3</v>
      </c>
      <c r="AD29" s="442">
        <v>1.310975011940306E-3</v>
      </c>
      <c r="AE29" s="442">
        <v>8.9447600619154495E-5</v>
      </c>
      <c r="AF29" s="442">
        <v>1.3505406072111441E-3</v>
      </c>
      <c r="AG29" s="442">
        <v>1.4617928492902132E-4</v>
      </c>
      <c r="AH29" s="442">
        <v>4.2838035037514686E-3</v>
      </c>
      <c r="AI29" s="442">
        <v>9.4930953253761375E-3</v>
      </c>
      <c r="AJ29" s="442">
        <v>4.7691905171552773E-3</v>
      </c>
      <c r="AK29" s="442">
        <v>2.5157579982645756E-3</v>
      </c>
      <c r="AL29" s="442">
        <v>7.9740444576507062E-4</v>
      </c>
      <c r="AM29" s="442">
        <v>9.014689189977455E-3</v>
      </c>
      <c r="AN29" s="442">
        <v>9.2149963842079604E-4</v>
      </c>
      <c r="AO29" s="442">
        <v>2.270220654251654E-3</v>
      </c>
      <c r="AP29" s="318">
        <f t="shared" si="0"/>
        <v>1.1679622104644465</v>
      </c>
    </row>
    <row r="30" spans="1:42" ht="12.5" x14ac:dyDescent="0.2">
      <c r="A30" s="281" t="s">
        <v>471</v>
      </c>
      <c r="B30" s="283" t="s">
        <v>281</v>
      </c>
      <c r="C30" s="442">
        <v>7.6831770703022768E-4</v>
      </c>
      <c r="D30" s="442">
        <v>2.1713714935132488E-4</v>
      </c>
      <c r="E30" s="442">
        <v>4.9673465618177509E-5</v>
      </c>
      <c r="F30" s="442">
        <v>3.8224393806231987E-3</v>
      </c>
      <c r="G30" s="442">
        <v>1.2182803473080243E-3</v>
      </c>
      <c r="H30" s="442">
        <v>2.1570263830554339E-4</v>
      </c>
      <c r="I30" s="442">
        <v>1.3483130875594786E-3</v>
      </c>
      <c r="J30" s="442">
        <v>2.4382763270731096E-3</v>
      </c>
      <c r="K30" s="442">
        <v>2.3178445541602999E-4</v>
      </c>
      <c r="L30" s="442">
        <v>2.8560131194929969E-4</v>
      </c>
      <c r="M30" s="442">
        <v>2.3820429155386458E-3</v>
      </c>
      <c r="N30" s="442">
        <v>1.9886324014690653E-4</v>
      </c>
      <c r="O30" s="442">
        <v>4.6156633076139197E-4</v>
      </c>
      <c r="P30" s="442">
        <v>2.676942761575015E-4</v>
      </c>
      <c r="Q30" s="442">
        <v>5.6889115552082666E-4</v>
      </c>
      <c r="R30" s="442">
        <v>2.0622260711118226E-4</v>
      </c>
      <c r="S30" s="442">
        <v>1.5854638900231853E-4</v>
      </c>
      <c r="T30" s="442">
        <v>8.6417152950610753E-4</v>
      </c>
      <c r="U30" s="442">
        <v>4.3883486665328547E-4</v>
      </c>
      <c r="V30" s="442">
        <v>1.6397966939971865E-4</v>
      </c>
      <c r="W30" s="442">
        <v>4.8653208991393336E-4</v>
      </c>
      <c r="X30" s="442">
        <v>4.1498021322351492E-4</v>
      </c>
      <c r="Y30" s="442">
        <v>2.347468848552089E-3</v>
      </c>
      <c r="Z30" s="442">
        <v>1.2814623616925631E-2</v>
      </c>
      <c r="AA30" s="442">
        <v>2.9007325811708918E-3</v>
      </c>
      <c r="AB30" s="442">
        <v>1.0006536989393628</v>
      </c>
      <c r="AC30" s="442">
        <v>1.5876698143813212E-3</v>
      </c>
      <c r="AD30" s="442">
        <v>3.6277919571100999E-3</v>
      </c>
      <c r="AE30" s="442">
        <v>1.0582639745776731E-4</v>
      </c>
      <c r="AF30" s="442">
        <v>2.9136009066607106E-3</v>
      </c>
      <c r="AG30" s="442">
        <v>1.433220908815502E-4</v>
      </c>
      <c r="AH30" s="442">
        <v>2.6755814147836662E-2</v>
      </c>
      <c r="AI30" s="442">
        <v>5.248589277474569E-3</v>
      </c>
      <c r="AJ30" s="442">
        <v>3.9931332565366776E-3</v>
      </c>
      <c r="AK30" s="442">
        <v>3.2532569180796606E-4</v>
      </c>
      <c r="AL30" s="442">
        <v>5.6186200828536577E-4</v>
      </c>
      <c r="AM30" s="442">
        <v>1.8536586404780439E-2</v>
      </c>
      <c r="AN30" s="442">
        <v>4.4275164452303126E-4</v>
      </c>
      <c r="AO30" s="442">
        <v>1.5959710546169022E-2</v>
      </c>
      <c r="AP30" s="318">
        <f t="shared" si="0"/>
        <v>1.1001666487369173</v>
      </c>
    </row>
    <row r="31" spans="1:42" ht="12.5" x14ac:dyDescent="0.2">
      <c r="A31" s="281" t="s">
        <v>472</v>
      </c>
      <c r="B31" s="283" t="s">
        <v>384</v>
      </c>
      <c r="C31" s="442">
        <v>2.5656398619832276E-2</v>
      </c>
      <c r="D31" s="442">
        <v>1.0276571841995185E-2</v>
      </c>
      <c r="E31" s="442">
        <v>1.8407019904635918E-2</v>
      </c>
      <c r="F31" s="442">
        <v>9.5392579244864273E-3</v>
      </c>
      <c r="G31" s="442">
        <v>2.9942669117628648E-2</v>
      </c>
      <c r="H31" s="442">
        <v>2.4160007339259777E-2</v>
      </c>
      <c r="I31" s="442">
        <v>3.0330590903784149E-2</v>
      </c>
      <c r="J31" s="442">
        <v>1.3076386562304287E-2</v>
      </c>
      <c r="K31" s="442">
        <v>3.9717857347534857E-3</v>
      </c>
      <c r="L31" s="442">
        <v>1.9904161305934365E-2</v>
      </c>
      <c r="M31" s="442">
        <v>1.3193894388277047E-2</v>
      </c>
      <c r="N31" s="442">
        <v>7.8633577928825058E-3</v>
      </c>
      <c r="O31" s="442">
        <v>1.4105669701474734E-2</v>
      </c>
      <c r="P31" s="442">
        <v>1.5197258140736143E-2</v>
      </c>
      <c r="Q31" s="442">
        <v>1.5081524442519652E-2</v>
      </c>
      <c r="R31" s="442">
        <v>1.3837293510621089E-2</v>
      </c>
      <c r="S31" s="442">
        <v>1.5988809825881585E-2</v>
      </c>
      <c r="T31" s="442">
        <v>1.4698017220325411E-2</v>
      </c>
      <c r="U31" s="442">
        <v>1.8552461264953714E-2</v>
      </c>
      <c r="V31" s="442">
        <v>1.4895541116956729E-2</v>
      </c>
      <c r="W31" s="442">
        <v>1.4332328292482429E-2</v>
      </c>
      <c r="X31" s="442">
        <v>2.5174918593216824E-2</v>
      </c>
      <c r="Y31" s="442">
        <v>2.0175993115115129E-2</v>
      </c>
      <c r="Z31" s="442">
        <v>6.5982927416093377E-3</v>
      </c>
      <c r="AA31" s="442">
        <v>8.1846233993958864E-3</v>
      </c>
      <c r="AB31" s="442">
        <v>6.273388291250943E-3</v>
      </c>
      <c r="AC31" s="442">
        <v>1.0046474240417909</v>
      </c>
      <c r="AD31" s="442">
        <v>3.239831285868979E-3</v>
      </c>
      <c r="AE31" s="442">
        <v>6.0926371661930196E-4</v>
      </c>
      <c r="AF31" s="442">
        <v>4.7550390585231819E-3</v>
      </c>
      <c r="AG31" s="442">
        <v>5.8499373832545266E-3</v>
      </c>
      <c r="AH31" s="442">
        <v>4.4161259416321203E-3</v>
      </c>
      <c r="AI31" s="442">
        <v>7.9390256956785379E-3</v>
      </c>
      <c r="AJ31" s="442">
        <v>1.9773118163760275E-2</v>
      </c>
      <c r="AK31" s="442">
        <v>1.4721183580050352E-2</v>
      </c>
      <c r="AL31" s="442">
        <v>1.0516533510795087E-2</v>
      </c>
      <c r="AM31" s="442">
        <v>2.6641448647568278E-2</v>
      </c>
      <c r="AN31" s="442">
        <v>1.8485862705334123E-2</v>
      </c>
      <c r="AO31" s="442">
        <v>2.1994088106311534E-2</v>
      </c>
      <c r="AP31" s="318">
        <f t="shared" si="0"/>
        <v>1.5310130148231895</v>
      </c>
    </row>
    <row r="32" spans="1:42" ht="12.5" x14ac:dyDescent="0.2">
      <c r="A32" s="281" t="s">
        <v>473</v>
      </c>
      <c r="B32" s="283" t="s">
        <v>37</v>
      </c>
      <c r="C32" s="442">
        <v>1.7070114657900383E-3</v>
      </c>
      <c r="D32" s="442">
        <v>2.7720145527236647E-3</v>
      </c>
      <c r="E32" s="442">
        <v>1.2644822126556778E-4</v>
      </c>
      <c r="F32" s="442">
        <v>1.4066830298589073E-2</v>
      </c>
      <c r="G32" s="442">
        <v>1.682712793586702E-3</v>
      </c>
      <c r="H32" s="442">
        <v>4.681106685807776E-3</v>
      </c>
      <c r="I32" s="442">
        <v>2.6551057350146291E-3</v>
      </c>
      <c r="J32" s="442">
        <v>1.750263811466376E-3</v>
      </c>
      <c r="K32" s="442">
        <v>1.5278794578645987E-3</v>
      </c>
      <c r="L32" s="442">
        <v>9.9246948613436058E-4</v>
      </c>
      <c r="M32" s="442">
        <v>3.0715060275634557E-3</v>
      </c>
      <c r="N32" s="442">
        <v>1.2381413338940258E-3</v>
      </c>
      <c r="O32" s="442">
        <v>2.5767217304176549E-3</v>
      </c>
      <c r="P32" s="442">
        <v>3.1077588617777195E-3</v>
      </c>
      <c r="Q32" s="442">
        <v>1.8236089641842403E-3</v>
      </c>
      <c r="R32" s="442">
        <v>1.9079174863351977E-3</v>
      </c>
      <c r="S32" s="442">
        <v>3.2725392057498656E-3</v>
      </c>
      <c r="T32" s="442">
        <v>1.7306066026619275E-3</v>
      </c>
      <c r="U32" s="442">
        <v>1.8748465071064863E-3</v>
      </c>
      <c r="V32" s="442">
        <v>2.0225198507480679E-3</v>
      </c>
      <c r="W32" s="442">
        <v>1.2451491310280455E-3</v>
      </c>
      <c r="X32" s="442">
        <v>5.8646213933666843E-3</v>
      </c>
      <c r="Y32" s="442">
        <v>3.5950764261508308E-3</v>
      </c>
      <c r="Z32" s="442">
        <v>5.4663491199521503E-3</v>
      </c>
      <c r="AA32" s="442">
        <v>6.7666261189475371E-3</v>
      </c>
      <c r="AB32" s="442">
        <v>6.8579108277066203E-3</v>
      </c>
      <c r="AC32" s="442">
        <v>4.9473366523303331E-3</v>
      </c>
      <c r="AD32" s="442">
        <v>1.0123030500527304</v>
      </c>
      <c r="AE32" s="442">
        <v>1.8682078851590844E-2</v>
      </c>
      <c r="AF32" s="442">
        <v>3.1770312481034539E-3</v>
      </c>
      <c r="AG32" s="442">
        <v>1.7330477432766164E-3</v>
      </c>
      <c r="AH32" s="442">
        <v>5.6555852754062571E-3</v>
      </c>
      <c r="AI32" s="442">
        <v>2.3175559581441159E-3</v>
      </c>
      <c r="AJ32" s="442">
        <v>2.4797643673291183E-3</v>
      </c>
      <c r="AK32" s="442">
        <v>7.3272205973648457E-3</v>
      </c>
      <c r="AL32" s="442">
        <v>2.0977887756200553E-3</v>
      </c>
      <c r="AM32" s="442">
        <v>2.4213231245885009E-3</v>
      </c>
      <c r="AN32" s="442">
        <v>1.0087584698141268E-3</v>
      </c>
      <c r="AO32" s="442">
        <v>2.5482081779207104E-3</v>
      </c>
      <c r="AP32" s="318">
        <f t="shared" si="0"/>
        <v>1.1485342832121319</v>
      </c>
    </row>
    <row r="33" spans="1:42" ht="12.5" x14ac:dyDescent="0.2">
      <c r="A33" s="281" t="s">
        <v>474</v>
      </c>
      <c r="B33" s="283" t="s">
        <v>38</v>
      </c>
      <c r="C33" s="442">
        <v>2.8512181113558585E-3</v>
      </c>
      <c r="D33" s="442">
        <v>6.8557996347432817E-4</v>
      </c>
      <c r="E33" s="442">
        <v>4.4218917069512351E-4</v>
      </c>
      <c r="F33" s="442">
        <v>9.2703813851633381E-3</v>
      </c>
      <c r="G33" s="442">
        <v>2.6636087093780784E-3</v>
      </c>
      <c r="H33" s="442">
        <v>3.0442844072917064E-3</v>
      </c>
      <c r="I33" s="442">
        <v>2.1647620999951868E-3</v>
      </c>
      <c r="J33" s="442">
        <v>1.9625877675567903E-3</v>
      </c>
      <c r="K33" s="442">
        <v>6.5194419668311489E-4</v>
      </c>
      <c r="L33" s="442">
        <v>1.161971014906722E-3</v>
      </c>
      <c r="M33" s="442">
        <v>2.8960097637189472E-3</v>
      </c>
      <c r="N33" s="442">
        <v>1.4193091129104693E-3</v>
      </c>
      <c r="O33" s="442">
        <v>1.5301365022516655E-3</v>
      </c>
      <c r="P33" s="442">
        <v>3.2995566765802184E-3</v>
      </c>
      <c r="Q33" s="442">
        <v>2.436794974337542E-3</v>
      </c>
      <c r="R33" s="442">
        <v>2.0471409845838322E-3</v>
      </c>
      <c r="S33" s="442">
        <v>3.0589403723124747E-3</v>
      </c>
      <c r="T33" s="442">
        <v>9.5236841053807542E-4</v>
      </c>
      <c r="U33" s="442">
        <v>2.4093993801845332E-3</v>
      </c>
      <c r="V33" s="442">
        <v>2.8855998493294236E-3</v>
      </c>
      <c r="W33" s="442">
        <v>9.4433701913566198E-4</v>
      </c>
      <c r="X33" s="442">
        <v>2.3170760044007384E-3</v>
      </c>
      <c r="Y33" s="442">
        <v>3.969717011615791E-3</v>
      </c>
      <c r="Z33" s="442">
        <v>2.7936820063615806E-3</v>
      </c>
      <c r="AA33" s="442">
        <v>1.152964537532453E-3</v>
      </c>
      <c r="AB33" s="442">
        <v>2.1255103239255866E-3</v>
      </c>
      <c r="AC33" s="442">
        <v>2.2271725427456531E-2</v>
      </c>
      <c r="AD33" s="442">
        <v>1.2386191280684784E-2</v>
      </c>
      <c r="AE33" s="442">
        <v>1.0137720400300234</v>
      </c>
      <c r="AF33" s="442">
        <v>1.389097294492086E-2</v>
      </c>
      <c r="AG33" s="442">
        <v>2.5856167150289731E-2</v>
      </c>
      <c r="AH33" s="442">
        <v>1.9941841601603589E-3</v>
      </c>
      <c r="AI33" s="442">
        <v>5.8339649354414496E-3</v>
      </c>
      <c r="AJ33" s="442">
        <v>1.5952630635637344E-2</v>
      </c>
      <c r="AK33" s="442">
        <v>1.3362095430481386E-2</v>
      </c>
      <c r="AL33" s="442">
        <v>4.3713356078739374E-3</v>
      </c>
      <c r="AM33" s="442">
        <v>8.7612655984822315E-3</v>
      </c>
      <c r="AN33" s="442">
        <v>1.0171228944410725E-3</v>
      </c>
      <c r="AO33" s="442">
        <v>2.0769570903218012E-2</v>
      </c>
      <c r="AP33" s="318">
        <f t="shared" si="0"/>
        <v>1.2006067658521122</v>
      </c>
    </row>
    <row r="34" spans="1:42" ht="12.5" x14ac:dyDescent="0.2">
      <c r="A34" s="281" t="s">
        <v>475</v>
      </c>
      <c r="B34" s="283" t="s">
        <v>476</v>
      </c>
      <c r="C34" s="442">
        <v>1.4414921721557721E-2</v>
      </c>
      <c r="D34" s="442">
        <v>1.6881528678449491E-2</v>
      </c>
      <c r="E34" s="442">
        <v>4.5797225298438844E-4</v>
      </c>
      <c r="F34" s="442">
        <v>9.8340113723404659E-3</v>
      </c>
      <c r="G34" s="442">
        <v>1.4609241613226999E-2</v>
      </c>
      <c r="H34" s="442">
        <v>8.5394500302316302E-3</v>
      </c>
      <c r="I34" s="442">
        <v>1.7310167504136643E-2</v>
      </c>
      <c r="J34" s="442">
        <v>9.6359160180564431E-3</v>
      </c>
      <c r="K34" s="442">
        <v>8.3262976168385003E-3</v>
      </c>
      <c r="L34" s="442">
        <v>7.8068530072464924E-3</v>
      </c>
      <c r="M34" s="442">
        <v>2.0213952478650512E-2</v>
      </c>
      <c r="N34" s="442">
        <v>7.7501017658776917E-3</v>
      </c>
      <c r="O34" s="442">
        <v>1.3855377942013903E-2</v>
      </c>
      <c r="P34" s="442">
        <v>9.3847033714254541E-3</v>
      </c>
      <c r="Q34" s="442">
        <v>7.6484878507341531E-3</v>
      </c>
      <c r="R34" s="442">
        <v>6.7240211404834332E-3</v>
      </c>
      <c r="S34" s="442">
        <v>6.13953886955532E-3</v>
      </c>
      <c r="T34" s="442">
        <v>8.2360629684845605E-3</v>
      </c>
      <c r="U34" s="442">
        <v>9.3372168079955912E-3</v>
      </c>
      <c r="V34" s="442">
        <v>8.5125934480103707E-3</v>
      </c>
      <c r="W34" s="442">
        <v>7.2565511063515551E-3</v>
      </c>
      <c r="X34" s="442">
        <v>5.6449930670617383E-2</v>
      </c>
      <c r="Y34" s="442">
        <v>1.2700958661908027E-2</v>
      </c>
      <c r="Z34" s="442">
        <v>1.5094445468098319E-2</v>
      </c>
      <c r="AA34" s="442">
        <v>7.541891379101333E-3</v>
      </c>
      <c r="AB34" s="442">
        <v>1.9161095099092668E-2</v>
      </c>
      <c r="AC34" s="442">
        <v>9.6399280594872665E-3</v>
      </c>
      <c r="AD34" s="442">
        <v>1.3113983453744388E-2</v>
      </c>
      <c r="AE34" s="442">
        <v>4.7973546170443446E-4</v>
      </c>
      <c r="AF34" s="442">
        <v>1.0216180126273726</v>
      </c>
      <c r="AG34" s="442">
        <v>6.4539831941095834E-3</v>
      </c>
      <c r="AH34" s="442">
        <v>1.1159424673319538E-2</v>
      </c>
      <c r="AI34" s="442">
        <v>9.6801143015123377E-3</v>
      </c>
      <c r="AJ34" s="442">
        <v>6.0303877943078312E-3</v>
      </c>
      <c r="AK34" s="442">
        <v>1.4144489240951104E-2</v>
      </c>
      <c r="AL34" s="442">
        <v>4.9604730833539114E-3</v>
      </c>
      <c r="AM34" s="442">
        <v>1.2720401904820055E-2</v>
      </c>
      <c r="AN34" s="442">
        <v>1.5249626868976298E-2</v>
      </c>
      <c r="AO34" s="442">
        <v>3.5101264086998499E-2</v>
      </c>
      <c r="AP34" s="318">
        <f t="shared" si="0"/>
        <v>1.4490738495071283</v>
      </c>
    </row>
    <row r="35" spans="1:42" ht="12.5" x14ac:dyDescent="0.2">
      <c r="A35" s="281" t="s">
        <v>477</v>
      </c>
      <c r="B35" s="283" t="s">
        <v>193</v>
      </c>
      <c r="C35" s="442">
        <v>6.1174181241356422E-4</v>
      </c>
      <c r="D35" s="442">
        <v>1.6742774081311278E-4</v>
      </c>
      <c r="E35" s="442">
        <v>9.0237970721635354E-5</v>
      </c>
      <c r="F35" s="442">
        <v>7.4219425805741783E-4</v>
      </c>
      <c r="G35" s="442">
        <v>7.0500335500635336E-4</v>
      </c>
      <c r="H35" s="442">
        <v>6.6121716519742559E-4</v>
      </c>
      <c r="I35" s="442">
        <v>7.7696107597308389E-4</v>
      </c>
      <c r="J35" s="442">
        <v>1.3677383536192683E-3</v>
      </c>
      <c r="K35" s="442">
        <v>8.0946196236150058E-5</v>
      </c>
      <c r="L35" s="442">
        <v>6.2405669014571825E-4</v>
      </c>
      <c r="M35" s="442">
        <v>8.0089496833143058E-4</v>
      </c>
      <c r="N35" s="442">
        <v>3.2391208944877476E-4</v>
      </c>
      <c r="O35" s="442">
        <v>4.8346297873778975E-4</v>
      </c>
      <c r="P35" s="442">
        <v>8.2737090836302902E-4</v>
      </c>
      <c r="Q35" s="442">
        <v>9.6654459055373195E-4</v>
      </c>
      <c r="R35" s="442">
        <v>1.3256829892837965E-3</v>
      </c>
      <c r="S35" s="442">
        <v>8.347974655430005E-4</v>
      </c>
      <c r="T35" s="442">
        <v>8.9839320304315969E-4</v>
      </c>
      <c r="U35" s="442">
        <v>1.6112539615791936E-3</v>
      </c>
      <c r="V35" s="442">
        <v>2.3781771020973978E-3</v>
      </c>
      <c r="W35" s="442">
        <v>4.2114726576386163E-4</v>
      </c>
      <c r="X35" s="442">
        <v>8.5757146467508032E-4</v>
      </c>
      <c r="Y35" s="442">
        <v>1.280829099838668E-3</v>
      </c>
      <c r="Z35" s="442">
        <v>8.1799683983484835E-4</v>
      </c>
      <c r="AA35" s="442">
        <v>5.0498390456912229E-3</v>
      </c>
      <c r="AB35" s="442">
        <v>1.3724953840357646E-3</v>
      </c>
      <c r="AC35" s="442">
        <v>4.3126862747214544E-3</v>
      </c>
      <c r="AD35" s="442">
        <v>6.4768289203928613E-3</v>
      </c>
      <c r="AE35" s="442">
        <v>2.2324510640757259E-4</v>
      </c>
      <c r="AF35" s="442">
        <v>1.4782097460083637E-3</v>
      </c>
      <c r="AG35" s="442">
        <v>1.0069877802054923</v>
      </c>
      <c r="AH35" s="442">
        <v>3.4818044614389719E-3</v>
      </c>
      <c r="AI35" s="442">
        <v>3.3478826940227975E-3</v>
      </c>
      <c r="AJ35" s="442">
        <v>1.4894854875013126E-3</v>
      </c>
      <c r="AK35" s="442">
        <v>7.888434639131376E-3</v>
      </c>
      <c r="AL35" s="442">
        <v>2.7179477748919354E-3</v>
      </c>
      <c r="AM35" s="442">
        <v>2.5603556634003406E-3</v>
      </c>
      <c r="AN35" s="442">
        <v>3.0638496069786272E-4</v>
      </c>
      <c r="AO35" s="442">
        <v>7.0806471438832628E-3</v>
      </c>
      <c r="AP35" s="318">
        <f t="shared" si="0"/>
        <v>1.0673489399091118</v>
      </c>
    </row>
    <row r="36" spans="1:42" ht="12.5" x14ac:dyDescent="0.2">
      <c r="A36" s="281" t="s">
        <v>478</v>
      </c>
      <c r="B36" s="283" t="s">
        <v>39</v>
      </c>
      <c r="C36" s="442">
        <v>9.8417217710692001E-4</v>
      </c>
      <c r="D36" s="442">
        <v>1.3473934927674162E-3</v>
      </c>
      <c r="E36" s="442">
        <v>5.815639916578167E-5</v>
      </c>
      <c r="F36" s="442">
        <v>3.4426524619134576E-3</v>
      </c>
      <c r="G36" s="442">
        <v>1.4845417579237034E-3</v>
      </c>
      <c r="H36" s="442">
        <v>8.9571485303482738E-4</v>
      </c>
      <c r="I36" s="442">
        <v>8.5017756680081779E-4</v>
      </c>
      <c r="J36" s="442">
        <v>4.6150489965076269E-4</v>
      </c>
      <c r="K36" s="442">
        <v>2.0085894810866525E-4</v>
      </c>
      <c r="L36" s="442">
        <v>5.4417917225451956E-4</v>
      </c>
      <c r="M36" s="442">
        <v>2.004501855604887E-3</v>
      </c>
      <c r="N36" s="442">
        <v>7.7404992574667947E-4</v>
      </c>
      <c r="O36" s="442">
        <v>1.2542665585464916E-3</v>
      </c>
      <c r="P36" s="442">
        <v>9.2650418082152787E-4</v>
      </c>
      <c r="Q36" s="442">
        <v>1.7435707557227013E-3</v>
      </c>
      <c r="R36" s="442">
        <v>1.4717507793631081E-3</v>
      </c>
      <c r="S36" s="442">
        <v>6.8467720190301012E-4</v>
      </c>
      <c r="T36" s="442">
        <v>4.2891085596352929E-4</v>
      </c>
      <c r="U36" s="442">
        <v>8.0538098495898424E-4</v>
      </c>
      <c r="V36" s="442">
        <v>6.4655474464331059E-4</v>
      </c>
      <c r="W36" s="442">
        <v>5.0874233179830483E-4</v>
      </c>
      <c r="X36" s="442">
        <v>9.2173490822719593E-4</v>
      </c>
      <c r="Y36" s="442">
        <v>3.1482702721427162E-3</v>
      </c>
      <c r="Z36" s="442">
        <v>8.9283829665731858E-4</v>
      </c>
      <c r="AA36" s="442">
        <v>2.3221000367885537E-3</v>
      </c>
      <c r="AB36" s="442">
        <v>4.9451634425742973E-3</v>
      </c>
      <c r="AC36" s="442">
        <v>1.8586849248656894E-3</v>
      </c>
      <c r="AD36" s="442">
        <v>1.7470100196019271E-3</v>
      </c>
      <c r="AE36" s="442">
        <v>1.6146419069456745E-4</v>
      </c>
      <c r="AF36" s="442">
        <v>2.6959489114790204E-3</v>
      </c>
      <c r="AG36" s="442">
        <v>4.6249635663733632E-4</v>
      </c>
      <c r="AH36" s="442">
        <v>1.000977124720192</v>
      </c>
      <c r="AI36" s="442">
        <v>2.9038442688362632E-3</v>
      </c>
      <c r="AJ36" s="442">
        <v>1.0852447895885286E-3</v>
      </c>
      <c r="AK36" s="442">
        <v>2.0257412565100551E-3</v>
      </c>
      <c r="AL36" s="442">
        <v>9.6475257321923893E-4</v>
      </c>
      <c r="AM36" s="442">
        <v>1.0571735920604473E-3</v>
      </c>
      <c r="AN36" s="442">
        <v>4.4032610006897405E-4</v>
      </c>
      <c r="AO36" s="442">
        <v>0.19027227412129027</v>
      </c>
      <c r="AP36" s="318">
        <f t="shared" si="0"/>
        <v>1.0501281805639435</v>
      </c>
    </row>
    <row r="37" spans="1:42" ht="12.5" x14ac:dyDescent="0.2">
      <c r="A37" s="281" t="s">
        <v>479</v>
      </c>
      <c r="B37" s="283" t="s">
        <v>40</v>
      </c>
      <c r="C37" s="442">
        <v>7.941742086010367E-6</v>
      </c>
      <c r="D37" s="442">
        <v>6.4023815210994892E-6</v>
      </c>
      <c r="E37" s="442">
        <v>2.2918882902735803E-6</v>
      </c>
      <c r="F37" s="442">
        <v>1.2610130711646662E-5</v>
      </c>
      <c r="G37" s="442">
        <v>5.3221921782498703E-5</v>
      </c>
      <c r="H37" s="442">
        <v>7.4810478531923246E-6</v>
      </c>
      <c r="I37" s="442">
        <v>6.1040548272226039E-5</v>
      </c>
      <c r="J37" s="442">
        <v>1.0136777571005003E-4</v>
      </c>
      <c r="K37" s="442">
        <v>2.2629364271496602E-6</v>
      </c>
      <c r="L37" s="442">
        <v>8.4349571266792607E-5</v>
      </c>
      <c r="M37" s="442">
        <v>2.4636235381975222E-4</v>
      </c>
      <c r="N37" s="442">
        <v>4.055893277043095E-6</v>
      </c>
      <c r="O37" s="442">
        <v>7.3533229506901675E-6</v>
      </c>
      <c r="P37" s="442">
        <v>2.1213791619254841E-4</v>
      </c>
      <c r="Q37" s="442">
        <v>2.072912543466113E-5</v>
      </c>
      <c r="R37" s="442">
        <v>2.0736511372615889E-5</v>
      </c>
      <c r="S37" s="442">
        <v>2.6751722216853428E-5</v>
      </c>
      <c r="T37" s="442">
        <v>6.6940657323282915E-4</v>
      </c>
      <c r="U37" s="442">
        <v>6.390302239235343E-4</v>
      </c>
      <c r="V37" s="442">
        <v>1.914642528480208E-3</v>
      </c>
      <c r="W37" s="442">
        <v>7.3084789167046646E-5</v>
      </c>
      <c r="X37" s="442">
        <v>6.3091506069996018E-5</v>
      </c>
      <c r="Y37" s="442">
        <v>1.2115508261179028E-4</v>
      </c>
      <c r="Z37" s="442">
        <v>9.829394035628506E-6</v>
      </c>
      <c r="AA37" s="442">
        <v>2.6286633829732659E-5</v>
      </c>
      <c r="AB37" s="442">
        <v>1.3447103168941345E-5</v>
      </c>
      <c r="AC37" s="442">
        <v>5.0294786169450689E-5</v>
      </c>
      <c r="AD37" s="442">
        <v>2.2507606546656354E-4</v>
      </c>
      <c r="AE37" s="442">
        <v>6.0073590387518207E-6</v>
      </c>
      <c r="AF37" s="442">
        <v>1.1629305415945161E-4</v>
      </c>
      <c r="AG37" s="442">
        <v>2.4810468653688085E-3</v>
      </c>
      <c r="AH37" s="442">
        <v>1.0209754510213587E-4</v>
      </c>
      <c r="AI37" s="442">
        <v>1.0000166354133135</v>
      </c>
      <c r="AJ37" s="442">
        <v>7.0736377623430432E-5</v>
      </c>
      <c r="AK37" s="442">
        <v>2.9980085080854936E-5</v>
      </c>
      <c r="AL37" s="442">
        <v>1.1522085640025586E-4</v>
      </c>
      <c r="AM37" s="442">
        <v>5.9011891019479364E-5</v>
      </c>
      <c r="AN37" s="442">
        <v>2.244330243926465E-5</v>
      </c>
      <c r="AO37" s="442">
        <v>1.4069187682627063E-4</v>
      </c>
      <c r="AP37" s="318">
        <f t="shared" si="0"/>
        <v>1.0077019142248869</v>
      </c>
    </row>
    <row r="38" spans="1:42" ht="12.5" x14ac:dyDescent="0.2">
      <c r="A38" s="281" t="s">
        <v>480</v>
      </c>
      <c r="B38" s="283" t="s">
        <v>481</v>
      </c>
      <c r="C38" s="442">
        <v>4.7550092097682606E-4</v>
      </c>
      <c r="D38" s="442">
        <v>2.0648267992601905E-5</v>
      </c>
      <c r="E38" s="442">
        <v>1.622237298994712E-6</v>
      </c>
      <c r="F38" s="442">
        <v>3.5050145145644749E-5</v>
      </c>
      <c r="G38" s="442">
        <v>8.6162261278013662E-5</v>
      </c>
      <c r="H38" s="442">
        <v>1.5173187229478901E-5</v>
      </c>
      <c r="I38" s="442">
        <v>1.7221544746986723E-5</v>
      </c>
      <c r="J38" s="442">
        <v>1.0325954948459576E-5</v>
      </c>
      <c r="K38" s="442">
        <v>6.634875914551146E-6</v>
      </c>
      <c r="L38" s="442">
        <v>1.163909975970945E-5</v>
      </c>
      <c r="M38" s="442">
        <v>2.7342099939386834E-5</v>
      </c>
      <c r="N38" s="442">
        <v>1.0853318402057979E-5</v>
      </c>
      <c r="O38" s="442">
        <v>1.7752799901723887E-5</v>
      </c>
      <c r="P38" s="442">
        <v>1.2695670989855715E-5</v>
      </c>
      <c r="Q38" s="442">
        <v>1.8600857078577447E-5</v>
      </c>
      <c r="R38" s="442">
        <v>1.5834579813490502E-5</v>
      </c>
      <c r="S38" s="442">
        <v>8.8077358427332313E-6</v>
      </c>
      <c r="T38" s="442">
        <v>8.6163649884517225E-6</v>
      </c>
      <c r="U38" s="442">
        <v>1.1688656966374186E-5</v>
      </c>
      <c r="V38" s="442">
        <v>9.690627332589903E-6</v>
      </c>
      <c r="W38" s="442">
        <v>8.0645272380685008E-6</v>
      </c>
      <c r="X38" s="442">
        <v>3.7389044910578725E-5</v>
      </c>
      <c r="Y38" s="442">
        <v>3.3134035265876636E-5</v>
      </c>
      <c r="Z38" s="442">
        <v>1.5392484923987214E-5</v>
      </c>
      <c r="AA38" s="442">
        <v>5.4553574674340061E-4</v>
      </c>
      <c r="AB38" s="442">
        <v>5.4811569706834335E-5</v>
      </c>
      <c r="AC38" s="442">
        <v>2.1364332701538046E-5</v>
      </c>
      <c r="AD38" s="442">
        <v>2.1581214739200172E-5</v>
      </c>
      <c r="AE38" s="442">
        <v>1.6305301777618254E-6</v>
      </c>
      <c r="AF38" s="442">
        <v>5.2877831614048015E-4</v>
      </c>
      <c r="AG38" s="442">
        <v>7.1782117376229883E-6</v>
      </c>
      <c r="AH38" s="442">
        <v>1.5703004134359469E-5</v>
      </c>
      <c r="AI38" s="442">
        <v>3.4199182515257501E-5</v>
      </c>
      <c r="AJ38" s="442">
        <v>1.0168627177133276</v>
      </c>
      <c r="AK38" s="442">
        <v>2.5680722638365615E-5</v>
      </c>
      <c r="AL38" s="442">
        <v>1.0857873709311034E-5</v>
      </c>
      <c r="AM38" s="442">
        <v>8.0678598167487075E-5</v>
      </c>
      <c r="AN38" s="442">
        <v>1.1747478097375579E-5</v>
      </c>
      <c r="AO38" s="442">
        <v>1.5908478463600554E-3</v>
      </c>
      <c r="AP38" s="318">
        <f t="shared" si="0"/>
        <v>1.0191383057934216</v>
      </c>
    </row>
    <row r="39" spans="1:42" ht="12.5" x14ac:dyDescent="0.2">
      <c r="A39" s="281" t="s">
        <v>482</v>
      </c>
      <c r="B39" s="283" t="s">
        <v>483</v>
      </c>
      <c r="C39" s="442">
        <v>2.1415742624436413E-4</v>
      </c>
      <c r="D39" s="442">
        <v>9.8644029939963946E-5</v>
      </c>
      <c r="E39" s="442">
        <v>1.9349787736767008E-5</v>
      </c>
      <c r="F39" s="442">
        <v>3.6470568190124764E-3</v>
      </c>
      <c r="G39" s="442">
        <v>5.9476934122257774E-4</v>
      </c>
      <c r="H39" s="442">
        <v>7.770024755869168E-4</v>
      </c>
      <c r="I39" s="442">
        <v>6.9198217675865432E-4</v>
      </c>
      <c r="J39" s="442">
        <v>1.5040304404916802E-3</v>
      </c>
      <c r="K39" s="442">
        <v>2.1302552799333459E-4</v>
      </c>
      <c r="L39" s="442">
        <v>4.7356882614171217E-4</v>
      </c>
      <c r="M39" s="442">
        <v>5.2123985566209473E-4</v>
      </c>
      <c r="N39" s="442">
        <v>4.7709139544535589E-4</v>
      </c>
      <c r="O39" s="442">
        <v>4.9478041188501362E-4</v>
      </c>
      <c r="P39" s="442">
        <v>9.0543759301903658E-4</v>
      </c>
      <c r="Q39" s="442">
        <v>2.4839666583183172E-3</v>
      </c>
      <c r="R39" s="442">
        <v>1.7466616793084424E-3</v>
      </c>
      <c r="S39" s="442">
        <v>1.0260251135205028E-4</v>
      </c>
      <c r="T39" s="442">
        <v>6.9994566511020291E-4</v>
      </c>
      <c r="U39" s="442">
        <v>6.4373568012708951E-4</v>
      </c>
      <c r="V39" s="442">
        <v>1.1603941100854944E-4</v>
      </c>
      <c r="W39" s="442">
        <v>2.2874191981474585E-4</v>
      </c>
      <c r="X39" s="442">
        <v>9.0879899141311528E-4</v>
      </c>
      <c r="Y39" s="442">
        <v>9.1995918155134181E-4</v>
      </c>
      <c r="Z39" s="442">
        <v>2.4045773702135811E-4</v>
      </c>
      <c r="AA39" s="442">
        <v>1.0394267274423901E-2</v>
      </c>
      <c r="AB39" s="442">
        <v>2.1148544560031638E-3</v>
      </c>
      <c r="AC39" s="442">
        <v>4.8772524886593784E-4</v>
      </c>
      <c r="AD39" s="442">
        <v>2.7798370569634672E-3</v>
      </c>
      <c r="AE39" s="442">
        <v>1.179992264462636E-4</v>
      </c>
      <c r="AF39" s="442">
        <v>1.7531049645769794E-3</v>
      </c>
      <c r="AG39" s="442">
        <v>6.3931127897982377E-4</v>
      </c>
      <c r="AH39" s="442">
        <v>2.2334056177746075E-4</v>
      </c>
      <c r="AI39" s="442">
        <v>2.1524619487753608E-3</v>
      </c>
      <c r="AJ39" s="442">
        <v>1.1788676245165987E-3</v>
      </c>
      <c r="AK39" s="442">
        <v>1.0002095206660817</v>
      </c>
      <c r="AL39" s="442">
        <v>2.1700877102786955E-3</v>
      </c>
      <c r="AM39" s="442">
        <v>3.2023541775736374E-3</v>
      </c>
      <c r="AN39" s="442">
        <v>2.4846008943548971E-4</v>
      </c>
      <c r="AO39" s="442">
        <v>3.9012010733234172E-3</v>
      </c>
      <c r="AP39" s="318">
        <f t="shared" si="0"/>
        <v>1.0463952378268635</v>
      </c>
    </row>
    <row r="40" spans="1:42" ht="12.5" x14ac:dyDescent="0.2">
      <c r="A40" s="281" t="s">
        <v>484</v>
      </c>
      <c r="B40" s="283" t="s">
        <v>41</v>
      </c>
      <c r="C40" s="442">
        <v>8.3470135883868483E-3</v>
      </c>
      <c r="D40" s="442">
        <v>8.757444099443781E-3</v>
      </c>
      <c r="E40" s="442">
        <v>7.2927126079505176E-4</v>
      </c>
      <c r="F40" s="442">
        <v>2.000867583850096E-2</v>
      </c>
      <c r="G40" s="442">
        <v>1.0672619756665832E-2</v>
      </c>
      <c r="H40" s="442">
        <v>1.0957209200132413E-2</v>
      </c>
      <c r="I40" s="442">
        <v>8.0667879485953244E-3</v>
      </c>
      <c r="J40" s="442">
        <v>1.4986791098269531E-2</v>
      </c>
      <c r="K40" s="442">
        <v>3.3197845147444195E-3</v>
      </c>
      <c r="L40" s="442">
        <v>1.2920721008319465E-2</v>
      </c>
      <c r="M40" s="442">
        <v>1.8357027506673645E-2</v>
      </c>
      <c r="N40" s="442">
        <v>4.0676589676719842E-3</v>
      </c>
      <c r="O40" s="442">
        <v>5.9399935640394681E-3</v>
      </c>
      <c r="P40" s="442">
        <v>9.3282183433320443E-3</v>
      </c>
      <c r="Q40" s="442">
        <v>1.2878469809881721E-2</v>
      </c>
      <c r="R40" s="442">
        <v>1.0874815183801864E-2</v>
      </c>
      <c r="S40" s="442">
        <v>1.0766967705223885E-2</v>
      </c>
      <c r="T40" s="442">
        <v>1.5173557822350359E-2</v>
      </c>
      <c r="U40" s="442">
        <v>1.3812366823535271E-2</v>
      </c>
      <c r="V40" s="442">
        <v>1.2756721854215662E-2</v>
      </c>
      <c r="W40" s="442">
        <v>9.0254481191167756E-3</v>
      </c>
      <c r="X40" s="442">
        <v>1.2772345908461579E-2</v>
      </c>
      <c r="Y40" s="442">
        <v>3.1327841937177393E-2</v>
      </c>
      <c r="Z40" s="442">
        <v>2.3169898624419413E-2</v>
      </c>
      <c r="AA40" s="442">
        <v>4.7640359095120891E-2</v>
      </c>
      <c r="AB40" s="442">
        <v>2.1185805725241015E-2</v>
      </c>
      <c r="AC40" s="442">
        <v>2.7738986366313296E-2</v>
      </c>
      <c r="AD40" s="442">
        <v>3.7240264872011652E-2</v>
      </c>
      <c r="AE40" s="442">
        <v>3.6333061815569654E-3</v>
      </c>
      <c r="AF40" s="442">
        <v>2.2387544835908855E-2</v>
      </c>
      <c r="AG40" s="442">
        <v>7.1562299469323715E-2</v>
      </c>
      <c r="AH40" s="442">
        <v>3.0162012395780292E-2</v>
      </c>
      <c r="AI40" s="442">
        <v>2.3434111100240764E-2</v>
      </c>
      <c r="AJ40" s="442">
        <v>1.6083815001021642E-2</v>
      </c>
      <c r="AK40" s="442">
        <v>2.6542575202089615E-2</v>
      </c>
      <c r="AL40" s="442">
        <v>1.0401303235744932</v>
      </c>
      <c r="AM40" s="442">
        <v>1.2958528111046181E-2</v>
      </c>
      <c r="AN40" s="442">
        <v>3.2384652739659474E-3</v>
      </c>
      <c r="AO40" s="442">
        <v>1.7917576659331084E-2</v>
      </c>
      <c r="AP40" s="318">
        <f t="shared" si="0"/>
        <v>1.6729560476878687</v>
      </c>
    </row>
    <row r="41" spans="1:42" ht="12.5" x14ac:dyDescent="0.2">
      <c r="A41" s="286">
        <v>37</v>
      </c>
      <c r="B41" s="283" t="s">
        <v>42</v>
      </c>
      <c r="C41" s="442">
        <v>7.9707252021533797E-5</v>
      </c>
      <c r="D41" s="442">
        <v>1.9088030149291481E-5</v>
      </c>
      <c r="E41" s="442">
        <v>9.7693359152590275E-6</v>
      </c>
      <c r="F41" s="442">
        <v>3.472090651582619E-5</v>
      </c>
      <c r="G41" s="442">
        <v>9.8922151999412567E-5</v>
      </c>
      <c r="H41" s="442">
        <v>2.6133027689956727E-5</v>
      </c>
      <c r="I41" s="442">
        <v>6.5156511452662419E-5</v>
      </c>
      <c r="J41" s="442">
        <v>5.230190024173264E-5</v>
      </c>
      <c r="K41" s="442">
        <v>6.1342012372930063E-6</v>
      </c>
      <c r="L41" s="442">
        <v>7.3329037148866681E-5</v>
      </c>
      <c r="M41" s="442">
        <v>2.9819776397081669E-5</v>
      </c>
      <c r="N41" s="442">
        <v>1.2720378008865607E-5</v>
      </c>
      <c r="O41" s="442">
        <v>2.5576609025638864E-5</v>
      </c>
      <c r="P41" s="442">
        <v>8.9690128889719539E-5</v>
      </c>
      <c r="Q41" s="442">
        <v>2.6236872859689313E-5</v>
      </c>
      <c r="R41" s="442">
        <v>2.3801374081711013E-5</v>
      </c>
      <c r="S41" s="442">
        <v>2.1779335502446489E-5</v>
      </c>
      <c r="T41" s="442">
        <v>1.3335170358561379E-4</v>
      </c>
      <c r="U41" s="442">
        <v>8.8722647671542545E-5</v>
      </c>
      <c r="V41" s="442">
        <v>2.8725115959552805E-5</v>
      </c>
      <c r="W41" s="442">
        <v>8.6139911214372453E-5</v>
      </c>
      <c r="X41" s="442">
        <v>4.0067097909405615E-4</v>
      </c>
      <c r="Y41" s="442">
        <v>1.7337905459130973E-4</v>
      </c>
      <c r="Z41" s="442">
        <v>2.3579380258644992E-5</v>
      </c>
      <c r="AA41" s="442">
        <v>6.0074313600443378E-5</v>
      </c>
      <c r="AB41" s="442">
        <v>3.8059529001346189E-5</v>
      </c>
      <c r="AC41" s="442">
        <v>4.2911814171107444E-4</v>
      </c>
      <c r="AD41" s="442">
        <v>4.2411451076291185E-5</v>
      </c>
      <c r="AE41" s="442">
        <v>1.8910663108948582E-4</v>
      </c>
      <c r="AF41" s="442">
        <v>2.1453006695143547E-4</v>
      </c>
      <c r="AG41" s="442">
        <v>1.106531763728083E-3</v>
      </c>
      <c r="AH41" s="442">
        <v>2.5889727689108207E-4</v>
      </c>
      <c r="AI41" s="442">
        <v>1.5264287291589373E-3</v>
      </c>
      <c r="AJ41" s="442">
        <v>6.1101347457424146E-3</v>
      </c>
      <c r="AK41" s="442">
        <v>1.3722511777698424E-3</v>
      </c>
      <c r="AL41" s="442">
        <v>4.2012991368803679E-4</v>
      </c>
      <c r="AM41" s="442">
        <v>1.0081788252932489</v>
      </c>
      <c r="AN41" s="442">
        <v>3.7656543357706302E-5</v>
      </c>
      <c r="AO41" s="442">
        <v>6.9037330680778652E-4</v>
      </c>
      <c r="AP41" s="318">
        <f t="shared" si="0"/>
        <v>1.0216136111985272</v>
      </c>
    </row>
    <row r="42" spans="1:42" ht="12.5" x14ac:dyDescent="0.2">
      <c r="A42" s="287">
        <v>38</v>
      </c>
      <c r="B42" s="272" t="s">
        <v>282</v>
      </c>
      <c r="C42" s="442">
        <v>6.5899617425718027E-3</v>
      </c>
      <c r="D42" s="442">
        <v>1.6377772584257062E-2</v>
      </c>
      <c r="E42" s="442">
        <v>4.2173423037293145E-4</v>
      </c>
      <c r="F42" s="442">
        <v>1.1655519138665717E-3</v>
      </c>
      <c r="G42" s="442">
        <v>7.4689656555818615E-3</v>
      </c>
      <c r="H42" s="442">
        <v>5.0012650816087635E-3</v>
      </c>
      <c r="I42" s="442">
        <v>5.9481006861668E-3</v>
      </c>
      <c r="J42" s="442">
        <v>4.5009255286187801E-3</v>
      </c>
      <c r="K42" s="442">
        <v>2.6922548586322845E-4</v>
      </c>
      <c r="L42" s="442">
        <v>1.6976458398747808E-3</v>
      </c>
      <c r="M42" s="442">
        <v>9.5755810327924195E-3</v>
      </c>
      <c r="N42" s="442">
        <v>4.1142399854082328E-4</v>
      </c>
      <c r="O42" s="442">
        <v>2.9156673532193369E-3</v>
      </c>
      <c r="P42" s="442">
        <v>3.4291805774731708E-3</v>
      </c>
      <c r="Q42" s="442">
        <v>4.9371609480120433E-3</v>
      </c>
      <c r="R42" s="442">
        <v>7.3845115885926207E-3</v>
      </c>
      <c r="S42" s="442">
        <v>8.6220570284398039E-4</v>
      </c>
      <c r="T42" s="442">
        <v>8.2131998400109315E-3</v>
      </c>
      <c r="U42" s="442">
        <v>7.7668845220354114E-3</v>
      </c>
      <c r="V42" s="442">
        <v>1.0025215989529095E-3</v>
      </c>
      <c r="W42" s="442">
        <v>5.7169840211727992E-3</v>
      </c>
      <c r="X42" s="442">
        <v>1.0485952311798354E-2</v>
      </c>
      <c r="Y42" s="442">
        <v>6.8552119002645391E-3</v>
      </c>
      <c r="Z42" s="442">
        <v>1.0598042309461764E-3</v>
      </c>
      <c r="AA42" s="442">
        <v>9.2827272360986035E-3</v>
      </c>
      <c r="AB42" s="442">
        <v>2.0150211090398898E-2</v>
      </c>
      <c r="AC42" s="442">
        <v>1.5078581061346201E-2</v>
      </c>
      <c r="AD42" s="442">
        <v>2.4754794650644514E-2</v>
      </c>
      <c r="AE42" s="442">
        <v>1.1552730122926104E-3</v>
      </c>
      <c r="AF42" s="442">
        <v>1.2800396521717826E-2</v>
      </c>
      <c r="AG42" s="442">
        <v>3.8357820101319303E-3</v>
      </c>
      <c r="AH42" s="442">
        <v>2.0170223840826177E-2</v>
      </c>
      <c r="AI42" s="442">
        <v>2.61936204727726E-2</v>
      </c>
      <c r="AJ42" s="442">
        <v>1.2939322783737642E-2</v>
      </c>
      <c r="AK42" s="442">
        <v>3.3177477865448592E-2</v>
      </c>
      <c r="AL42" s="442">
        <v>1.0260969445071693E-2</v>
      </c>
      <c r="AM42" s="442">
        <v>1.3310669335130027E-2</v>
      </c>
      <c r="AN42" s="442">
        <v>1.002263040959859</v>
      </c>
      <c r="AO42" s="442">
        <v>6.3404527000113101E-3</v>
      </c>
      <c r="AP42" s="318">
        <f t="shared" si="0"/>
        <v>1.3254305286609145</v>
      </c>
    </row>
    <row r="43" spans="1:42" ht="12.5" x14ac:dyDescent="0.2">
      <c r="A43" s="287">
        <v>39</v>
      </c>
      <c r="B43" s="272" t="s">
        <v>283</v>
      </c>
      <c r="C43" s="442">
        <v>5.1858854164877006E-3</v>
      </c>
      <c r="D43" s="442">
        <v>7.0998026838690635E-3</v>
      </c>
      <c r="E43" s="442">
        <v>3.0644274378475929E-4</v>
      </c>
      <c r="F43" s="442">
        <v>1.8140323016196093E-2</v>
      </c>
      <c r="G43" s="442">
        <v>7.8224762207915674E-3</v>
      </c>
      <c r="H43" s="442">
        <v>4.71977841046008E-3</v>
      </c>
      <c r="I43" s="442">
        <v>4.4798293912939749E-3</v>
      </c>
      <c r="J43" s="442">
        <v>2.4318016546372068E-3</v>
      </c>
      <c r="K43" s="442">
        <v>1.0583833946919479E-3</v>
      </c>
      <c r="L43" s="442">
        <v>2.8674361041650083E-3</v>
      </c>
      <c r="M43" s="442">
        <v>1.0562295076113086E-2</v>
      </c>
      <c r="N43" s="442">
        <v>4.0786910206739154E-3</v>
      </c>
      <c r="O43" s="442">
        <v>6.6090901629378453E-3</v>
      </c>
      <c r="P43" s="442">
        <v>4.8820162075311948E-3</v>
      </c>
      <c r="Q43" s="442">
        <v>9.1873742877964758E-3</v>
      </c>
      <c r="R43" s="442">
        <v>7.755076886891487E-3</v>
      </c>
      <c r="S43" s="442">
        <v>3.6077605107553085E-3</v>
      </c>
      <c r="T43" s="442">
        <v>2.2600542919766755E-3</v>
      </c>
      <c r="U43" s="442">
        <v>4.2437833559701935E-3</v>
      </c>
      <c r="V43" s="442">
        <v>3.4068823516867314E-3</v>
      </c>
      <c r="W43" s="442">
        <v>2.6807092301453618E-3</v>
      </c>
      <c r="X43" s="442">
        <v>4.8568855426236526E-3</v>
      </c>
      <c r="Y43" s="442">
        <v>1.6589138843022756E-2</v>
      </c>
      <c r="Z43" s="442">
        <v>4.7046210100429309E-3</v>
      </c>
      <c r="AA43" s="442">
        <v>1.2235810965319598E-2</v>
      </c>
      <c r="AB43" s="442">
        <v>2.605748422433618E-2</v>
      </c>
      <c r="AC43" s="442">
        <v>9.7939438544596743E-3</v>
      </c>
      <c r="AD43" s="442">
        <v>9.2054967553988013E-3</v>
      </c>
      <c r="AE43" s="442">
        <v>8.5080112127268437E-4</v>
      </c>
      <c r="AF43" s="442">
        <v>1.4205727888724968E-2</v>
      </c>
      <c r="AG43" s="442">
        <v>2.4370259258037225E-3</v>
      </c>
      <c r="AH43" s="442">
        <v>5.1487503451167465E-3</v>
      </c>
      <c r="AI43" s="442">
        <v>1.530118814146619E-2</v>
      </c>
      <c r="AJ43" s="442">
        <v>5.7184659946295105E-3</v>
      </c>
      <c r="AK43" s="442">
        <v>1.0674211569965647E-2</v>
      </c>
      <c r="AL43" s="442">
        <v>5.0835579549543593E-3</v>
      </c>
      <c r="AM43" s="442">
        <v>5.5705508053257927E-3</v>
      </c>
      <c r="AN43" s="442">
        <v>2.3202044865352055E-3</v>
      </c>
      <c r="AO43" s="442">
        <v>1.0025991736813258</v>
      </c>
      <c r="AP43" s="318">
        <f t="shared" si="0"/>
        <v>0.2641397578478541</v>
      </c>
    </row>
    <row r="44" spans="1:42" ht="12.5" x14ac:dyDescent="0.2">
      <c r="A44" s="319">
        <v>40</v>
      </c>
      <c r="B44" s="320" t="s">
        <v>43</v>
      </c>
      <c r="C44" s="321">
        <f t="shared" ref="C44:AO44" si="1">SUM(C5:C42)</f>
        <v>1.2163294992978595</v>
      </c>
      <c r="D44" s="322">
        <f t="shared" si="1"/>
        <v>1.2325459552658018</v>
      </c>
      <c r="E44" s="322">
        <f t="shared" si="1"/>
        <v>1.0520835875973633</v>
      </c>
      <c r="F44" s="322">
        <f t="shared" si="1"/>
        <v>1.1089733569649542</v>
      </c>
      <c r="G44" s="322">
        <f t="shared" si="1"/>
        <v>1.2919763962705486</v>
      </c>
      <c r="H44" s="322">
        <f t="shared" si="1"/>
        <v>1.0973141396716741</v>
      </c>
      <c r="I44" s="322">
        <f t="shared" si="1"/>
        <v>1.257671201566593</v>
      </c>
      <c r="J44" s="322">
        <f t="shared" si="1"/>
        <v>1.0906596653774059</v>
      </c>
      <c r="K44" s="322">
        <f t="shared" si="1"/>
        <v>1.0762693740788281</v>
      </c>
      <c r="L44" s="322">
        <f t="shared" si="1"/>
        <v>1.1372921479602065</v>
      </c>
      <c r="M44" s="322">
        <f t="shared" si="1"/>
        <v>1.1413996654355016</v>
      </c>
      <c r="N44" s="322">
        <f t="shared" si="1"/>
        <v>1.0911597141153428</v>
      </c>
      <c r="O44" s="322">
        <f t="shared" si="1"/>
        <v>1.176645193570405</v>
      </c>
      <c r="P44" s="322">
        <f t="shared" si="1"/>
        <v>1.1193578149504761</v>
      </c>
      <c r="Q44" s="322">
        <f t="shared" si="1"/>
        <v>1.1214141288582142</v>
      </c>
      <c r="R44" s="322">
        <f t="shared" si="1"/>
        <v>1.109556881058094</v>
      </c>
      <c r="S44" s="322">
        <f t="shared" si="1"/>
        <v>1.1271819094750466</v>
      </c>
      <c r="T44" s="322">
        <f t="shared" si="1"/>
        <v>1.144061266302266</v>
      </c>
      <c r="U44" s="322">
        <f t="shared" si="1"/>
        <v>1.2174158888585112</v>
      </c>
      <c r="V44" s="322">
        <f t="shared" si="1"/>
        <v>1.1376127216652645</v>
      </c>
      <c r="W44" s="322">
        <f t="shared" si="1"/>
        <v>1.1837019311513886</v>
      </c>
      <c r="X44" s="322">
        <f t="shared" si="1"/>
        <v>1.2225411299708726</v>
      </c>
      <c r="Y44" s="322">
        <f t="shared" si="1"/>
        <v>1.1774551311476527</v>
      </c>
      <c r="Z44" s="322">
        <f t="shared" si="1"/>
        <v>1.136264044676728</v>
      </c>
      <c r="AA44" s="322">
        <f t="shared" si="1"/>
        <v>1.2606003245035746</v>
      </c>
      <c r="AB44" s="322">
        <f t="shared" si="1"/>
        <v>1.1275603429585859</v>
      </c>
      <c r="AC44" s="322">
        <f t="shared" si="1"/>
        <v>1.1210432716877889</v>
      </c>
      <c r="AD44" s="322">
        <f t="shared" si="1"/>
        <v>1.1496032581504545</v>
      </c>
      <c r="AE44" s="322">
        <f t="shared" si="1"/>
        <v>1.0517061413521043</v>
      </c>
      <c r="AF44" s="322">
        <f t="shared" si="1"/>
        <v>1.1088404749840555</v>
      </c>
      <c r="AG44" s="322">
        <f t="shared" si="1"/>
        <v>1.1516217684797314</v>
      </c>
      <c r="AH44" s="322">
        <f t="shared" si="1"/>
        <v>1.1431200466838602</v>
      </c>
      <c r="AI44" s="322">
        <f t="shared" si="1"/>
        <v>1.1427083146672508</v>
      </c>
      <c r="AJ44" s="322">
        <f t="shared" si="1"/>
        <v>1.1291784270790364</v>
      </c>
      <c r="AK44" s="322">
        <f t="shared" si="1"/>
        <v>1.1894778313940551</v>
      </c>
      <c r="AL44" s="322">
        <f t="shared" si="1"/>
        <v>1.1238423552258774</v>
      </c>
      <c r="AM44" s="322">
        <f t="shared" si="1"/>
        <v>1.1791551444642698</v>
      </c>
      <c r="AN44" s="322">
        <f t="shared" si="1"/>
        <v>1.4208178047451785</v>
      </c>
      <c r="AO44" s="322">
        <f t="shared" si="1"/>
        <v>0.41415149700747739</v>
      </c>
      <c r="AP44" s="323">
        <f t="shared" si="0"/>
        <v>43.966158251662819</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W43"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0" t="s">
        <v>490</v>
      </c>
      <c r="B3" s="461"/>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0" t="s">
        <v>490</v>
      </c>
      <c r="B49" s="462"/>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0.1409443990188062</v>
      </c>
      <c r="E5" s="77">
        <f>$C$5*D5</f>
        <v>14.094439901880621</v>
      </c>
      <c r="F5" s="76">
        <f>分析係数表!C8</f>
        <v>0.68488372093023253</v>
      </c>
      <c r="G5" s="77">
        <f t="shared" ref="G5:G38" si="0">E5*F5</f>
        <v>9.6530524444275407</v>
      </c>
      <c r="H5" s="77">
        <f t="array" ref="H5:H43">MMULT(逆行列係数!C5:AO43,'1'!G5:G43)</f>
        <v>10.949175077864416</v>
      </c>
      <c r="I5" s="77">
        <f t="shared" ref="I5:I38" si="1">C5+H5</f>
        <v>110.94917507786441</v>
      </c>
      <c r="J5" s="76">
        <f>分析係数表!G8</f>
        <v>0.11968520032706459</v>
      </c>
      <c r="K5" s="78">
        <f t="shared" ref="K5:K38" si="2">I5*J5</f>
        <v>13.278974245316764</v>
      </c>
      <c r="L5" s="79" t="s">
        <v>177</v>
      </c>
      <c r="M5" s="80" t="s">
        <v>177</v>
      </c>
      <c r="N5" s="81">
        <f>分析係数表!H8</f>
        <v>1.1759401339568168E-2</v>
      </c>
      <c r="O5" s="82">
        <f t="shared" ref="O5:O43" si="3">$M$44*N5</f>
        <v>0.12036781401224961</v>
      </c>
      <c r="P5" s="76">
        <f>分析係数表!C8</f>
        <v>0.68488372093023253</v>
      </c>
      <c r="Q5" s="82">
        <f t="shared" ref="Q5:Q38" si="4">O5*P5</f>
        <v>8.2437956340947693E-2</v>
      </c>
      <c r="R5" s="83">
        <f t="array" ref="R5:R43">MMULT(逆行列係数!C5:AO43,'1'!Q5:Q43)</f>
        <v>0.11887134483427751</v>
      </c>
      <c r="S5" s="84">
        <f t="shared" ref="S5:S38" si="5">I5+R5</f>
        <v>111.06804642269869</v>
      </c>
      <c r="T5" s="85">
        <f>分析係数表!F8</f>
        <v>0.45145134914145546</v>
      </c>
      <c r="U5" s="86">
        <f t="shared" ref="U5:U43" si="6">S5*T5</f>
        <v>50.141819404033129</v>
      </c>
      <c r="V5" s="87">
        <f>分析係数表!D8</f>
        <v>0.31204006541291907</v>
      </c>
      <c r="W5" s="167">
        <f t="shared" ref="W5:W43" si="7">ROUND(S5*V5,0)</f>
        <v>35</v>
      </c>
      <c r="X5" s="76">
        <f>分析係数表!E8</f>
        <v>0.14922322158626328</v>
      </c>
      <c r="Y5" s="166">
        <f t="shared" ref="Y5:Y43" si="8">ROUND(S5*X5,0)</f>
        <v>17</v>
      </c>
    </row>
    <row r="6" spans="1:25" x14ac:dyDescent="0.2">
      <c r="A6" s="6" t="s">
        <v>219</v>
      </c>
      <c r="B6" s="5" t="s">
        <v>265</v>
      </c>
      <c r="C6" s="90"/>
      <c r="D6" s="76">
        <f>投入係数表!C6</f>
        <v>2.0441537203597711E-4</v>
      </c>
      <c r="E6" s="77">
        <f t="shared" ref="E6:E38" si="9">$C$5*D6</f>
        <v>2.0441537203597711E-2</v>
      </c>
      <c r="F6" s="76">
        <f>分析係数表!C9</f>
        <v>0.9299655568312285</v>
      </c>
      <c r="G6" s="77">
        <f t="shared" si="0"/>
        <v>1.9009925528030019E-2</v>
      </c>
      <c r="H6" s="77">
        <v>4.2227889127346659E-2</v>
      </c>
      <c r="I6" s="77">
        <f t="shared" si="1"/>
        <v>4.2227889127346659E-2</v>
      </c>
      <c r="J6" s="76">
        <f>分析係数表!G9</f>
        <v>0.24742268041237114</v>
      </c>
      <c r="K6" s="78">
        <f t="shared" si="2"/>
        <v>1.0448137516044535E-2</v>
      </c>
      <c r="L6" s="79"/>
      <c r="M6" s="80"/>
      <c r="N6" s="81">
        <f>分析係数表!H9</f>
        <v>6.1815034870952028E-4</v>
      </c>
      <c r="O6" s="82">
        <f t="shared" si="3"/>
        <v>6.327312424886343E-3</v>
      </c>
      <c r="P6" s="76">
        <f>分析係数表!C9</f>
        <v>0.9299655568312285</v>
      </c>
      <c r="Q6" s="82">
        <f t="shared" si="4"/>
        <v>5.8841826224545783E-3</v>
      </c>
      <c r="R6" s="83">
        <v>8.1051944834485638E-3</v>
      </c>
      <c r="S6" s="84">
        <f t="shared" si="5"/>
        <v>5.0333083610795221E-2</v>
      </c>
      <c r="T6" s="85">
        <f>分析係数表!F9</f>
        <v>0.67468499427262318</v>
      </c>
      <c r="U6" s="86">
        <f t="shared" si="6"/>
        <v>3.3958976227672841E-2</v>
      </c>
      <c r="V6" s="87">
        <f>分析係数表!D9</f>
        <v>0.16609392898052691</v>
      </c>
      <c r="W6" s="167">
        <f t="shared" si="7"/>
        <v>0</v>
      </c>
      <c r="X6" s="76">
        <f>分析係数表!E9</f>
        <v>9.736540664375716E-2</v>
      </c>
      <c r="Y6" s="166">
        <f t="shared" si="8"/>
        <v>0</v>
      </c>
    </row>
    <row r="7" spans="1:25" x14ac:dyDescent="0.2">
      <c r="A7" s="6" t="s">
        <v>220</v>
      </c>
      <c r="B7" s="5" t="s">
        <v>266</v>
      </c>
      <c r="C7" s="90"/>
      <c r="D7" s="76">
        <f>投入係数表!C7</f>
        <v>0</v>
      </c>
      <c r="E7" s="77">
        <f t="shared" si="9"/>
        <v>0</v>
      </c>
      <c r="F7" s="76">
        <f>分析係数表!C10</f>
        <v>1.2922465208747513E-2</v>
      </c>
      <c r="G7" s="77">
        <f t="shared" si="0"/>
        <v>0</v>
      </c>
      <c r="H7" s="77">
        <v>8.5819954411932037E-4</v>
      </c>
      <c r="I7" s="77">
        <f t="shared" si="1"/>
        <v>8.5819954411932037E-4</v>
      </c>
      <c r="J7" s="76">
        <f>分析係数表!G10</f>
        <v>0.17647058823529413</v>
      </c>
      <c r="K7" s="78">
        <f t="shared" si="2"/>
        <v>1.5144697837399772E-4</v>
      </c>
      <c r="L7" s="79"/>
      <c r="M7" s="80"/>
      <c r="N7" s="81">
        <f>分析係数表!H10</f>
        <v>1.1926665551571919E-3</v>
      </c>
      <c r="O7" s="82">
        <f t="shared" si="3"/>
        <v>1.2207991031545413E-2</v>
      </c>
      <c r="P7" s="76">
        <f>分析係数表!C10</f>
        <v>1.2922465208747513E-2</v>
      </c>
      <c r="Q7" s="82">
        <f t="shared" si="4"/>
        <v>1.5775733937384726E-4</v>
      </c>
      <c r="R7" s="83">
        <v>2.6035504629131679E-4</v>
      </c>
      <c r="S7" s="84">
        <f t="shared" si="5"/>
        <v>1.1185545904106372E-3</v>
      </c>
      <c r="T7" s="85">
        <f>分析係数表!F10</f>
        <v>0.58823529411764708</v>
      </c>
      <c r="U7" s="86">
        <f t="shared" si="6"/>
        <v>6.5797328847684545E-4</v>
      </c>
      <c r="V7" s="87">
        <f>分析係数表!D10</f>
        <v>5.8823529411764705E-2</v>
      </c>
      <c r="W7" s="167">
        <f t="shared" si="7"/>
        <v>0</v>
      </c>
      <c r="X7" s="76">
        <f>分析係数表!E10</f>
        <v>0</v>
      </c>
      <c r="Y7" s="166">
        <f t="shared" si="8"/>
        <v>0</v>
      </c>
    </row>
    <row r="8" spans="1:25" x14ac:dyDescent="0.2">
      <c r="A8" s="6" t="s">
        <v>221</v>
      </c>
      <c r="B8" s="5" t="s">
        <v>27</v>
      </c>
      <c r="C8" s="90"/>
      <c r="D8" s="76">
        <f>投入係数表!C8</f>
        <v>0</v>
      </c>
      <c r="E8" s="77">
        <f t="shared" si="9"/>
        <v>0</v>
      </c>
      <c r="F8" s="76">
        <f>分析係数表!C11</f>
        <v>8.1708834508502748E-2</v>
      </c>
      <c r="G8" s="77">
        <f t="shared" si="0"/>
        <v>0</v>
      </c>
      <c r="H8" s="77">
        <v>7.256328463139671E-3</v>
      </c>
      <c r="I8" s="77">
        <f t="shared" si="1"/>
        <v>7.256328463139671E-3</v>
      </c>
      <c r="J8" s="76">
        <f>分析係数表!G11</f>
        <v>0.34375</v>
      </c>
      <c r="K8" s="78">
        <f t="shared" si="2"/>
        <v>2.4943629092042618E-3</v>
      </c>
      <c r="L8" s="79"/>
      <c r="M8" s="80"/>
      <c r="N8" s="81">
        <f>分析係数表!H11</f>
        <v>-2.1817071130924245E-5</v>
      </c>
      <c r="O8" s="82">
        <f t="shared" si="3"/>
        <v>-2.2331690911363562E-4</v>
      </c>
      <c r="P8" s="76">
        <f>分析係数表!C11</f>
        <v>8.1708834508502748E-2</v>
      </c>
      <c r="Q8" s="82">
        <f t="shared" si="4"/>
        <v>-1.8246964369716402E-5</v>
      </c>
      <c r="R8" s="83">
        <v>1.4461226417207525E-3</v>
      </c>
      <c r="S8" s="84">
        <f t="shared" si="5"/>
        <v>8.7024511048604241E-3</v>
      </c>
      <c r="T8" s="85">
        <f>分析係数表!F11</f>
        <v>0.56944444444444442</v>
      </c>
      <c r="U8" s="86">
        <f t="shared" si="6"/>
        <v>4.9555624347121857E-3</v>
      </c>
      <c r="V8" s="87">
        <f>分析係数表!D11</f>
        <v>3.8194444444444448E-2</v>
      </c>
      <c r="W8" s="167">
        <f t="shared" si="7"/>
        <v>0</v>
      </c>
      <c r="X8" s="76">
        <f>分析係数表!E11</f>
        <v>3.125E-2</v>
      </c>
      <c r="Y8" s="166">
        <f t="shared" si="8"/>
        <v>0</v>
      </c>
    </row>
    <row r="9" spans="1:25" x14ac:dyDescent="0.2">
      <c r="A9" s="6" t="s">
        <v>222</v>
      </c>
      <c r="B9" s="5" t="s">
        <v>190</v>
      </c>
      <c r="C9" s="90"/>
      <c r="D9" s="76">
        <f>投入係数表!C9</f>
        <v>0.13184791496320522</v>
      </c>
      <c r="E9" s="77">
        <f t="shared" si="9"/>
        <v>13.184791496320521</v>
      </c>
      <c r="F9" s="76">
        <f>分析係数表!C12</f>
        <v>0.11314574959059098</v>
      </c>
      <c r="G9" s="77">
        <f t="shared" si="0"/>
        <v>1.4918031170468351</v>
      </c>
      <c r="H9" s="77">
        <v>1.6962256883586304</v>
      </c>
      <c r="I9" s="77">
        <f t="shared" si="1"/>
        <v>1.6962256883586304</v>
      </c>
      <c r="J9" s="76">
        <f>分析係数表!G12</f>
        <v>0.14250333396837492</v>
      </c>
      <c r="K9" s="78">
        <f t="shared" si="2"/>
        <v>0.24171781575390655</v>
      </c>
      <c r="L9" s="79"/>
      <c r="M9" s="80"/>
      <c r="N9" s="81">
        <f>分析係数表!H12</f>
        <v>9.1697149963274591E-2</v>
      </c>
      <c r="O9" s="82">
        <f t="shared" si="3"/>
        <v>0.93860096900461043</v>
      </c>
      <c r="P9" s="76">
        <f>分析係数表!C12</f>
        <v>0.11314574959059098</v>
      </c>
      <c r="Q9" s="82">
        <f t="shared" si="4"/>
        <v>0.1061987102044817</v>
      </c>
      <c r="R9" s="83">
        <v>0.11999148126556465</v>
      </c>
      <c r="S9" s="84">
        <f t="shared" si="5"/>
        <v>1.8162171696241951</v>
      </c>
      <c r="T9" s="85">
        <f>分析係数表!F12</f>
        <v>0.2998031371054804</v>
      </c>
      <c r="U9" s="86">
        <f t="shared" si="6"/>
        <v>0.54450760511817009</v>
      </c>
      <c r="V9" s="87">
        <f>分析係数表!D12</f>
        <v>7.6141487267416014E-2</v>
      </c>
      <c r="W9" s="167">
        <f t="shared" si="7"/>
        <v>0</v>
      </c>
      <c r="X9" s="76">
        <f>分析係数表!E12</f>
        <v>6.4266209436718111E-2</v>
      </c>
      <c r="Y9" s="166">
        <f t="shared" si="8"/>
        <v>0</v>
      </c>
    </row>
    <row r="10" spans="1:25" x14ac:dyDescent="0.2">
      <c r="A10" s="6" t="s">
        <v>223</v>
      </c>
      <c r="B10" s="5" t="s">
        <v>28</v>
      </c>
      <c r="C10" s="90"/>
      <c r="D10" s="76">
        <f>投入係数表!C10</f>
        <v>4.2927228127555188E-3</v>
      </c>
      <c r="E10" s="77">
        <f t="shared" si="9"/>
        <v>0.42927228127555189</v>
      </c>
      <c r="F10" s="76">
        <f>分析係数表!C13</f>
        <v>0</v>
      </c>
      <c r="G10" s="77">
        <f t="shared" si="0"/>
        <v>0</v>
      </c>
      <c r="H10" s="77">
        <v>0</v>
      </c>
      <c r="I10" s="77">
        <f t="shared" si="1"/>
        <v>0</v>
      </c>
      <c r="J10" s="76">
        <f>分析係数表!G13</f>
        <v>0.2447171097477846</v>
      </c>
      <c r="K10" s="78">
        <f t="shared" si="2"/>
        <v>0</v>
      </c>
      <c r="L10" s="79"/>
      <c r="M10" s="80"/>
      <c r="N10" s="81">
        <f>分析係数表!H13</f>
        <v>1.4064738522402497E-2</v>
      </c>
      <c r="O10" s="82">
        <f t="shared" si="3"/>
        <v>0.14396496740859044</v>
      </c>
      <c r="P10" s="76">
        <f>分析係数表!C13</f>
        <v>0</v>
      </c>
      <c r="Q10" s="82">
        <f t="shared" si="4"/>
        <v>0</v>
      </c>
      <c r="R10" s="83">
        <v>0</v>
      </c>
      <c r="S10" s="84">
        <f t="shared" si="5"/>
        <v>0</v>
      </c>
      <c r="T10" s="85">
        <f>分析係数表!F13</f>
        <v>0.3830947511929107</v>
      </c>
      <c r="U10" s="86">
        <f t="shared" si="6"/>
        <v>0</v>
      </c>
      <c r="V10" s="87">
        <f>分析係数表!D13</f>
        <v>0.39604635310156783</v>
      </c>
      <c r="W10" s="167">
        <f t="shared" si="7"/>
        <v>0</v>
      </c>
      <c r="X10" s="76">
        <f>分析係数表!E13</f>
        <v>0.32038173142467619</v>
      </c>
      <c r="Y10" s="166">
        <f t="shared" si="8"/>
        <v>0</v>
      </c>
    </row>
    <row r="11" spans="1:25" x14ac:dyDescent="0.2">
      <c r="A11" s="6" t="s">
        <v>224</v>
      </c>
      <c r="B11" s="5" t="s">
        <v>267</v>
      </c>
      <c r="C11" s="90"/>
      <c r="D11" s="76">
        <f>投入係数表!C11</f>
        <v>2.6880621422730989E-2</v>
      </c>
      <c r="E11" s="77">
        <f t="shared" si="9"/>
        <v>2.688062142273099</v>
      </c>
      <c r="F11" s="76">
        <f>分析係数表!C14</f>
        <v>0.3356233343204027</v>
      </c>
      <c r="G11" s="77">
        <f t="shared" si="0"/>
        <v>0.90217637905014225</v>
      </c>
      <c r="H11" s="77">
        <v>1.392130959669545</v>
      </c>
      <c r="I11" s="77">
        <f t="shared" si="1"/>
        <v>1.392130959669545</v>
      </c>
      <c r="J11" s="76">
        <f>分析係数表!G14</f>
        <v>0.16310052482842147</v>
      </c>
      <c r="K11" s="78">
        <f t="shared" si="2"/>
        <v>0.22705729015199683</v>
      </c>
      <c r="L11" s="79"/>
      <c r="M11" s="80"/>
      <c r="N11" s="81">
        <f>分析係数表!H14</f>
        <v>1.1635771269826263E-3</v>
      </c>
      <c r="O11" s="82">
        <f t="shared" si="3"/>
        <v>1.1910235152727232E-2</v>
      </c>
      <c r="P11" s="76">
        <f>分析係数表!C14</f>
        <v>0.3356233343204027</v>
      </c>
      <c r="Q11" s="82">
        <f t="shared" si="4"/>
        <v>3.9973528344983845E-3</v>
      </c>
      <c r="R11" s="83">
        <v>4.6780193415574267E-2</v>
      </c>
      <c r="S11" s="84">
        <f t="shared" si="5"/>
        <v>1.4389111530851193</v>
      </c>
      <c r="T11" s="85">
        <f>分析係数表!F14</f>
        <v>0.30244919930022879</v>
      </c>
      <c r="U11" s="86">
        <f t="shared" si="6"/>
        <v>0.43519752611476326</v>
      </c>
      <c r="V11" s="87">
        <f>分析係数表!D14</f>
        <v>4.1515273852778901E-2</v>
      </c>
      <c r="W11" s="167">
        <f t="shared" si="7"/>
        <v>0</v>
      </c>
      <c r="X11" s="76">
        <f>分析係数表!E14</f>
        <v>3.7780917776880633E-2</v>
      </c>
      <c r="Y11" s="166">
        <f t="shared" si="8"/>
        <v>0</v>
      </c>
    </row>
    <row r="12" spans="1:25" x14ac:dyDescent="0.2">
      <c r="A12" s="6" t="s">
        <v>225</v>
      </c>
      <c r="B12" s="5" t="s">
        <v>29</v>
      </c>
      <c r="C12" s="90"/>
      <c r="D12" s="76">
        <f>投入係数表!C12</f>
        <v>6.7763695829926404E-2</v>
      </c>
      <c r="E12" s="77">
        <f t="shared" si="9"/>
        <v>6.7763695829926407</v>
      </c>
      <c r="F12" s="76">
        <f>分析係数表!C15</f>
        <v>0</v>
      </c>
      <c r="G12" s="77">
        <f t="shared" si="0"/>
        <v>0</v>
      </c>
      <c r="H12" s="77">
        <v>0</v>
      </c>
      <c r="I12" s="77">
        <f t="shared" si="1"/>
        <v>0</v>
      </c>
      <c r="J12" s="76">
        <f>分析係数表!G15</f>
        <v>9.5606539729529705E-2</v>
      </c>
      <c r="K12" s="78">
        <f t="shared" si="2"/>
        <v>0</v>
      </c>
      <c r="L12" s="79"/>
      <c r="M12" s="80"/>
      <c r="N12" s="81">
        <f>分析係数表!H15</f>
        <v>8.4650235987986065E-3</v>
      </c>
      <c r="O12" s="82">
        <f t="shared" si="3"/>
        <v>8.6646960736090614E-2</v>
      </c>
      <c r="P12" s="76">
        <f>分析係数表!C15</f>
        <v>0</v>
      </c>
      <c r="Q12" s="82">
        <f t="shared" si="4"/>
        <v>0</v>
      </c>
      <c r="R12" s="83">
        <v>0</v>
      </c>
      <c r="S12" s="84">
        <f t="shared" si="5"/>
        <v>0</v>
      </c>
      <c r="T12" s="85">
        <f>分析係数表!F15</f>
        <v>0.30377447352486037</v>
      </c>
      <c r="U12" s="86">
        <f t="shared" si="6"/>
        <v>0</v>
      </c>
      <c r="V12" s="87">
        <f>分析係数表!D15</f>
        <v>5.3286685056852585E-2</v>
      </c>
      <c r="W12" s="167">
        <f t="shared" si="7"/>
        <v>0</v>
      </c>
      <c r="X12" s="76">
        <f>分析係数表!E15</f>
        <v>4.9317096144789074E-2</v>
      </c>
      <c r="Y12" s="166">
        <f t="shared" si="8"/>
        <v>0</v>
      </c>
    </row>
    <row r="13" spans="1:25" x14ac:dyDescent="0.2">
      <c r="A13" s="6" t="s">
        <v>226</v>
      </c>
      <c r="B13" s="5" t="s">
        <v>30</v>
      </c>
      <c r="C13" s="90"/>
      <c r="D13" s="76">
        <f>投入係数表!C13</f>
        <v>7.1545380212591986E-3</v>
      </c>
      <c r="E13" s="77">
        <f t="shared" si="9"/>
        <v>0.71545380212591991</v>
      </c>
      <c r="F13" s="76">
        <f>分析係数表!C16</f>
        <v>4.9444829979181093E-2</v>
      </c>
      <c r="G13" s="77">
        <f t="shared" si="0"/>
        <v>3.5375491604074785E-2</v>
      </c>
      <c r="H13" s="77">
        <v>4.528873240849618E-2</v>
      </c>
      <c r="I13" s="77">
        <f t="shared" si="1"/>
        <v>4.528873240849618E-2</v>
      </c>
      <c r="J13" s="76">
        <f>分析係数表!G16</f>
        <v>3.3546325878594248E-2</v>
      </c>
      <c r="K13" s="78">
        <f t="shared" si="2"/>
        <v>1.5192705760038653E-3</v>
      </c>
      <c r="L13" s="79"/>
      <c r="M13" s="80"/>
      <c r="N13" s="81">
        <f>分析係数表!H16</f>
        <v>1.6697331772200688E-2</v>
      </c>
      <c r="O13" s="82">
        <f t="shared" si="3"/>
        <v>0.1709118744416358</v>
      </c>
      <c r="P13" s="76">
        <f>分析係数表!C16</f>
        <v>4.9444829979181093E-2</v>
      </c>
      <c r="Q13" s="82">
        <f t="shared" si="4"/>
        <v>8.4507085731898284E-3</v>
      </c>
      <c r="R13" s="83">
        <v>1.0066815266238902E-2</v>
      </c>
      <c r="S13" s="84">
        <f t="shared" si="5"/>
        <v>5.5355547674735078E-2</v>
      </c>
      <c r="T13" s="85">
        <f>分析係数表!F16</f>
        <v>0.28753993610223644</v>
      </c>
      <c r="U13" s="86">
        <f t="shared" si="6"/>
        <v>1.5916930641297629E-2</v>
      </c>
      <c r="V13" s="87">
        <f>分析係数表!D16</f>
        <v>3.9936102236421724E-2</v>
      </c>
      <c r="W13" s="167">
        <f t="shared" si="7"/>
        <v>0</v>
      </c>
      <c r="X13" s="76">
        <f>分析係数表!E16</f>
        <v>3.1948881789137379E-2</v>
      </c>
      <c r="Y13" s="166">
        <f t="shared" si="8"/>
        <v>0</v>
      </c>
    </row>
    <row r="14" spans="1:25" x14ac:dyDescent="0.2">
      <c r="A14" s="6" t="s">
        <v>2</v>
      </c>
      <c r="B14" s="5" t="s">
        <v>364</v>
      </c>
      <c r="C14" s="90"/>
      <c r="D14" s="76">
        <f>投入係数表!C14</f>
        <v>8.0744071954210964E-3</v>
      </c>
      <c r="E14" s="77">
        <f t="shared" si="9"/>
        <v>0.80744071954210961</v>
      </c>
      <c r="F14" s="76">
        <f>分析係数表!C17</f>
        <v>0.25757290686735657</v>
      </c>
      <c r="G14" s="77">
        <f t="shared" si="0"/>
        <v>0.20797485325553117</v>
      </c>
      <c r="H14" s="77">
        <v>0.28691951210803651</v>
      </c>
      <c r="I14" s="77">
        <f t="shared" si="1"/>
        <v>0.28691951210803651</v>
      </c>
      <c r="J14" s="76">
        <f>分析係数表!G17</f>
        <v>0.2176385387050051</v>
      </c>
      <c r="K14" s="78">
        <f t="shared" si="2"/>
        <v>6.2444743341146088E-2</v>
      </c>
      <c r="L14" s="79"/>
      <c r="M14" s="80"/>
      <c r="N14" s="81">
        <f>分析係数表!H17</f>
        <v>2.8507639611074346E-3</v>
      </c>
      <c r="O14" s="82">
        <f t="shared" si="3"/>
        <v>2.9180076124181723E-2</v>
      </c>
      <c r="P14" s="76">
        <f>分析係数表!C17</f>
        <v>0.25757290686735657</v>
      </c>
      <c r="Q14" s="82">
        <f t="shared" si="4"/>
        <v>7.5159970299162335E-3</v>
      </c>
      <c r="R14" s="83">
        <v>1.9320524779744792E-2</v>
      </c>
      <c r="S14" s="84">
        <f t="shared" si="5"/>
        <v>0.30624003688778129</v>
      </c>
      <c r="T14" s="85">
        <f>分析係数表!F17</f>
        <v>0.33994957352073385</v>
      </c>
      <c r="U14" s="86">
        <f t="shared" si="6"/>
        <v>0.10410616993497505</v>
      </c>
      <c r="V14" s="87">
        <f>分析係数表!D17</f>
        <v>5.4825384904243338E-2</v>
      </c>
      <c r="W14" s="167">
        <f t="shared" si="7"/>
        <v>0</v>
      </c>
      <c r="X14" s="76">
        <f>分析係数表!E17</f>
        <v>5.2625932085188565E-2</v>
      </c>
      <c r="Y14" s="166">
        <f t="shared" si="8"/>
        <v>0</v>
      </c>
    </row>
    <row r="15" spans="1:25" x14ac:dyDescent="0.2">
      <c r="A15" s="6" t="s">
        <v>3</v>
      </c>
      <c r="B15" s="5" t="s">
        <v>31</v>
      </c>
      <c r="C15" s="90"/>
      <c r="D15" s="76">
        <f>投入係数表!C15</f>
        <v>2.6573998364677024E-3</v>
      </c>
      <c r="E15" s="77">
        <f t="shared" si="9"/>
        <v>0.26573998364677026</v>
      </c>
      <c r="F15" s="76">
        <f>分析係数表!C18</f>
        <v>0.16953824948311513</v>
      </c>
      <c r="G15" s="77">
        <f t="shared" si="0"/>
        <v>4.5053091645145073E-2</v>
      </c>
      <c r="H15" s="77">
        <v>5.6625605109963041E-2</v>
      </c>
      <c r="I15" s="77">
        <f t="shared" si="1"/>
        <v>5.6625605109963041E-2</v>
      </c>
      <c r="J15" s="76">
        <f>分析係数表!G18</f>
        <v>0.21537419573315272</v>
      </c>
      <c r="K15" s="78">
        <f t="shared" si="2"/>
        <v>1.2195694158461393E-2</v>
      </c>
      <c r="L15" s="79"/>
      <c r="M15" s="80"/>
      <c r="N15" s="81">
        <f>分析係数表!H18</f>
        <v>4.4361377966212629E-4</v>
      </c>
      <c r="O15" s="82">
        <f t="shared" si="3"/>
        <v>4.5407771519772573E-3</v>
      </c>
      <c r="P15" s="76">
        <f>分析係数表!C18</f>
        <v>0.16953824948311513</v>
      </c>
      <c r="Q15" s="82">
        <f t="shared" si="4"/>
        <v>7.6983540963914928E-4</v>
      </c>
      <c r="R15" s="83">
        <v>2.308168766464207E-3</v>
      </c>
      <c r="S15" s="84">
        <f t="shared" si="5"/>
        <v>5.8933773876427245E-2</v>
      </c>
      <c r="T15" s="85">
        <f>分析係数表!F18</f>
        <v>0.45885540128682695</v>
      </c>
      <c r="U15" s="86">
        <f t="shared" si="6"/>
        <v>2.7042080461415142E-2</v>
      </c>
      <c r="V15" s="87">
        <f>分析係数表!D18</f>
        <v>0.10802573653911277</v>
      </c>
      <c r="W15" s="167">
        <f t="shared" si="7"/>
        <v>0</v>
      </c>
      <c r="X15" s="76">
        <f>分析係数表!E18</f>
        <v>0.10599390450389434</v>
      </c>
      <c r="Y15" s="166">
        <f t="shared" si="8"/>
        <v>0</v>
      </c>
    </row>
    <row r="16" spans="1:25" x14ac:dyDescent="0.2">
      <c r="A16" s="6" t="s">
        <v>4</v>
      </c>
      <c r="B16" s="5" t="s">
        <v>32</v>
      </c>
      <c r="C16" s="90"/>
      <c r="D16" s="76">
        <f>投入係数表!C16</f>
        <v>0</v>
      </c>
      <c r="E16" s="77">
        <f t="shared" si="9"/>
        <v>0</v>
      </c>
      <c r="F16" s="76">
        <f>分析係数表!C19</f>
        <v>7.0188221007893126E-2</v>
      </c>
      <c r="G16" s="77">
        <f t="shared" si="0"/>
        <v>0</v>
      </c>
      <c r="H16" s="77">
        <v>2.7188460324541236E-3</v>
      </c>
      <c r="I16" s="77">
        <f t="shared" si="1"/>
        <v>2.7188460324541236E-3</v>
      </c>
      <c r="J16" s="76">
        <f>分析係数表!G19</f>
        <v>5.7542768273716953E-2</v>
      </c>
      <c r="K16" s="78">
        <f t="shared" si="2"/>
        <v>1.5644992721742235E-4</v>
      </c>
      <c r="L16" s="79"/>
      <c r="M16" s="80"/>
      <c r="N16" s="81">
        <f>分析係数表!H19</f>
        <v>-1.1635771269826264E-4</v>
      </c>
      <c r="O16" s="82">
        <f t="shared" si="3"/>
        <v>-1.1910235152727234E-3</v>
      </c>
      <c r="P16" s="76">
        <f>分析係数表!C19</f>
        <v>7.0188221007893126E-2</v>
      </c>
      <c r="Q16" s="82">
        <f t="shared" si="4"/>
        <v>-8.3595821715559679E-5</v>
      </c>
      <c r="R16" s="83">
        <v>7.4500964409897016E-4</v>
      </c>
      <c r="S16" s="84">
        <f t="shared" si="5"/>
        <v>3.463855676553094E-3</v>
      </c>
      <c r="T16" s="85">
        <f>分析係数表!F19</f>
        <v>0.24027993779160187</v>
      </c>
      <c r="U16" s="86">
        <f t="shared" si="6"/>
        <v>8.3229502648126438E-4</v>
      </c>
      <c r="V16" s="87">
        <f>分析係数表!D19</f>
        <v>1.4774494556765163E-2</v>
      </c>
      <c r="W16" s="167">
        <f t="shared" si="7"/>
        <v>0</v>
      </c>
      <c r="X16" s="76">
        <f>分析係数表!E19</f>
        <v>1.6329704510108865E-2</v>
      </c>
      <c r="Y16" s="166">
        <f t="shared" si="8"/>
        <v>0</v>
      </c>
    </row>
    <row r="17" spans="1:25" x14ac:dyDescent="0.2">
      <c r="A17" s="6" t="s">
        <v>5</v>
      </c>
      <c r="B17" s="5" t="s">
        <v>33</v>
      </c>
      <c r="C17" s="90"/>
      <c r="D17" s="76">
        <f>投入係数表!C17</f>
        <v>0</v>
      </c>
      <c r="E17" s="77">
        <f t="shared" si="9"/>
        <v>0</v>
      </c>
      <c r="F17" s="76">
        <f>分析係数表!C20</f>
        <v>0.17015847434864362</v>
      </c>
      <c r="G17" s="77">
        <f t="shared" si="0"/>
        <v>0</v>
      </c>
      <c r="H17" s="77">
        <v>4.1687750954338722E-3</v>
      </c>
      <c r="I17" s="77">
        <f t="shared" si="1"/>
        <v>4.1687750954338722E-3</v>
      </c>
      <c r="J17" s="76">
        <f>分析係数表!G20</f>
        <v>0.1001139508383526</v>
      </c>
      <c r="K17" s="78">
        <f t="shared" si="2"/>
        <v>4.1735254496041535E-4</v>
      </c>
      <c r="L17" s="79"/>
      <c r="M17" s="80"/>
      <c r="N17" s="81">
        <f>分析係数表!H20</f>
        <v>5.5269913531674753E-4</v>
      </c>
      <c r="O17" s="82">
        <f t="shared" si="3"/>
        <v>5.657361697545436E-3</v>
      </c>
      <c r="P17" s="76">
        <f>分析係数表!C20</f>
        <v>0.17015847434864362</v>
      </c>
      <c r="Q17" s="82">
        <f t="shared" si="4"/>
        <v>9.6264803529278397E-4</v>
      </c>
      <c r="R17" s="83">
        <v>3.4480394818752437E-3</v>
      </c>
      <c r="S17" s="84">
        <f t="shared" si="5"/>
        <v>7.6168145773091158E-3</v>
      </c>
      <c r="T17" s="85">
        <f>分析係数表!F20</f>
        <v>0.22285528243529221</v>
      </c>
      <c r="U17" s="86">
        <f t="shared" si="6"/>
        <v>1.6974473638834738E-3</v>
      </c>
      <c r="V17" s="87">
        <f>分析係数表!D20</f>
        <v>3.9231645775679634E-2</v>
      </c>
      <c r="W17" s="167">
        <f t="shared" si="7"/>
        <v>0</v>
      </c>
      <c r="X17" s="76">
        <f>分析係数表!E20</f>
        <v>4.2487384014325245E-2</v>
      </c>
      <c r="Y17" s="166">
        <f t="shared" si="8"/>
        <v>0</v>
      </c>
    </row>
    <row r="18" spans="1:25" x14ac:dyDescent="0.2">
      <c r="A18" s="6" t="s">
        <v>6</v>
      </c>
      <c r="B18" s="5" t="s">
        <v>34</v>
      </c>
      <c r="C18" s="90"/>
      <c r="D18" s="76">
        <f>投入係数表!C18</f>
        <v>1.3286999182338512E-3</v>
      </c>
      <c r="E18" s="77">
        <f t="shared" si="9"/>
        <v>0.13286999182338513</v>
      </c>
      <c r="F18" s="76">
        <f>分析係数表!C21</f>
        <v>0.30753935376967689</v>
      </c>
      <c r="G18" s="77">
        <f t="shared" si="0"/>
        <v>4.0862751420746114E-2</v>
      </c>
      <c r="H18" s="77">
        <v>7.0636903442870713E-2</v>
      </c>
      <c r="I18" s="77">
        <f t="shared" si="1"/>
        <v>7.0636903442870713E-2</v>
      </c>
      <c r="J18" s="76">
        <f>分析係数表!G21</f>
        <v>0.28506721215663355</v>
      </c>
      <c r="K18" s="78">
        <f t="shared" si="2"/>
        <v>2.0136265139836466E-2</v>
      </c>
      <c r="L18" s="79"/>
      <c r="M18" s="80"/>
      <c r="N18" s="81">
        <f>分析係数表!H21</f>
        <v>9.2358934454245961E-4</v>
      </c>
      <c r="O18" s="82">
        <f t="shared" si="3"/>
        <v>9.45374915247724E-3</v>
      </c>
      <c r="P18" s="76">
        <f>分析係数表!C21</f>
        <v>0.30753935376967689</v>
      </c>
      <c r="Q18" s="82">
        <f t="shared" si="4"/>
        <v>2.9073999050534811E-3</v>
      </c>
      <c r="R18" s="83">
        <v>8.1628856569791464E-3</v>
      </c>
      <c r="S18" s="84">
        <f t="shared" si="5"/>
        <v>7.879978909984986E-2</v>
      </c>
      <c r="T18" s="85">
        <f>分析係数表!F21</f>
        <v>0.42562828755113968</v>
      </c>
      <c r="U18" s="86">
        <f t="shared" si="6"/>
        <v>3.3539419293960059E-2</v>
      </c>
      <c r="V18" s="87">
        <f>分析係数表!D21</f>
        <v>5.6472822910578611E-2</v>
      </c>
      <c r="W18" s="167">
        <f t="shared" si="7"/>
        <v>0</v>
      </c>
      <c r="X18" s="76">
        <f>分析係数表!E21</f>
        <v>4.989772063120982E-2</v>
      </c>
      <c r="Y18" s="166">
        <f t="shared" si="8"/>
        <v>0</v>
      </c>
    </row>
    <row r="19" spans="1:25" x14ac:dyDescent="0.2">
      <c r="A19" s="6" t="s">
        <v>7</v>
      </c>
      <c r="B19" s="5" t="s">
        <v>268</v>
      </c>
      <c r="C19" s="90"/>
      <c r="D19" s="76">
        <f>投入係数表!C19</f>
        <v>0</v>
      </c>
      <c r="E19" s="77">
        <f t="shared" si="9"/>
        <v>0</v>
      </c>
      <c r="F19" s="76">
        <f>分析係数表!C22</f>
        <v>4.2074718897352148E-2</v>
      </c>
      <c r="G19" s="77">
        <f t="shared" si="0"/>
        <v>0</v>
      </c>
      <c r="H19" s="77">
        <v>7.5625569961103865E-4</v>
      </c>
      <c r="I19" s="77">
        <f t="shared" si="1"/>
        <v>7.5625569961103865E-4</v>
      </c>
      <c r="J19" s="76">
        <f>分析係数表!G22</f>
        <v>0.19450101832993891</v>
      </c>
      <c r="K19" s="78">
        <f t="shared" si="2"/>
        <v>1.4709250369216741E-4</v>
      </c>
      <c r="L19" s="79"/>
      <c r="M19" s="80"/>
      <c r="N19" s="81">
        <f>分析係数表!H22</f>
        <v>4.363414226184849E-5</v>
      </c>
      <c r="O19" s="82">
        <f t="shared" si="3"/>
        <v>4.4663381822727125E-4</v>
      </c>
      <c r="P19" s="76">
        <f>分析係数表!C22</f>
        <v>4.2074718897352148E-2</v>
      </c>
      <c r="Q19" s="82">
        <f t="shared" si="4"/>
        <v>1.8791992351963515E-5</v>
      </c>
      <c r="R19" s="83">
        <v>2.5525539961368185E-4</v>
      </c>
      <c r="S19" s="84">
        <f t="shared" si="5"/>
        <v>1.0115110992247205E-3</v>
      </c>
      <c r="T19" s="85">
        <f>分析係数表!F22</f>
        <v>0.41276306856754924</v>
      </c>
      <c r="U19" s="86">
        <f t="shared" si="6"/>
        <v>4.1751442520613041E-4</v>
      </c>
      <c r="V19" s="87">
        <f>分析係数表!D22</f>
        <v>1.3577732518669382E-2</v>
      </c>
      <c r="W19" s="167">
        <f t="shared" si="7"/>
        <v>0</v>
      </c>
      <c r="X19" s="76">
        <f>分析係数表!E22</f>
        <v>9.5044127630685669E-3</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0.21523178807947019</v>
      </c>
      <c r="K20" s="78">
        <f t="shared" si="2"/>
        <v>0</v>
      </c>
      <c r="L20" s="79"/>
      <c r="M20" s="80"/>
      <c r="N20" s="81">
        <f>分析係数表!H23</f>
        <v>2.908942817456566E-5</v>
      </c>
      <c r="O20" s="82">
        <f t="shared" si="3"/>
        <v>2.9775587881818085E-4</v>
      </c>
      <c r="P20" s="76">
        <f>分析係数表!C23</f>
        <v>0</v>
      </c>
      <c r="Q20" s="82">
        <f t="shared" si="4"/>
        <v>0</v>
      </c>
      <c r="R20" s="83">
        <v>0</v>
      </c>
      <c r="S20" s="84">
        <f t="shared" si="5"/>
        <v>0</v>
      </c>
      <c r="T20" s="85">
        <f>分析係数表!F23</f>
        <v>0.43984547461368656</v>
      </c>
      <c r="U20" s="86">
        <f t="shared" si="6"/>
        <v>0</v>
      </c>
      <c r="V20" s="87">
        <f>分析係数表!D23</f>
        <v>0.11589403973509933</v>
      </c>
      <c r="W20" s="167">
        <f t="shared" si="7"/>
        <v>0</v>
      </c>
      <c r="X20" s="76">
        <f>分析係数表!E23</f>
        <v>0.11479028697571744</v>
      </c>
      <c r="Y20" s="166">
        <f t="shared" si="8"/>
        <v>0</v>
      </c>
    </row>
    <row r="21" spans="1:25" x14ac:dyDescent="0.2">
      <c r="A21" s="6" t="s">
        <v>9</v>
      </c>
      <c r="B21" s="5" t="s">
        <v>270</v>
      </c>
      <c r="C21" s="90"/>
      <c r="D21" s="76">
        <f>投入係数表!C21</f>
        <v>4.0883074407195422E-4</v>
      </c>
      <c r="E21" s="77">
        <f t="shared" si="9"/>
        <v>4.0883074407195422E-2</v>
      </c>
      <c r="F21" s="76">
        <f>分析係数表!C24</f>
        <v>7.1732954545454586E-2</v>
      </c>
      <c r="G21" s="77">
        <f t="shared" si="0"/>
        <v>2.9326637181297868E-3</v>
      </c>
      <c r="H21" s="77">
        <v>4.2958672614131473E-3</v>
      </c>
      <c r="I21" s="77">
        <f t="shared" si="1"/>
        <v>4.2958672614131473E-3</v>
      </c>
      <c r="J21" s="76">
        <f>分析係数表!G24</f>
        <v>0.20895522388059701</v>
      </c>
      <c r="K21" s="78">
        <f t="shared" si="2"/>
        <v>8.9764390536991136E-4</v>
      </c>
      <c r="L21" s="79"/>
      <c r="M21" s="80"/>
      <c r="N21" s="81">
        <f>分析係数表!H24</f>
        <v>3.4907313809478792E-4</v>
      </c>
      <c r="O21" s="82">
        <f t="shared" si="3"/>
        <v>3.57307054581817E-3</v>
      </c>
      <c r="P21" s="76">
        <f>分析係数表!C24</f>
        <v>7.1732954545454586E-2</v>
      </c>
      <c r="Q21" s="82">
        <f t="shared" si="4"/>
        <v>2.5630690705087737E-4</v>
      </c>
      <c r="R21" s="83">
        <v>1.0721072173171748E-3</v>
      </c>
      <c r="S21" s="84">
        <f t="shared" si="5"/>
        <v>5.3679744787303221E-3</v>
      </c>
      <c r="T21" s="85">
        <f>分析係数表!F24</f>
        <v>0.39402985074626867</v>
      </c>
      <c r="U21" s="86">
        <f t="shared" si="6"/>
        <v>2.1151421826638883E-3</v>
      </c>
      <c r="V21" s="87">
        <f>分析係数表!D24</f>
        <v>2.9850746268656716E-2</v>
      </c>
      <c r="W21" s="167">
        <f t="shared" si="7"/>
        <v>0</v>
      </c>
      <c r="X21" s="76">
        <f>分析係数表!E24</f>
        <v>2.3880597014925373E-2</v>
      </c>
      <c r="Y21" s="166">
        <f t="shared" si="8"/>
        <v>0</v>
      </c>
    </row>
    <row r="22" spans="1:25" x14ac:dyDescent="0.2">
      <c r="A22" s="6" t="s">
        <v>10</v>
      </c>
      <c r="B22" s="5" t="s">
        <v>271</v>
      </c>
      <c r="C22" s="90"/>
      <c r="D22" s="76">
        <f>投入係数表!C22</f>
        <v>0</v>
      </c>
      <c r="E22" s="77">
        <f t="shared" si="9"/>
        <v>0</v>
      </c>
      <c r="F22" s="76">
        <f>分析係数表!C25</f>
        <v>8.282778259254675E-2</v>
      </c>
      <c r="G22" s="77">
        <f t="shared" si="0"/>
        <v>0</v>
      </c>
      <c r="H22" s="77">
        <v>3.6756137187495012E-3</v>
      </c>
      <c r="I22" s="77">
        <f t="shared" si="1"/>
        <v>3.6756137187495012E-3</v>
      </c>
      <c r="J22" s="76">
        <f>分析係数表!G25</f>
        <v>0.19696794352505498</v>
      </c>
      <c r="K22" s="78">
        <f t="shared" si="2"/>
        <v>7.2397807537456901E-4</v>
      </c>
      <c r="L22" s="79"/>
      <c r="M22" s="80"/>
      <c r="N22" s="81">
        <f>分析係数表!H25</f>
        <v>5.163373500985404E-4</v>
      </c>
      <c r="O22" s="82">
        <f t="shared" si="3"/>
        <v>5.2851668490227089E-3</v>
      </c>
      <c r="P22" s="76">
        <f>分析係数表!C25</f>
        <v>8.282778259254675E-2</v>
      </c>
      <c r="Q22" s="82">
        <f t="shared" si="4"/>
        <v>4.377586507361883E-4</v>
      </c>
      <c r="R22" s="83">
        <v>2.6954194206300908E-3</v>
      </c>
      <c r="S22" s="84">
        <f t="shared" si="5"/>
        <v>6.371033139379592E-3</v>
      </c>
      <c r="T22" s="85">
        <f>分析係数表!F25</f>
        <v>0.35065385950700151</v>
      </c>
      <c r="U22" s="86">
        <f t="shared" si="6"/>
        <v>2.2340273593704622E-3</v>
      </c>
      <c r="V22" s="87">
        <f>分析係数表!D25</f>
        <v>4.351348223585233E-2</v>
      </c>
      <c r="W22" s="167">
        <f t="shared" si="7"/>
        <v>0</v>
      </c>
      <c r="X22" s="76">
        <f>分析係数表!E25</f>
        <v>4.1546117347529221E-2</v>
      </c>
      <c r="Y22" s="166">
        <f t="shared" si="8"/>
        <v>0</v>
      </c>
    </row>
    <row r="23" spans="1:25" x14ac:dyDescent="0.2">
      <c r="A23" s="6" t="s">
        <v>11</v>
      </c>
      <c r="B23" s="5" t="s">
        <v>35</v>
      </c>
      <c r="C23" s="90"/>
      <c r="D23" s="76">
        <f>投入係数表!C23</f>
        <v>0</v>
      </c>
      <c r="E23" s="77">
        <f t="shared" si="9"/>
        <v>0</v>
      </c>
      <c r="F23" s="76">
        <f>分析係数表!C26</f>
        <v>0.67408011178388449</v>
      </c>
      <c r="G23" s="77">
        <f t="shared" si="0"/>
        <v>0</v>
      </c>
      <c r="H23" s="77">
        <v>1.2122014719876726E-2</v>
      </c>
      <c r="I23" s="77">
        <f t="shared" si="1"/>
        <v>1.2122014719876726E-2</v>
      </c>
      <c r="J23" s="76">
        <f>分析係数表!G26</f>
        <v>0.19641156410335187</v>
      </c>
      <c r="K23" s="78">
        <f t="shared" si="2"/>
        <v>2.3809038712148426E-3</v>
      </c>
      <c r="L23" s="79"/>
      <c r="M23" s="80"/>
      <c r="N23" s="81">
        <f>分析係数表!H26</f>
        <v>1.0886718494331198E-2</v>
      </c>
      <c r="O23" s="82">
        <f t="shared" si="3"/>
        <v>0.11143513764770417</v>
      </c>
      <c r="P23" s="76">
        <f>分析係数表!C26</f>
        <v>0.67408011178388449</v>
      </c>
      <c r="Q23" s="82">
        <f t="shared" si="4"/>
        <v>7.5116210042216983E-2</v>
      </c>
      <c r="R23" s="83">
        <v>8.5608584080496292E-2</v>
      </c>
      <c r="S23" s="84">
        <f t="shared" si="5"/>
        <v>9.773059880037302E-2</v>
      </c>
      <c r="T23" s="85">
        <f>分析係数表!F26</f>
        <v>0.33487971980706011</v>
      </c>
      <c r="U23" s="86">
        <f t="shared" si="6"/>
        <v>3.2727995542845119E-2</v>
      </c>
      <c r="V23" s="87">
        <f>分析係数表!D26</f>
        <v>4.2244001351808044E-2</v>
      </c>
      <c r="W23" s="167">
        <f t="shared" si="7"/>
        <v>0</v>
      </c>
      <c r="X23" s="76">
        <f>分析係数表!E26</f>
        <v>4.5807858920396939E-2</v>
      </c>
      <c r="Y23" s="166">
        <f t="shared" si="8"/>
        <v>0</v>
      </c>
    </row>
    <row r="24" spans="1:25" x14ac:dyDescent="0.2">
      <c r="A24" s="6" t="s">
        <v>12</v>
      </c>
      <c r="B24" s="5" t="s">
        <v>366</v>
      </c>
      <c r="C24" s="90"/>
      <c r="D24" s="76">
        <f>投入係数表!C24</f>
        <v>0</v>
      </c>
      <c r="E24" s="77">
        <f t="shared" si="9"/>
        <v>0</v>
      </c>
      <c r="F24" s="76">
        <f>分析係数表!C27</f>
        <v>6.0248713550600352E-2</v>
      </c>
      <c r="G24" s="77">
        <f t="shared" si="0"/>
        <v>0</v>
      </c>
      <c r="H24" s="77">
        <v>2.0681539670655818E-4</v>
      </c>
      <c r="I24" s="77">
        <f t="shared" si="1"/>
        <v>2.0681539670655818E-4</v>
      </c>
      <c r="J24" s="76">
        <f>分析係数表!G27</f>
        <v>0.16803278688524589</v>
      </c>
      <c r="K24" s="78">
        <f t="shared" si="2"/>
        <v>3.4751767479380673E-5</v>
      </c>
      <c r="L24" s="79"/>
      <c r="M24" s="80"/>
      <c r="N24" s="81">
        <f>分析係数表!H27</f>
        <v>1.0879446137287556E-2</v>
      </c>
      <c r="O24" s="82">
        <f t="shared" si="3"/>
        <v>0.11136069867799962</v>
      </c>
      <c r="P24" s="76">
        <f>分析係数表!C27</f>
        <v>6.0248713550600352E-2</v>
      </c>
      <c r="Q24" s="82">
        <f t="shared" si="4"/>
        <v>6.7093388354455188E-3</v>
      </c>
      <c r="R24" s="83">
        <v>6.7907575823052931E-3</v>
      </c>
      <c r="S24" s="84">
        <f t="shared" si="5"/>
        <v>6.9975729790118513E-3</v>
      </c>
      <c r="T24" s="85">
        <f>分析係数表!F27</f>
        <v>0.31967213114754101</v>
      </c>
      <c r="U24" s="86">
        <f t="shared" si="6"/>
        <v>2.2369290670611656E-3</v>
      </c>
      <c r="V24" s="87">
        <f>分析係数表!D27</f>
        <v>1.6393442622950821E-2</v>
      </c>
      <c r="W24" s="167">
        <f t="shared" si="7"/>
        <v>0</v>
      </c>
      <c r="X24" s="76">
        <f>分析係数表!E27</f>
        <v>1.7759562841530054E-2</v>
      </c>
      <c r="Y24" s="166">
        <f t="shared" si="8"/>
        <v>0</v>
      </c>
    </row>
    <row r="25" spans="1:25" x14ac:dyDescent="0.2">
      <c r="A25" s="6" t="s">
        <v>13</v>
      </c>
      <c r="B25" s="5" t="s">
        <v>191</v>
      </c>
      <c r="C25" s="90"/>
      <c r="D25" s="76">
        <f>投入係数表!C25</f>
        <v>0</v>
      </c>
      <c r="E25" s="77">
        <f t="shared" si="9"/>
        <v>0</v>
      </c>
      <c r="F25" s="76">
        <f>分析係数表!C28</f>
        <v>0.15853112404836545</v>
      </c>
      <c r="G25" s="77">
        <f t="shared" si="0"/>
        <v>0</v>
      </c>
      <c r="H25" s="77">
        <v>8.2208281702404063E-3</v>
      </c>
      <c r="I25" s="77">
        <f t="shared" si="1"/>
        <v>8.2208281702404063E-3</v>
      </c>
      <c r="J25" s="76">
        <f>分析係数表!G28</f>
        <v>0.12484608017512655</v>
      </c>
      <c r="K25" s="78">
        <f t="shared" si="2"/>
        <v>1.0263381728477727E-3</v>
      </c>
      <c r="L25" s="79"/>
      <c r="M25" s="80"/>
      <c r="N25" s="81">
        <f>分析係数表!H28</f>
        <v>2.0813485858901727E-2</v>
      </c>
      <c r="O25" s="82">
        <f t="shared" si="3"/>
        <v>0.21304433129440836</v>
      </c>
      <c r="P25" s="76">
        <f>分析係数表!C28</f>
        <v>0.15853112404836545</v>
      </c>
      <c r="Q25" s="82">
        <f t="shared" si="4"/>
        <v>3.3774157312234918E-2</v>
      </c>
      <c r="R25" s="83">
        <v>3.8364284531600207E-2</v>
      </c>
      <c r="S25" s="84">
        <f t="shared" si="5"/>
        <v>4.6585112701840611E-2</v>
      </c>
      <c r="T25" s="85">
        <f>分析係数表!F28</f>
        <v>0.21350389930223013</v>
      </c>
      <c r="U25" s="86">
        <f t="shared" si="6"/>
        <v>9.9461032112768202E-3</v>
      </c>
      <c r="V25" s="87">
        <f>分析係数表!D28</f>
        <v>5.3153646189629221E-2</v>
      </c>
      <c r="W25" s="167">
        <f t="shared" si="7"/>
        <v>0</v>
      </c>
      <c r="X25" s="76">
        <f>分析係数表!E28</f>
        <v>4.6791626761526886E-2</v>
      </c>
      <c r="Y25" s="166">
        <f t="shared" si="8"/>
        <v>0</v>
      </c>
    </row>
    <row r="26" spans="1:25" x14ac:dyDescent="0.2">
      <c r="A26" s="6" t="s">
        <v>14</v>
      </c>
      <c r="B26" s="5" t="s">
        <v>50</v>
      </c>
      <c r="C26" s="90"/>
      <c r="D26" s="76">
        <f>投入係数表!C26</f>
        <v>1.4309076042518397E-3</v>
      </c>
      <c r="E26" s="77">
        <f t="shared" si="9"/>
        <v>0.14309076042518395</v>
      </c>
      <c r="F26" s="76">
        <f>分析係数表!C29</f>
        <v>0.64680851063829792</v>
      </c>
      <c r="G26" s="77">
        <f t="shared" si="0"/>
        <v>9.2552321636714729E-2</v>
      </c>
      <c r="H26" s="77">
        <v>0.19108553932455499</v>
      </c>
      <c r="I26" s="77">
        <f t="shared" si="1"/>
        <v>0.19108553932455499</v>
      </c>
      <c r="J26" s="76">
        <f>分析係数表!G29</f>
        <v>0.2586455783593799</v>
      </c>
      <c r="K26" s="78">
        <f t="shared" si="2"/>
        <v>4.942342983471356E-2</v>
      </c>
      <c r="L26" s="79"/>
      <c r="M26" s="80"/>
      <c r="N26" s="81">
        <f>分析係数表!H29</f>
        <v>9.8394990800468336E-3</v>
      </c>
      <c r="O26" s="82">
        <f t="shared" si="3"/>
        <v>0.10071592601024966</v>
      </c>
      <c r="P26" s="76">
        <f>分析係数表!C29</f>
        <v>0.64680851063829792</v>
      </c>
      <c r="Q26" s="82">
        <f t="shared" si="4"/>
        <v>6.5143918100246598E-2</v>
      </c>
      <c r="R26" s="83">
        <v>9.8786532649511705E-2</v>
      </c>
      <c r="S26" s="84">
        <f t="shared" si="5"/>
        <v>0.28987207197406673</v>
      </c>
      <c r="T26" s="85">
        <f>分析係数表!F29</f>
        <v>0.37783217222117615</v>
      </c>
      <c r="U26" s="86">
        <f t="shared" si="6"/>
        <v>0.10952299462021475</v>
      </c>
      <c r="V26" s="87">
        <f>分析係数表!D29</f>
        <v>7.0859222996296989E-2</v>
      </c>
      <c r="W26" s="167">
        <f t="shared" si="7"/>
        <v>0</v>
      </c>
      <c r="X26" s="76">
        <f>分析係数表!E29</f>
        <v>5.4980229711918661E-2</v>
      </c>
      <c r="Y26" s="166">
        <f t="shared" si="8"/>
        <v>0</v>
      </c>
    </row>
    <row r="27" spans="1:25" x14ac:dyDescent="0.2">
      <c r="A27" s="6" t="s">
        <v>15</v>
      </c>
      <c r="B27" s="5" t="s">
        <v>36</v>
      </c>
      <c r="C27" s="90"/>
      <c r="D27" s="76">
        <f>投入係数表!C27</f>
        <v>2.8618152085036794E-3</v>
      </c>
      <c r="E27" s="77">
        <f t="shared" si="9"/>
        <v>0.28618152085036791</v>
      </c>
      <c r="F27" s="76">
        <f>分析係数表!C30</f>
        <v>1</v>
      </c>
      <c r="G27" s="77">
        <f t="shared" si="0"/>
        <v>0.28618152085036791</v>
      </c>
      <c r="H27" s="77">
        <v>0.34872395720642668</v>
      </c>
      <c r="I27" s="77">
        <f t="shared" si="1"/>
        <v>0.34872395720642668</v>
      </c>
      <c r="J27" s="76">
        <f>分析係数表!G30</f>
        <v>0.34450721322190581</v>
      </c>
      <c r="K27" s="78">
        <f t="shared" si="2"/>
        <v>0.12013791868090119</v>
      </c>
      <c r="L27" s="79"/>
      <c r="M27" s="80"/>
      <c r="N27" s="81">
        <f>分析係数表!H30</f>
        <v>0</v>
      </c>
      <c r="O27" s="82">
        <f t="shared" si="3"/>
        <v>0</v>
      </c>
      <c r="P27" s="76">
        <f>分析係数表!C30</f>
        <v>1</v>
      </c>
      <c r="Q27" s="82">
        <f t="shared" si="4"/>
        <v>0</v>
      </c>
      <c r="R27" s="83">
        <v>2.5740284405608119E-2</v>
      </c>
      <c r="S27" s="84">
        <f t="shared" si="5"/>
        <v>0.37446424161203479</v>
      </c>
      <c r="T27" s="85">
        <f>分析係数表!F30</f>
        <v>0.4405434427377562</v>
      </c>
      <c r="U27" s="86">
        <f t="shared" si="6"/>
        <v>0.16496776618194875</v>
      </c>
      <c r="V27" s="87">
        <f>分析係数表!D30</f>
        <v>0.11695223866660441</v>
      </c>
      <c r="W27" s="167">
        <f t="shared" si="7"/>
        <v>0</v>
      </c>
      <c r="X27" s="76">
        <f>分析係数表!E30</f>
        <v>6.7136654372286289E-2</v>
      </c>
      <c r="Y27" s="166">
        <f t="shared" si="8"/>
        <v>0</v>
      </c>
    </row>
    <row r="28" spans="1:25" x14ac:dyDescent="0.2">
      <c r="A28" s="6" t="s">
        <v>16</v>
      </c>
      <c r="B28" s="5" t="s">
        <v>192</v>
      </c>
      <c r="C28" s="90"/>
      <c r="D28" s="76">
        <f>投入係数表!C28</f>
        <v>9.7097301717089125E-3</v>
      </c>
      <c r="E28" s="77">
        <f t="shared" si="9"/>
        <v>0.97097301717089124</v>
      </c>
      <c r="F28" s="76">
        <f>分析係数表!C31</f>
        <v>0.1179326099371788</v>
      </c>
      <c r="G28" s="77">
        <f t="shared" si="0"/>
        <v>0.11450938209354034</v>
      </c>
      <c r="H28" s="77">
        <v>0.15351583921742679</v>
      </c>
      <c r="I28" s="77">
        <f t="shared" si="1"/>
        <v>0.15351583921742679</v>
      </c>
      <c r="J28" s="76">
        <f>分析係数表!G31</f>
        <v>7.0682730923694773E-2</v>
      </c>
      <c r="K28" s="78">
        <f t="shared" si="2"/>
        <v>1.0850918755930567E-2</v>
      </c>
      <c r="L28" s="79"/>
      <c r="M28" s="80"/>
      <c r="N28" s="81">
        <f>分析係数表!H31</f>
        <v>2.2689753976161214E-2</v>
      </c>
      <c r="O28" s="82">
        <f t="shared" si="3"/>
        <v>0.23224958547818106</v>
      </c>
      <c r="P28" s="76">
        <f>分析係数表!C31</f>
        <v>0.1179326099371788</v>
      </c>
      <c r="Q28" s="82">
        <f t="shared" si="4"/>
        <v>2.7389799772269793E-2</v>
      </c>
      <c r="R28" s="83">
        <v>3.5672008903693223E-2</v>
      </c>
      <c r="S28" s="84">
        <f t="shared" si="5"/>
        <v>0.18918784812111999</v>
      </c>
      <c r="T28" s="85">
        <f>分析係数表!F31</f>
        <v>0.34457831325301203</v>
      </c>
      <c r="U28" s="86">
        <f t="shared" si="6"/>
        <v>6.5190029593542545E-2</v>
      </c>
      <c r="V28" s="87">
        <f>分析係数表!D31</f>
        <v>1.8473895582329317E-2</v>
      </c>
      <c r="W28" s="167">
        <f t="shared" si="7"/>
        <v>0</v>
      </c>
      <c r="X28" s="76">
        <f>分析係数表!E31</f>
        <v>1.6064257028112448E-2</v>
      </c>
      <c r="Y28" s="166">
        <f t="shared" si="8"/>
        <v>0</v>
      </c>
    </row>
    <row r="29" spans="1:25" x14ac:dyDescent="0.2">
      <c r="A29" s="6" t="s">
        <v>17</v>
      </c>
      <c r="B29" s="5" t="s">
        <v>272</v>
      </c>
      <c r="C29" s="90"/>
      <c r="D29" s="76">
        <f>投入係数表!C29</f>
        <v>6.1324611610793134E-4</v>
      </c>
      <c r="E29" s="77">
        <f t="shared" si="9"/>
        <v>6.1324611610793132E-2</v>
      </c>
      <c r="F29" s="76">
        <f>分析係数表!C32</f>
        <v>0.90289699570815452</v>
      </c>
      <c r="G29" s="77">
        <f t="shared" si="0"/>
        <v>5.5369807586354527E-2</v>
      </c>
      <c r="H29" s="77">
        <v>8.5308253109057888E-2</v>
      </c>
      <c r="I29" s="77">
        <f t="shared" si="1"/>
        <v>8.5308253109057888E-2</v>
      </c>
      <c r="J29" s="76">
        <f>分析係数表!G32</f>
        <v>0.14049586776859505</v>
      </c>
      <c r="K29" s="78">
        <f t="shared" si="2"/>
        <v>1.1985457048380034E-2</v>
      </c>
      <c r="L29" s="79"/>
      <c r="M29" s="80"/>
      <c r="N29" s="81">
        <f>分析係数表!H32</f>
        <v>6.5160319111027074E-3</v>
      </c>
      <c r="O29" s="82">
        <f t="shared" si="3"/>
        <v>6.6697316855272498E-2</v>
      </c>
      <c r="P29" s="76">
        <f>分析係数表!C32</f>
        <v>0.90289699570815452</v>
      </c>
      <c r="Q29" s="82">
        <f t="shared" si="4"/>
        <v>6.0220807010420395E-2</v>
      </c>
      <c r="R29" s="83">
        <v>7.842426325299269E-2</v>
      </c>
      <c r="S29" s="84">
        <f t="shared" si="5"/>
        <v>0.16373251636205058</v>
      </c>
      <c r="T29" s="85">
        <f>分析係数表!F32</f>
        <v>0.48288075560802834</v>
      </c>
      <c r="U29" s="86">
        <f t="shared" si="6"/>
        <v>7.9063281218510847E-2</v>
      </c>
      <c r="V29" s="87">
        <f>分析係数表!D32</f>
        <v>1.475796930342385E-2</v>
      </c>
      <c r="W29" s="167">
        <f t="shared" si="7"/>
        <v>0</v>
      </c>
      <c r="X29" s="76">
        <f>分析係数表!E32</f>
        <v>1.8890200708382526E-2</v>
      </c>
      <c r="Y29" s="166">
        <f t="shared" si="8"/>
        <v>0</v>
      </c>
    </row>
    <row r="30" spans="1:25" x14ac:dyDescent="0.2">
      <c r="A30" s="6" t="s">
        <v>18</v>
      </c>
      <c r="B30" s="5" t="s">
        <v>273</v>
      </c>
      <c r="C30" s="90"/>
      <c r="D30" s="76">
        <f>投入係数表!C30</f>
        <v>5.1103843008994273E-4</v>
      </c>
      <c r="E30" s="77">
        <f t="shared" si="9"/>
        <v>5.1103843008994274E-2</v>
      </c>
      <c r="F30" s="76">
        <f>分析係数表!C33</f>
        <v>0.9642857142857143</v>
      </c>
      <c r="G30" s="77">
        <f t="shared" si="0"/>
        <v>4.9278705758673047E-2</v>
      </c>
      <c r="H30" s="77">
        <v>7.6831770703022731E-2</v>
      </c>
      <c r="I30" s="77">
        <f t="shared" si="1"/>
        <v>7.6831770703022731E-2</v>
      </c>
      <c r="J30" s="76">
        <f>分析係数表!G33</f>
        <v>0.50770178681454092</v>
      </c>
      <c r="K30" s="78">
        <f t="shared" si="2"/>
        <v>3.9007627270049736E-2</v>
      </c>
      <c r="L30" s="79"/>
      <c r="M30" s="80"/>
      <c r="N30" s="81">
        <f>分析係数表!H33</f>
        <v>9.5995112976066674E-4</v>
      </c>
      <c r="O30" s="82">
        <f t="shared" si="3"/>
        <v>9.8259440009999671E-3</v>
      </c>
      <c r="P30" s="76">
        <f>分析係数表!C33</f>
        <v>0.9642857142857143</v>
      </c>
      <c r="Q30" s="82">
        <f t="shared" si="4"/>
        <v>9.4750174295356836E-3</v>
      </c>
      <c r="R30" s="83">
        <v>3.2306603165822276E-2</v>
      </c>
      <c r="S30" s="84">
        <f t="shared" si="5"/>
        <v>0.10913837386884501</v>
      </c>
      <c r="T30" s="85">
        <f>分析係数表!F33</f>
        <v>0.64571780653111521</v>
      </c>
      <c r="U30" s="86">
        <f t="shared" si="6"/>
        <v>7.0472591382963384E-2</v>
      </c>
      <c r="V30" s="87">
        <f>分析係数表!D33</f>
        <v>6.5311152187307459E-2</v>
      </c>
      <c r="W30" s="167">
        <f t="shared" si="7"/>
        <v>0</v>
      </c>
      <c r="X30" s="76">
        <f>分析係数表!E33</f>
        <v>5.730129390018484E-2</v>
      </c>
      <c r="Y30" s="166">
        <f t="shared" si="8"/>
        <v>0</v>
      </c>
    </row>
    <row r="31" spans="1:25" x14ac:dyDescent="0.2">
      <c r="A31" s="6" t="s">
        <v>19</v>
      </c>
      <c r="B31" s="5" t="s">
        <v>274</v>
      </c>
      <c r="C31" s="90"/>
      <c r="D31" s="76">
        <f>投入係数表!C31</f>
        <v>7.2465249386753888E-2</v>
      </c>
      <c r="E31" s="77">
        <f t="shared" si="9"/>
        <v>7.2465249386753889</v>
      </c>
      <c r="F31" s="76">
        <f>分析係数表!C34</f>
        <v>0.30203352059055666</v>
      </c>
      <c r="G31" s="77">
        <f t="shared" si="0"/>
        <v>2.1886934392753954</v>
      </c>
      <c r="H31" s="77">
        <v>2.5656398619832266</v>
      </c>
      <c r="I31" s="77">
        <f t="shared" si="1"/>
        <v>2.5656398619832266</v>
      </c>
      <c r="J31" s="76">
        <f>分析係数表!G34</f>
        <v>0.42483507228746548</v>
      </c>
      <c r="K31" s="78">
        <f t="shared" si="2"/>
        <v>1.0899737962292471</v>
      </c>
      <c r="L31" s="79"/>
      <c r="M31" s="80"/>
      <c r="N31" s="81">
        <f>分析係数表!H34</f>
        <v>0.16119179387231194</v>
      </c>
      <c r="O31" s="82">
        <f t="shared" si="3"/>
        <v>1.6499397635012445</v>
      </c>
      <c r="P31" s="76">
        <f>分析係数表!C34</f>
        <v>0.30203352059055666</v>
      </c>
      <c r="Q31" s="82">
        <f t="shared" si="4"/>
        <v>0.49833711553263133</v>
      </c>
      <c r="R31" s="83">
        <v>0.54916431673354804</v>
      </c>
      <c r="S31" s="84">
        <f t="shared" si="5"/>
        <v>3.1148041787167746</v>
      </c>
      <c r="T31" s="85">
        <f>分析係数表!F34</f>
        <v>0.69971459317830909</v>
      </c>
      <c r="U31" s="86">
        <f t="shared" si="6"/>
        <v>2.1794739387409052</v>
      </c>
      <c r="V31" s="87">
        <f>分析係数表!D34</f>
        <v>0.22921442942029663</v>
      </c>
      <c r="W31" s="167">
        <f t="shared" si="7"/>
        <v>1</v>
      </c>
      <c r="X31" s="76">
        <f>分析係数表!E34</f>
        <v>0.15341786365975763</v>
      </c>
      <c r="Y31" s="166">
        <f t="shared" si="8"/>
        <v>0</v>
      </c>
    </row>
    <row r="32" spans="1:25" x14ac:dyDescent="0.2">
      <c r="A32" s="6" t="s">
        <v>20</v>
      </c>
      <c r="B32" s="5" t="s">
        <v>37</v>
      </c>
      <c r="C32" s="90"/>
      <c r="D32" s="76">
        <f>投入係数表!C32</f>
        <v>5.1103843008994277E-3</v>
      </c>
      <c r="E32" s="77">
        <f t="shared" si="9"/>
        <v>0.51103843008994276</v>
      </c>
      <c r="F32" s="76">
        <f>分析係数表!C35</f>
        <v>0.24187752657583472</v>
      </c>
      <c r="G32" s="77">
        <f t="shared" si="0"/>
        <v>0.12360871145535299</v>
      </c>
      <c r="H32" s="77">
        <v>0.17070114657900382</v>
      </c>
      <c r="I32" s="77">
        <f t="shared" si="1"/>
        <v>0.17070114657900382</v>
      </c>
      <c r="J32" s="76">
        <f>分析係数表!G35</f>
        <v>0.31447635625181319</v>
      </c>
      <c r="K32" s="78">
        <f t="shared" si="2"/>
        <v>5.3681474584171787E-2</v>
      </c>
      <c r="L32" s="79"/>
      <c r="M32" s="80"/>
      <c r="N32" s="81">
        <f>分析係数表!H35</f>
        <v>6.1051437381369679E-2</v>
      </c>
      <c r="O32" s="82">
        <f t="shared" si="3"/>
        <v>0.62491515066965708</v>
      </c>
      <c r="P32" s="76">
        <f>分析係数表!C35</f>
        <v>0.24187752657583472</v>
      </c>
      <c r="Q32" s="82">
        <f t="shared" si="4"/>
        <v>0.15115293096374174</v>
      </c>
      <c r="R32" s="83">
        <v>0.18826579021147608</v>
      </c>
      <c r="S32" s="84">
        <f t="shared" si="5"/>
        <v>0.35896693679047986</v>
      </c>
      <c r="T32" s="85">
        <f>分析係数表!F35</f>
        <v>0.64519872352770524</v>
      </c>
      <c r="U32" s="86">
        <f t="shared" si="6"/>
        <v>0.23160500940586806</v>
      </c>
      <c r="V32" s="87">
        <f>分析係数表!D35</f>
        <v>9.0803597331012481E-2</v>
      </c>
      <c r="W32" s="167">
        <f t="shared" si="7"/>
        <v>0</v>
      </c>
      <c r="X32" s="76">
        <f>分析係数表!E35</f>
        <v>8.3260806498404408E-2</v>
      </c>
      <c r="Y32" s="166">
        <f t="shared" si="8"/>
        <v>0</v>
      </c>
    </row>
    <row r="33" spans="1:25" x14ac:dyDescent="0.2">
      <c r="A33" s="6" t="s">
        <v>21</v>
      </c>
      <c r="B33" s="5" t="s">
        <v>38</v>
      </c>
      <c r="C33" s="90"/>
      <c r="D33" s="76">
        <f>投入係数表!C33</f>
        <v>2.1463614063777594E-3</v>
      </c>
      <c r="E33" s="77">
        <f t="shared" si="9"/>
        <v>0.21463614063777595</v>
      </c>
      <c r="F33" s="76">
        <f>分析係数表!C36</f>
        <v>0.77936171821825606</v>
      </c>
      <c r="G33" s="77">
        <f t="shared" si="0"/>
        <v>0.16727919135919231</v>
      </c>
      <c r="H33" s="77">
        <v>0.28512181113558571</v>
      </c>
      <c r="I33" s="77">
        <f t="shared" si="1"/>
        <v>0.28512181113558571</v>
      </c>
      <c r="J33" s="76">
        <f>分析係数表!G36</f>
        <v>1.8652197083474639E-2</v>
      </c>
      <c r="K33" s="78">
        <f t="shared" si="2"/>
        <v>5.3181482140981784E-3</v>
      </c>
      <c r="L33" s="79"/>
      <c r="M33" s="80"/>
      <c r="N33" s="81">
        <f>分析係数表!H36</f>
        <v>0.16962772804293599</v>
      </c>
      <c r="O33" s="82">
        <f t="shared" si="3"/>
        <v>1.736288968358517</v>
      </c>
      <c r="P33" s="76">
        <f>分析係数表!C36</f>
        <v>0.77936171821825606</v>
      </c>
      <c r="Q33" s="82">
        <f t="shared" si="4"/>
        <v>1.353197153703297</v>
      </c>
      <c r="R33" s="83">
        <v>1.4127373864525212</v>
      </c>
      <c r="S33" s="84">
        <f t="shared" si="5"/>
        <v>1.697859197588107</v>
      </c>
      <c r="T33" s="85">
        <f>分析係数表!F36</f>
        <v>0.88299985465820452</v>
      </c>
      <c r="U33" s="86">
        <f t="shared" si="6"/>
        <v>1.4992094247003942</v>
      </c>
      <c r="V33" s="87">
        <f>分析係数表!D36</f>
        <v>1.046460927280655E-2</v>
      </c>
      <c r="W33" s="167">
        <f t="shared" si="7"/>
        <v>0</v>
      </c>
      <c r="X33" s="76">
        <f>分析係数表!E36</f>
        <v>2.9068359091129307E-3</v>
      </c>
      <c r="Y33" s="166">
        <f t="shared" si="8"/>
        <v>0</v>
      </c>
    </row>
    <row r="34" spans="1:25" x14ac:dyDescent="0.2">
      <c r="A34" s="6" t="s">
        <v>22</v>
      </c>
      <c r="B34" s="5" t="s">
        <v>377</v>
      </c>
      <c r="C34" s="90"/>
      <c r="D34" s="76">
        <f>投入係数表!C34</f>
        <v>2.9946852003270647E-2</v>
      </c>
      <c r="E34" s="77">
        <f t="shared" si="9"/>
        <v>2.9946852003270648</v>
      </c>
      <c r="F34" s="76">
        <f>分析係数表!C37</f>
        <v>0.39264934616049307</v>
      </c>
      <c r="G34" s="77">
        <f t="shared" si="0"/>
        <v>1.1758611858649273</v>
      </c>
      <c r="H34" s="77">
        <v>1.4414921721557719</v>
      </c>
      <c r="I34" s="77">
        <f t="shared" si="1"/>
        <v>1.4414921721557719</v>
      </c>
      <c r="J34" s="76">
        <f>分析係数表!G37</f>
        <v>0.48015873015873017</v>
      </c>
      <c r="K34" s="78">
        <f t="shared" si="2"/>
        <v>0.69214505091606504</v>
      </c>
      <c r="L34" s="79"/>
      <c r="M34" s="80"/>
      <c r="N34" s="81">
        <f>分析係数表!H37</f>
        <v>4.8128458914818879E-2</v>
      </c>
      <c r="O34" s="82">
        <f t="shared" si="3"/>
        <v>0.49263710150468015</v>
      </c>
      <c r="P34" s="76">
        <f>分析係数表!C37</f>
        <v>0.39264934616049307</v>
      </c>
      <c r="Q34" s="82">
        <f t="shared" si="4"/>
        <v>0.19343363580021311</v>
      </c>
      <c r="R34" s="83">
        <v>0.2419548792570754</v>
      </c>
      <c r="S34" s="84">
        <f t="shared" si="5"/>
        <v>1.6834470514128472</v>
      </c>
      <c r="T34" s="85">
        <f>分析係数表!F37</f>
        <v>0.71504884004884006</v>
      </c>
      <c r="U34" s="86">
        <f t="shared" si="6"/>
        <v>1.2037468613963964</v>
      </c>
      <c r="V34" s="87">
        <f>分析係数表!D37</f>
        <v>0.11240842490842491</v>
      </c>
      <c r="W34" s="167">
        <f t="shared" si="7"/>
        <v>0</v>
      </c>
      <c r="X34" s="76">
        <f>分析係数表!E37</f>
        <v>0.10057997557997558</v>
      </c>
      <c r="Y34" s="166">
        <f t="shared" si="8"/>
        <v>0</v>
      </c>
    </row>
    <row r="35" spans="1:25" x14ac:dyDescent="0.2">
      <c r="A35" s="6" t="s">
        <v>23</v>
      </c>
      <c r="B35" s="5" t="s">
        <v>193</v>
      </c>
      <c r="C35" s="90"/>
      <c r="D35" s="76">
        <f>投入係数表!C35</f>
        <v>3.3728536385936223E-3</v>
      </c>
      <c r="E35" s="77">
        <f t="shared" si="9"/>
        <v>0.33728536385936225</v>
      </c>
      <c r="F35" s="76">
        <f>分析係数表!C38</f>
        <v>0.1050867904295959</v>
      </c>
      <c r="G35" s="77">
        <f t="shared" si="0"/>
        <v>3.5444236346858803E-2</v>
      </c>
      <c r="H35" s="77">
        <v>6.1174181241356443E-2</v>
      </c>
      <c r="I35" s="77">
        <f t="shared" si="1"/>
        <v>6.1174181241356443E-2</v>
      </c>
      <c r="J35" s="76">
        <f>分析係数表!G38</f>
        <v>0.35480984340044741</v>
      </c>
      <c r="K35" s="78">
        <f t="shared" si="2"/>
        <v>2.1705201666396268E-2</v>
      </c>
      <c r="L35" s="79"/>
      <c r="M35" s="80"/>
      <c r="N35" s="81">
        <f>分析係数表!H38</f>
        <v>4.2637829346869612E-2</v>
      </c>
      <c r="O35" s="82">
        <f t="shared" si="3"/>
        <v>0.43643567937774852</v>
      </c>
      <c r="P35" s="76">
        <f>分析係数表!C38</f>
        <v>0.1050867904295959</v>
      </c>
      <c r="Q35" s="82">
        <f t="shared" si="4"/>
        <v>4.5863624774767769E-2</v>
      </c>
      <c r="R35" s="83">
        <v>5.7503044857055208E-2</v>
      </c>
      <c r="S35" s="84">
        <f t="shared" si="5"/>
        <v>0.11867722609841165</v>
      </c>
      <c r="T35" s="85">
        <f>分析係数表!F38</f>
        <v>0.56778523489932886</v>
      </c>
      <c r="U35" s="86">
        <f t="shared" si="6"/>
        <v>6.7383176697487418E-2</v>
      </c>
      <c r="V35" s="87">
        <f>分析係数表!D38</f>
        <v>4.0715883668903802E-2</v>
      </c>
      <c r="W35" s="167">
        <f t="shared" si="7"/>
        <v>0</v>
      </c>
      <c r="X35" s="76">
        <f>分析係数表!E38</f>
        <v>3.3557046979865772E-2</v>
      </c>
      <c r="Y35" s="166">
        <f t="shared" si="8"/>
        <v>0</v>
      </c>
    </row>
    <row r="36" spans="1:25" x14ac:dyDescent="0.2">
      <c r="A36" s="6" t="s">
        <v>24</v>
      </c>
      <c r="B36" s="5" t="s">
        <v>39</v>
      </c>
      <c r="C36" s="90"/>
      <c r="D36" s="76">
        <f>投入係数表!C36</f>
        <v>0</v>
      </c>
      <c r="E36" s="77">
        <f t="shared" si="9"/>
        <v>0</v>
      </c>
      <c r="F36" s="76">
        <f>分析係数表!C39</f>
        <v>1</v>
      </c>
      <c r="G36" s="77">
        <f t="shared" si="0"/>
        <v>0</v>
      </c>
      <c r="H36" s="77">
        <v>9.8417217710691993E-2</v>
      </c>
      <c r="I36" s="77">
        <f t="shared" si="1"/>
        <v>9.8417217710691993E-2</v>
      </c>
      <c r="J36" s="76">
        <f>分析係数表!G39</f>
        <v>0.33710212609069684</v>
      </c>
      <c r="K36" s="78">
        <f t="shared" si="2"/>
        <v>3.3176653334205254E-2</v>
      </c>
      <c r="L36" s="79"/>
      <c r="M36" s="80"/>
      <c r="N36" s="81">
        <f>分析係数表!H39</f>
        <v>3.8325321619990253E-3</v>
      </c>
      <c r="O36" s="82">
        <f t="shared" si="3"/>
        <v>3.922933703429532E-2</v>
      </c>
      <c r="P36" s="76">
        <f>分析係数表!C39</f>
        <v>1</v>
      </c>
      <c r="Q36" s="82">
        <f t="shared" si="4"/>
        <v>3.922933703429532E-2</v>
      </c>
      <c r="R36" s="83">
        <v>0.11747461065133535</v>
      </c>
      <c r="S36" s="84">
        <f t="shared" si="5"/>
        <v>0.21589182836202736</v>
      </c>
      <c r="T36" s="85">
        <f>分析係数表!F39</f>
        <v>0.68778419564950233</v>
      </c>
      <c r="U36" s="86">
        <f t="shared" si="6"/>
        <v>0.1484869875172774</v>
      </c>
      <c r="V36" s="87">
        <f>分析係数表!D39</f>
        <v>5.5733071156445865E-2</v>
      </c>
      <c r="W36" s="167">
        <f t="shared" si="7"/>
        <v>0</v>
      </c>
      <c r="X36" s="76">
        <f>分析係数表!E39</f>
        <v>7.0111834828560898E-2</v>
      </c>
      <c r="Y36" s="166">
        <f t="shared" si="8"/>
        <v>0</v>
      </c>
    </row>
    <row r="37" spans="1:25" x14ac:dyDescent="0.2">
      <c r="A37" s="6" t="s">
        <v>25</v>
      </c>
      <c r="B37" s="5" t="s">
        <v>40</v>
      </c>
      <c r="C37" s="90"/>
      <c r="D37" s="76">
        <f>投入係数表!C37</f>
        <v>0</v>
      </c>
      <c r="E37" s="77">
        <f t="shared" si="9"/>
        <v>0</v>
      </c>
      <c r="F37" s="76">
        <f>分析係数表!C40</f>
        <v>0.68553257686676428</v>
      </c>
      <c r="G37" s="77">
        <f t="shared" si="0"/>
        <v>0</v>
      </c>
      <c r="H37" s="77">
        <v>7.9417420860103665E-4</v>
      </c>
      <c r="I37" s="77">
        <f t="shared" si="1"/>
        <v>7.9417420860103665E-4</v>
      </c>
      <c r="J37" s="76">
        <f>分析係数表!G40</f>
        <v>0.52354072328019352</v>
      </c>
      <c r="K37" s="78">
        <f t="shared" si="2"/>
        <v>4.1578253958146199E-4</v>
      </c>
      <c r="L37" s="79"/>
      <c r="M37" s="80"/>
      <c r="N37" s="81">
        <f>分析係数表!H40</f>
        <v>2.9983928090933552E-2</v>
      </c>
      <c r="O37" s="82">
        <f t="shared" si="3"/>
        <v>0.3069118720918399</v>
      </c>
      <c r="P37" s="76">
        <f>分析係数表!C40</f>
        <v>0.68553257686676428</v>
      </c>
      <c r="Q37" s="82">
        <f t="shared" si="4"/>
        <v>0.21039808654612177</v>
      </c>
      <c r="R37" s="83">
        <v>0.21081882908788765</v>
      </c>
      <c r="S37" s="84">
        <f t="shared" si="5"/>
        <v>0.21161300329648869</v>
      </c>
      <c r="T37" s="85">
        <f>分析係数表!F40</f>
        <v>0.72017864896718564</v>
      </c>
      <c r="U37" s="86">
        <f t="shared" si="6"/>
        <v>0.15239916681795382</v>
      </c>
      <c r="V37" s="87">
        <f>分析係数表!D40</f>
        <v>0.117486508281124</v>
      </c>
      <c r="W37" s="167">
        <f t="shared" si="7"/>
        <v>0</v>
      </c>
      <c r="X37" s="76">
        <f>分析係数表!E40</f>
        <v>7.2700204701941565E-2</v>
      </c>
      <c r="Y37" s="166">
        <f t="shared" si="8"/>
        <v>0</v>
      </c>
    </row>
    <row r="38" spans="1:25" x14ac:dyDescent="0.2">
      <c r="A38" s="6" t="s">
        <v>26</v>
      </c>
      <c r="B38" s="5" t="s">
        <v>276</v>
      </c>
      <c r="C38" s="90"/>
      <c r="D38" s="76">
        <f>投入係数表!C38</f>
        <v>5.1103843008994273E-4</v>
      </c>
      <c r="E38" s="77">
        <f t="shared" si="9"/>
        <v>5.1103843008994274E-2</v>
      </c>
      <c r="F38" s="76">
        <f>分析係数表!C41</f>
        <v>0.79754162795683559</v>
      </c>
      <c r="G38" s="77">
        <f t="shared" si="0"/>
        <v>4.0757442148243846E-2</v>
      </c>
      <c r="H38" s="77">
        <v>4.7550092097682607E-2</v>
      </c>
      <c r="I38" s="77">
        <f t="shared" si="1"/>
        <v>4.7550092097682607E-2</v>
      </c>
      <c r="J38" s="76">
        <f>分析係数表!G41</f>
        <v>0.45300318922749822</v>
      </c>
      <c r="K38" s="78">
        <f t="shared" si="2"/>
        <v>2.1540343368311482E-2</v>
      </c>
      <c r="L38" s="79"/>
      <c r="M38" s="80"/>
      <c r="N38" s="81">
        <f>分析係数表!H41</f>
        <v>5.1357385442195667E-2</v>
      </c>
      <c r="O38" s="82">
        <f t="shared" si="3"/>
        <v>0.52568800405349825</v>
      </c>
      <c r="P38" s="76">
        <f>分析係数表!C41</f>
        <v>0.79754162795683559</v>
      </c>
      <c r="Q38" s="82">
        <f t="shared" si="4"/>
        <v>0.41925806655020659</v>
      </c>
      <c r="R38" s="83">
        <v>0.4272038160054008</v>
      </c>
      <c r="S38" s="84">
        <f t="shared" si="5"/>
        <v>0.47475390810308343</v>
      </c>
      <c r="T38" s="85">
        <f>分析係数表!F41</f>
        <v>0.55652019844082212</v>
      </c>
      <c r="U38" s="86">
        <f t="shared" si="6"/>
        <v>0.26421013914808383</v>
      </c>
      <c r="V38" s="87">
        <f>分析係数表!D41</f>
        <v>0.15915131112686037</v>
      </c>
      <c r="W38" s="167">
        <f t="shared" si="7"/>
        <v>0</v>
      </c>
      <c r="X38" s="76">
        <f>分析係数表!E41</f>
        <v>0.14781183557760452</v>
      </c>
      <c r="Y38" s="166">
        <f t="shared" si="8"/>
        <v>0</v>
      </c>
    </row>
    <row r="39" spans="1:25" x14ac:dyDescent="0.2">
      <c r="A39" s="6" t="s">
        <v>51</v>
      </c>
      <c r="B39" s="5" t="s">
        <v>367</v>
      </c>
      <c r="C39" s="90"/>
      <c r="D39" s="76">
        <f>投入係数表!C39</f>
        <v>1.0220768601798856E-4</v>
      </c>
      <c r="E39" s="77">
        <f>$C$5*D39</f>
        <v>1.0220768601798855E-2</v>
      </c>
      <c r="F39" s="76">
        <f>分析係数表!C42</f>
        <v>0.98696461824953441</v>
      </c>
      <c r="G39" s="77">
        <f>E39*F39</f>
        <v>1.0087536981291235E-2</v>
      </c>
      <c r="H39" s="77">
        <v>2.1415742624436407E-2</v>
      </c>
      <c r="I39" s="77">
        <f>C39+H39</f>
        <v>2.1415742624436407E-2</v>
      </c>
      <c r="J39" s="76">
        <f>分析係数表!G42</f>
        <v>0.48689138576779029</v>
      </c>
      <c r="K39" s="78">
        <f>I39*J39</f>
        <v>1.0427140603658177E-2</v>
      </c>
      <c r="L39" s="79"/>
      <c r="M39" s="80"/>
      <c r="N39" s="81">
        <f>分析係数表!H42</f>
        <v>1.3250234533514657E-2</v>
      </c>
      <c r="O39" s="82">
        <f t="shared" si="3"/>
        <v>0.13562780280168138</v>
      </c>
      <c r="P39" s="76">
        <f>分析係数表!C42</f>
        <v>0.98696461824953441</v>
      </c>
      <c r="Q39" s="82">
        <f>O39*P39</f>
        <v>0.13385984261618461</v>
      </c>
      <c r="R39" s="83">
        <v>0.14034435569784454</v>
      </c>
      <c r="S39" s="84">
        <f>I39+R39</f>
        <v>0.16176009832228094</v>
      </c>
      <c r="T39" s="85">
        <f>分析係数表!F42</f>
        <v>0.55852059925093633</v>
      </c>
      <c r="U39" s="86">
        <f t="shared" si="6"/>
        <v>9.0346347049850728E-2</v>
      </c>
      <c r="V39" s="87">
        <f>分析係数表!D42</f>
        <v>0.29447565543071164</v>
      </c>
      <c r="W39" s="167">
        <f t="shared" si="7"/>
        <v>0</v>
      </c>
      <c r="X39" s="76">
        <f>分析係数表!E42</f>
        <v>0.22518726591760299</v>
      </c>
      <c r="Y39" s="166">
        <f t="shared" si="8"/>
        <v>0</v>
      </c>
    </row>
    <row r="40" spans="1:25" x14ac:dyDescent="0.2">
      <c r="A40" s="6" t="s">
        <v>194</v>
      </c>
      <c r="B40" s="5" t="s">
        <v>41</v>
      </c>
      <c r="C40" s="90"/>
      <c r="D40" s="76">
        <f>投入係数表!C40</f>
        <v>1.9828291087489781E-2</v>
      </c>
      <c r="E40" s="77">
        <f>$C$5*D40</f>
        <v>1.982829108748978</v>
      </c>
      <c r="F40" s="76">
        <f>分析係数表!C43</f>
        <v>0.29367142552738124</v>
      </c>
      <c r="G40" s="77">
        <f>E40*F40</f>
        <v>0.58230025094349924</v>
      </c>
      <c r="H40" s="77">
        <v>0.83470135883868479</v>
      </c>
      <c r="I40" s="77">
        <f>C40+H40</f>
        <v>0.83470135883868479</v>
      </c>
      <c r="J40" s="76">
        <f>分析係数表!G43</f>
        <v>0.35405848592511613</v>
      </c>
      <c r="K40" s="78">
        <f>I40*J40</f>
        <v>0.29553309931006178</v>
      </c>
      <c r="L40" s="79"/>
      <c r="M40" s="80"/>
      <c r="N40" s="81">
        <f>分析係数表!H43</f>
        <v>3.6063618579417776E-2</v>
      </c>
      <c r="O40" s="82">
        <f t="shared" si="3"/>
        <v>0.36914285076483971</v>
      </c>
      <c r="P40" s="76">
        <f>分析係数表!C43</f>
        <v>0.29367142552738124</v>
      </c>
      <c r="Q40" s="82">
        <f>O40*P40</f>
        <v>0.10840670720735184</v>
      </c>
      <c r="R40" s="83">
        <v>0.18302189324446733</v>
      </c>
      <c r="S40" s="84">
        <f>I40+R40</f>
        <v>1.0177232520831521</v>
      </c>
      <c r="T40" s="85">
        <f>分析係数表!F43</f>
        <v>0.58526919923476362</v>
      </c>
      <c r="U40" s="86">
        <f t="shared" si="6"/>
        <v>0.59564207278930592</v>
      </c>
      <c r="V40" s="87">
        <f>分析係数表!D43</f>
        <v>0.25485105220005466</v>
      </c>
      <c r="W40" s="167">
        <f t="shared" si="7"/>
        <v>0</v>
      </c>
      <c r="X40" s="76">
        <f>分析係数表!E43</f>
        <v>0.20470073790653184</v>
      </c>
      <c r="Y40" s="166">
        <f t="shared" si="8"/>
        <v>0</v>
      </c>
    </row>
    <row r="41" spans="1:25" x14ac:dyDescent="0.2">
      <c r="A41" s="6" t="s">
        <v>340</v>
      </c>
      <c r="B41" s="5" t="s">
        <v>345</v>
      </c>
      <c r="C41" s="90"/>
      <c r="D41" s="76">
        <f>投入係数表!C41</f>
        <v>1.0220768601798856E-4</v>
      </c>
      <c r="E41" s="77">
        <f>$C$5*D41</f>
        <v>1.0220768601798855E-2</v>
      </c>
      <c r="F41" s="76">
        <f>分析係数表!C44</f>
        <v>0.46678607983623333</v>
      </c>
      <c r="G41" s="77">
        <f>E41*F41</f>
        <v>4.7709125085469472E-3</v>
      </c>
      <c r="H41" s="77">
        <v>7.9707252021533805E-3</v>
      </c>
      <c r="I41" s="77">
        <f>C41+H41</f>
        <v>7.9707252021533805E-3</v>
      </c>
      <c r="J41" s="76">
        <f>分析係数表!G44</f>
        <v>0.26617412140575081</v>
      </c>
      <c r="K41" s="78">
        <f>I41*J41</f>
        <v>2.1216007776498516E-3</v>
      </c>
      <c r="L41" s="79"/>
      <c r="M41" s="80"/>
      <c r="N41" s="81">
        <f>分析係数表!H44</f>
        <v>0.11125251805362636</v>
      </c>
      <c r="O41" s="82">
        <f t="shared" si="3"/>
        <v>1.1387673585401326</v>
      </c>
      <c r="P41" s="76">
        <f>分析係数表!C44</f>
        <v>0.46678607983623333</v>
      </c>
      <c r="Q41" s="82">
        <f>O41*P41</f>
        <v>0.53156075113841084</v>
      </c>
      <c r="R41" s="83">
        <v>0.53992506358782089</v>
      </c>
      <c r="S41" s="84">
        <f>I41+R41</f>
        <v>0.54789578878997425</v>
      </c>
      <c r="T41" s="85">
        <f>分析係数表!F44</f>
        <v>0.50772097976570818</v>
      </c>
      <c r="U41" s="86">
        <f t="shared" si="6"/>
        <v>0.27817818669395122</v>
      </c>
      <c r="V41" s="87">
        <f>分析係数表!D44</f>
        <v>0.21532215122470713</v>
      </c>
      <c r="W41" s="167">
        <f t="shared" si="7"/>
        <v>0</v>
      </c>
      <c r="X41" s="76">
        <f>分析係数表!E44</f>
        <v>0.14064164004259852</v>
      </c>
      <c r="Y41" s="166">
        <f t="shared" si="8"/>
        <v>0</v>
      </c>
    </row>
    <row r="42" spans="1:25" x14ac:dyDescent="0.2">
      <c r="A42" s="6" t="s">
        <v>341</v>
      </c>
      <c r="B42" s="5" t="s">
        <v>278</v>
      </c>
      <c r="C42" s="90"/>
      <c r="D42" s="76">
        <f>投入係数表!C42</f>
        <v>5.1103843008994277E-3</v>
      </c>
      <c r="E42" s="77">
        <f>$C$5*D42</f>
        <v>0.51103843008994276</v>
      </c>
      <c r="F42" s="76">
        <f>分析係数表!C45</f>
        <v>1</v>
      </c>
      <c r="G42" s="77">
        <f>E42*F42</f>
        <v>0.51103843008994276</v>
      </c>
      <c r="H42" s="77">
        <v>0.65899617425718038</v>
      </c>
      <c r="I42" s="77">
        <f>C42+H42</f>
        <v>0.65899617425718038</v>
      </c>
      <c r="J42" s="76">
        <f>分析係数表!G45</f>
        <v>0</v>
      </c>
      <c r="K42" s="78">
        <f>I42*J42</f>
        <v>0</v>
      </c>
      <c r="L42" s="79"/>
      <c r="M42" s="80"/>
      <c r="N42" s="81">
        <f>分析係数表!H45</f>
        <v>0</v>
      </c>
      <c r="O42" s="82">
        <f t="shared" si="3"/>
        <v>0</v>
      </c>
      <c r="P42" s="76">
        <f>分析係数表!C45</f>
        <v>1</v>
      </c>
      <c r="Q42" s="82">
        <f>O42*P42</f>
        <v>0</v>
      </c>
      <c r="R42" s="83">
        <v>4.6022231982511472E-2</v>
      </c>
      <c r="S42" s="84">
        <f>I42+R42</f>
        <v>0.70501840623969181</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3.9860997547015537E-3</v>
      </c>
      <c r="E43" s="77">
        <f>$C$5*D43</f>
        <v>0.39860997547015536</v>
      </c>
      <c r="F43" s="76">
        <f>分析係数表!C46</f>
        <v>1</v>
      </c>
      <c r="G43" s="77">
        <f>E43*F43</f>
        <v>0.39860997547015536</v>
      </c>
      <c r="H43" s="77">
        <v>0.51858854164877011</v>
      </c>
      <c r="I43" s="77">
        <f>C43+H43</f>
        <v>0.51858854164877011</v>
      </c>
      <c r="J43" s="76">
        <f>分析係数表!G46</f>
        <v>9.254143646408839E-3</v>
      </c>
      <c r="K43" s="78">
        <f>I43*J43</f>
        <v>4.7990928577993919E-3</v>
      </c>
      <c r="L43" s="79"/>
      <c r="M43" s="80"/>
      <c r="N43" s="81">
        <f>分析係数表!H46</f>
        <v>3.7808984269891717E-2</v>
      </c>
      <c r="O43" s="82">
        <f t="shared" si="3"/>
        <v>0.38700820349393056</v>
      </c>
      <c r="P43" s="76">
        <f>分析係数表!C46</f>
        <v>1</v>
      </c>
      <c r="Q43" s="82">
        <f>O43*P43</f>
        <v>0.38700820349393056</v>
      </c>
      <c r="R43" s="83">
        <v>0.41229678383360258</v>
      </c>
      <c r="S43" s="84">
        <f>I43+R43</f>
        <v>0.93088532548237268</v>
      </c>
      <c r="T43" s="85">
        <f>分析係数表!F46</f>
        <v>0.31353591160220995</v>
      </c>
      <c r="U43" s="86">
        <f t="shared" si="6"/>
        <v>0.29186597912223566</v>
      </c>
      <c r="V43" s="87">
        <f>分析係数表!D46</f>
        <v>8.2872928176795581E-4</v>
      </c>
      <c r="W43" s="167">
        <f t="shared" si="7"/>
        <v>0</v>
      </c>
      <c r="X43" s="76">
        <f>分析係数表!E46</f>
        <v>2.3480662983425414E-3</v>
      </c>
      <c r="Y43" s="166">
        <f t="shared" si="8"/>
        <v>0</v>
      </c>
    </row>
    <row r="44" spans="1:25" x14ac:dyDescent="0.2">
      <c r="A44" s="192">
        <v>40</v>
      </c>
      <c r="B44" s="14" t="s">
        <v>150</v>
      </c>
      <c r="C44" s="197">
        <f>SUM(C5:C43)</f>
        <v>100</v>
      </c>
      <c r="D44" s="92">
        <f>投入係数表!C44</f>
        <v>0.54936631234668842</v>
      </c>
      <c r="E44" s="91">
        <f>SUM(E5:E43)</f>
        <v>54.936631234668852</v>
      </c>
      <c r="F44" s="92">
        <f>分析係数表!C47</f>
        <v>0.4319039427318887</v>
      </c>
      <c r="G44" s="91">
        <f>SUM(G5:G43)</f>
        <v>18.234583768065235</v>
      </c>
      <c r="H44" s="91">
        <f>SUM(H5:H43)</f>
        <v>22.151538471434687</v>
      </c>
      <c r="I44" s="91">
        <f>SUM(I5:I43)</f>
        <v>122.15153847143473</v>
      </c>
      <c r="J44" s="92">
        <f>分析係数表!G47</f>
        <v>0.25029486054038919</v>
      </c>
      <c r="K44" s="93">
        <f>SUM(K5:K43)</f>
        <v>16.325166518601112</v>
      </c>
      <c r="L44" s="94">
        <f>最終需要_まとめ!$L$33</f>
        <v>0.627</v>
      </c>
      <c r="M44" s="91">
        <f>K44*L44</f>
        <v>10.235879407162898</v>
      </c>
      <c r="N44" s="95">
        <f>分析係数表!H47</f>
        <v>1</v>
      </c>
      <c r="O44" s="96">
        <f>SUM(O5:O43)</f>
        <v>10.235879407162898</v>
      </c>
      <c r="P44" s="92">
        <f>分析係数表!C47</f>
        <v>0.4319039427318887</v>
      </c>
      <c r="Q44" s="96">
        <f>SUM(Q5:Q43)</f>
        <v>4.569428266922424</v>
      </c>
      <c r="R44" s="91">
        <f>SUM(R5:R43)</f>
        <v>5.2719552374944145</v>
      </c>
      <c r="S44" s="97">
        <f>SUM(S5:S43)</f>
        <v>127.42349370892909</v>
      </c>
      <c r="T44" s="98">
        <f>分析係数表!F47</f>
        <v>0.46751956312169796</v>
      </c>
      <c r="U44" s="99">
        <f>SUM(U5:U43)</f>
        <v>58.885673054804244</v>
      </c>
      <c r="V44" s="100">
        <f>分析係数表!D47</f>
        <v>9.4632730327820297E-2</v>
      </c>
      <c r="W44" s="164">
        <f>SUM(W5:W43)</f>
        <v>36</v>
      </c>
      <c r="X44" s="92">
        <f>分析係数表!E47</f>
        <v>7.3297752597196272E-2</v>
      </c>
      <c r="Y44" s="165">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2.2909507445589921E-3</v>
      </c>
      <c r="E5" s="77">
        <f t="shared" ref="E5:E38" si="0">$C$6*D5</f>
        <v>0.22909507445589922</v>
      </c>
      <c r="F5" s="76">
        <f>分析係数表!C8</f>
        <v>0.68488372093023253</v>
      </c>
      <c r="G5" s="77">
        <f t="shared" ref="G5:G38" si="1">E5*F5</f>
        <v>0.15690348704014492</v>
      </c>
      <c r="H5" s="77">
        <f t="array" ref="H5:H43">MMULT(逆行列係数!C5:AO43,'2'!G5:G43)</f>
        <v>0.26480912151061758</v>
      </c>
      <c r="I5" s="77">
        <f t="shared" ref="I5:I38" si="2">C5+H5</f>
        <v>0.26480912151061758</v>
      </c>
      <c r="J5" s="76">
        <f>分析係数表!G8</f>
        <v>0.11968520032706459</v>
      </c>
      <c r="K5" s="78">
        <f t="shared" ref="K5:K38" si="3">I5*J5</f>
        <v>3.1693732756432252E-2</v>
      </c>
      <c r="L5" s="79" t="s">
        <v>181</v>
      </c>
      <c r="M5" s="80" t="s">
        <v>181</v>
      </c>
      <c r="N5" s="81">
        <f>分析係数表!H8</f>
        <v>1.1759401339568168E-2</v>
      </c>
      <c r="O5" s="82">
        <f t="shared" ref="O5:O43" si="4">$M$44*N5</f>
        <v>0.22568614572293261</v>
      </c>
      <c r="P5" s="76">
        <f>分析係数表!C8</f>
        <v>0.68488372093023253</v>
      </c>
      <c r="Q5" s="82">
        <f t="shared" ref="Q5:Q38" si="5">O5*P5</f>
        <v>0.15456876724512478</v>
      </c>
      <c r="R5" s="83">
        <f t="array" ref="R5:R43">MMULT(逆行列係数!C5:AO43,'2'!Q5:Q43)</f>
        <v>0.22288030959687891</v>
      </c>
      <c r="S5" s="84">
        <f t="shared" ref="S5:S38" si="6">I5+R5</f>
        <v>0.48768943110749652</v>
      </c>
      <c r="T5" s="85">
        <f>分析係数表!F8</f>
        <v>0.45145134914145546</v>
      </c>
      <c r="U5" s="86">
        <f t="shared" ref="U5:U43" si="7">S5*T5</f>
        <v>0.22016805163550821</v>
      </c>
      <c r="V5" s="87">
        <f>分析係数表!D8</f>
        <v>0.31204006541291907</v>
      </c>
      <c r="W5" s="167">
        <f t="shared" ref="W5:W43" si="8">ROUND(S5*V5,0)</f>
        <v>0</v>
      </c>
      <c r="X5" s="76">
        <f>分析係数表!E8</f>
        <v>0.14922322158626328</v>
      </c>
      <c r="Y5" s="166">
        <f t="shared" ref="Y5:Y43" si="9">ROUND(S5*X5,0)</f>
        <v>0</v>
      </c>
    </row>
    <row r="6" spans="1:25" x14ac:dyDescent="0.2">
      <c r="A6" s="6" t="s">
        <v>219</v>
      </c>
      <c r="B6" s="5" t="s">
        <v>265</v>
      </c>
      <c r="C6" s="75">
        <f>最終需要_まとめ!$C$7</f>
        <v>100</v>
      </c>
      <c r="D6" s="76">
        <f>投入係数表!D6</f>
        <v>0.13287514318442153</v>
      </c>
      <c r="E6" s="77">
        <f t="shared" si="0"/>
        <v>13.287514318442154</v>
      </c>
      <c r="F6" s="76">
        <f>分析係数表!C9</f>
        <v>0.9299655568312285</v>
      </c>
      <c r="G6" s="77">
        <f t="shared" si="1"/>
        <v>12.356930652052979</v>
      </c>
      <c r="H6" s="77">
        <v>14.112956254945459</v>
      </c>
      <c r="I6" s="77">
        <f t="shared" si="2"/>
        <v>114.11295625494546</v>
      </c>
      <c r="J6" s="76">
        <f>分析係数表!G9</f>
        <v>0.24742268041237114</v>
      </c>
      <c r="K6" s="78">
        <f t="shared" si="3"/>
        <v>28.23413350637826</v>
      </c>
      <c r="L6" s="79"/>
      <c r="M6" s="80"/>
      <c r="N6" s="81">
        <f>分析係数表!H9</f>
        <v>6.1815034870952028E-4</v>
      </c>
      <c r="O6" s="82">
        <f t="shared" si="4"/>
        <v>1.186352652223208E-2</v>
      </c>
      <c r="P6" s="76">
        <f>分析係数表!C9</f>
        <v>0.9299655568312285</v>
      </c>
      <c r="Q6" s="82">
        <f t="shared" si="5"/>
        <v>1.1032671048229603E-2</v>
      </c>
      <c r="R6" s="83">
        <v>1.5197003603622184E-2</v>
      </c>
      <c r="S6" s="84">
        <f t="shared" si="6"/>
        <v>114.12815325854908</v>
      </c>
      <c r="T6" s="85">
        <f>分析係数表!F9</f>
        <v>0.67468499427262318</v>
      </c>
      <c r="U6" s="86">
        <f t="shared" si="7"/>
        <v>77.000552427589241</v>
      </c>
      <c r="V6" s="87">
        <f>分析係数表!D9</f>
        <v>0.16609392898052691</v>
      </c>
      <c r="W6" s="167">
        <f t="shared" si="8"/>
        <v>19</v>
      </c>
      <c r="X6" s="76">
        <f>分析係数表!E9</f>
        <v>9.736540664375716E-2</v>
      </c>
      <c r="Y6" s="166">
        <f t="shared" si="9"/>
        <v>11</v>
      </c>
    </row>
    <row r="7" spans="1:25" x14ac:dyDescent="0.2">
      <c r="A7" s="6" t="s">
        <v>220</v>
      </c>
      <c r="B7" s="5" t="s">
        <v>266</v>
      </c>
      <c r="C7" s="90"/>
      <c r="D7" s="76">
        <f>投入係数表!D7</f>
        <v>0</v>
      </c>
      <c r="E7" s="77">
        <f t="shared" si="0"/>
        <v>0</v>
      </c>
      <c r="F7" s="76">
        <f>分析係数表!C10</f>
        <v>1.2922465208747513E-2</v>
      </c>
      <c r="G7" s="77">
        <f t="shared" si="1"/>
        <v>0</v>
      </c>
      <c r="H7" s="77">
        <v>2.8056094628966843E-4</v>
      </c>
      <c r="I7" s="77">
        <f t="shared" si="2"/>
        <v>2.8056094628966843E-4</v>
      </c>
      <c r="J7" s="76">
        <f>分析係数表!G10</f>
        <v>0.17647058823529413</v>
      </c>
      <c r="K7" s="78">
        <f t="shared" si="3"/>
        <v>4.9510755227588548E-5</v>
      </c>
      <c r="L7" s="79"/>
      <c r="M7" s="80"/>
      <c r="N7" s="81">
        <f>分析係数表!H10</f>
        <v>1.1926665551571919E-3</v>
      </c>
      <c r="O7" s="82">
        <f t="shared" si="4"/>
        <v>2.2889627642894834E-2</v>
      </c>
      <c r="P7" s="76">
        <f>分析係数表!C10</f>
        <v>1.2922465208747513E-2</v>
      </c>
      <c r="Q7" s="82">
        <f t="shared" si="5"/>
        <v>2.9579041685649386E-4</v>
      </c>
      <c r="R7" s="83">
        <v>4.8815812930708569E-4</v>
      </c>
      <c r="S7" s="84">
        <f t="shared" si="6"/>
        <v>7.6871907559675407E-4</v>
      </c>
      <c r="T7" s="85">
        <f>分析係数表!F10</f>
        <v>0.58823529411764708</v>
      </c>
      <c r="U7" s="86">
        <f t="shared" si="7"/>
        <v>4.5218769152750242E-4</v>
      </c>
      <c r="V7" s="87">
        <f>分析係数表!D10</f>
        <v>5.8823529411764705E-2</v>
      </c>
      <c r="W7" s="167">
        <f t="shared" si="8"/>
        <v>0</v>
      </c>
      <c r="X7" s="76">
        <f>分析係数表!E10</f>
        <v>0</v>
      </c>
      <c r="Y7" s="166">
        <f t="shared" si="9"/>
        <v>0</v>
      </c>
    </row>
    <row r="8" spans="1:25" x14ac:dyDescent="0.2">
      <c r="A8" s="6" t="s">
        <v>221</v>
      </c>
      <c r="B8" s="5" t="s">
        <v>27</v>
      </c>
      <c r="C8" s="90"/>
      <c r="D8" s="76">
        <f>投入係数表!D8</f>
        <v>0</v>
      </c>
      <c r="E8" s="77">
        <f t="shared" si="0"/>
        <v>0</v>
      </c>
      <c r="F8" s="76">
        <f>分析係数表!C11</f>
        <v>8.1708834508502748E-2</v>
      </c>
      <c r="G8" s="77">
        <f t="shared" si="1"/>
        <v>0</v>
      </c>
      <c r="H8" s="77">
        <v>6.6499193004886346E-3</v>
      </c>
      <c r="I8" s="77">
        <f t="shared" si="2"/>
        <v>6.6499193004886346E-3</v>
      </c>
      <c r="J8" s="76">
        <f>分析係数表!G11</f>
        <v>0.34375</v>
      </c>
      <c r="K8" s="78">
        <f t="shared" si="3"/>
        <v>2.285909759542968E-3</v>
      </c>
      <c r="L8" s="79"/>
      <c r="M8" s="80"/>
      <c r="N8" s="81">
        <f>分析係数表!H11</f>
        <v>-2.1817071130924245E-5</v>
      </c>
      <c r="O8" s="82">
        <f t="shared" si="4"/>
        <v>-4.1871270078466159E-4</v>
      </c>
      <c r="P8" s="76">
        <f>分析係数表!C11</f>
        <v>8.1708834508502748E-2</v>
      </c>
      <c r="Q8" s="82">
        <f t="shared" si="5"/>
        <v>-3.4212526775022146E-5</v>
      </c>
      <c r="R8" s="83">
        <v>2.7114378368573509E-3</v>
      </c>
      <c r="S8" s="84">
        <f t="shared" si="6"/>
        <v>9.361357137345986E-3</v>
      </c>
      <c r="T8" s="85">
        <f>分析係数表!F11</f>
        <v>0.56944444444444442</v>
      </c>
      <c r="U8" s="86">
        <f t="shared" si="7"/>
        <v>5.3307728143220197E-3</v>
      </c>
      <c r="V8" s="87">
        <f>分析係数表!D11</f>
        <v>3.8194444444444448E-2</v>
      </c>
      <c r="W8" s="167">
        <f t="shared" si="8"/>
        <v>0</v>
      </c>
      <c r="X8" s="76">
        <f>分析係数表!E11</f>
        <v>3.125E-2</v>
      </c>
      <c r="Y8" s="166">
        <f t="shared" si="9"/>
        <v>0</v>
      </c>
    </row>
    <row r="9" spans="1:25" x14ac:dyDescent="0.2">
      <c r="A9" s="6" t="s">
        <v>222</v>
      </c>
      <c r="B9" s="5" t="s">
        <v>190</v>
      </c>
      <c r="C9" s="90"/>
      <c r="D9" s="76">
        <f>投入係数表!D9</f>
        <v>2.9782359679266894E-2</v>
      </c>
      <c r="E9" s="77">
        <f t="shared" si="0"/>
        <v>2.9782359679266892</v>
      </c>
      <c r="F9" s="76">
        <f>分析係数表!C12</f>
        <v>0.11314574959059098</v>
      </c>
      <c r="G9" s="77">
        <f t="shared" si="1"/>
        <v>0.33697474104872455</v>
      </c>
      <c r="H9" s="77">
        <v>0.39867445780339378</v>
      </c>
      <c r="I9" s="77">
        <f t="shared" si="2"/>
        <v>0.39867445780339378</v>
      </c>
      <c r="J9" s="76">
        <f>分析係数表!G12</f>
        <v>0.14250333396837492</v>
      </c>
      <c r="K9" s="78">
        <f t="shared" si="3"/>
        <v>5.6812439405017817E-2</v>
      </c>
      <c r="L9" s="79"/>
      <c r="M9" s="80"/>
      <c r="N9" s="81">
        <f>分析係数表!H12</f>
        <v>9.1697149963274591E-2</v>
      </c>
      <c r="O9" s="82">
        <f t="shared" si="4"/>
        <v>1.7598494813979326</v>
      </c>
      <c r="P9" s="76">
        <f>分析係数表!C12</f>
        <v>0.11314574959059098</v>
      </c>
      <c r="Q9" s="82">
        <f t="shared" si="5"/>
        <v>0.1991194887393819</v>
      </c>
      <c r="R9" s="83">
        <v>0.22498053278308139</v>
      </c>
      <c r="S9" s="84">
        <f t="shared" si="6"/>
        <v>0.62365499058647522</v>
      </c>
      <c r="T9" s="85">
        <f>分析係数表!F12</f>
        <v>0.2998031371054804</v>
      </c>
      <c r="U9" s="86">
        <f t="shared" si="7"/>
        <v>0.18697372264931411</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投入係数表!D10</f>
        <v>2.2909507445589921E-3</v>
      </c>
      <c r="E10" s="77">
        <f t="shared" si="0"/>
        <v>0.22909507445589922</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0.26993012110584519</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投入係数表!D11</f>
        <v>1.1454753722794959E-2</v>
      </c>
      <c r="E11" s="77">
        <f t="shared" si="0"/>
        <v>1.1454753722794959</v>
      </c>
      <c r="F11" s="76">
        <f>分析係数表!C14</f>
        <v>0.3356233343204027</v>
      </c>
      <c r="G11" s="77">
        <f t="shared" si="1"/>
        <v>0.384448263826349</v>
      </c>
      <c r="H11" s="77">
        <v>1.0695588974951402</v>
      </c>
      <c r="I11" s="77">
        <f t="shared" si="2"/>
        <v>1.0695588974951402</v>
      </c>
      <c r="J11" s="76">
        <f>分析係数表!G14</f>
        <v>0.16310052482842147</v>
      </c>
      <c r="K11" s="78">
        <f t="shared" si="3"/>
        <v>0.1744456175163652</v>
      </c>
      <c r="L11" s="79"/>
      <c r="M11" s="80"/>
      <c r="N11" s="81">
        <f>分析係数表!H14</f>
        <v>1.1635771269826263E-3</v>
      </c>
      <c r="O11" s="82">
        <f t="shared" si="4"/>
        <v>2.2331344041848618E-2</v>
      </c>
      <c r="P11" s="76">
        <f>分析係数表!C14</f>
        <v>0.3356233343204027</v>
      </c>
      <c r="Q11" s="82">
        <f t="shared" si="5"/>
        <v>7.4949201471812919E-3</v>
      </c>
      <c r="R11" s="83">
        <v>8.771150024424168E-2</v>
      </c>
      <c r="S11" s="84">
        <f t="shared" si="6"/>
        <v>1.1572703977393819</v>
      </c>
      <c r="T11" s="85">
        <f>分析係数表!F14</f>
        <v>0.30244919930022879</v>
      </c>
      <c r="U11" s="86">
        <f t="shared" si="7"/>
        <v>0.35001550517013336</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0.1624605279044487</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投入係数表!D13</f>
        <v>1.0309278350515464E-2</v>
      </c>
      <c r="E13" s="77">
        <f t="shared" si="0"/>
        <v>1.0309278350515463</v>
      </c>
      <c r="F13" s="76">
        <f>分析係数表!C16</f>
        <v>4.9444829979181093E-2</v>
      </c>
      <c r="G13" s="77">
        <f t="shared" si="1"/>
        <v>5.0974051524928954E-2</v>
      </c>
      <c r="H13" s="77">
        <v>6.4367298035292633E-2</v>
      </c>
      <c r="I13" s="77">
        <f t="shared" si="2"/>
        <v>6.4367298035292633E-2</v>
      </c>
      <c r="J13" s="76">
        <f>分析係数表!G16</f>
        <v>3.3546325878594248E-2</v>
      </c>
      <c r="K13" s="78">
        <f t="shared" si="3"/>
        <v>2.1592863558165258E-3</v>
      </c>
      <c r="L13" s="79"/>
      <c r="M13" s="80"/>
      <c r="N13" s="81">
        <f>分析係数表!H16</f>
        <v>1.6697331772200688E-2</v>
      </c>
      <c r="O13" s="82">
        <f t="shared" si="4"/>
        <v>0.32045478700052765</v>
      </c>
      <c r="P13" s="76">
        <f>分析係数表!C16</f>
        <v>4.9444829979181093E-2</v>
      </c>
      <c r="Q13" s="82">
        <f t="shared" si="5"/>
        <v>1.5844832459255782E-2</v>
      </c>
      <c r="R13" s="83">
        <v>1.8874985441797786E-2</v>
      </c>
      <c r="S13" s="84">
        <f t="shared" si="6"/>
        <v>8.3242283477090423E-2</v>
      </c>
      <c r="T13" s="85">
        <f>分析係数表!F16</f>
        <v>0.28753993610223644</v>
      </c>
      <c r="U13" s="86">
        <f t="shared" si="7"/>
        <v>2.3935480872006833E-2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投入係数表!D14</f>
        <v>1.3745704467353952E-2</v>
      </c>
      <c r="E14" s="77">
        <f t="shared" si="0"/>
        <v>1.3745704467353952</v>
      </c>
      <c r="F14" s="76">
        <f>分析係数表!C17</f>
        <v>0.25757290686735657</v>
      </c>
      <c r="G14" s="77">
        <f t="shared" si="1"/>
        <v>0.35405210565959666</v>
      </c>
      <c r="H14" s="77">
        <v>0.4778280653823756</v>
      </c>
      <c r="I14" s="77">
        <f t="shared" si="2"/>
        <v>0.4778280653823756</v>
      </c>
      <c r="J14" s="76">
        <f>分析係数表!G17</f>
        <v>0.2176385387050051</v>
      </c>
      <c r="K14" s="78">
        <f t="shared" si="3"/>
        <v>0.10399380190205985</v>
      </c>
      <c r="L14" s="79"/>
      <c r="M14" s="80"/>
      <c r="N14" s="81">
        <f>分析係数表!H17</f>
        <v>2.8507639611074346E-3</v>
      </c>
      <c r="O14" s="82">
        <f t="shared" si="4"/>
        <v>5.4711792902529116E-2</v>
      </c>
      <c r="P14" s="76">
        <f>分析係数表!C17</f>
        <v>0.25757290686735657</v>
      </c>
      <c r="Q14" s="82">
        <f t="shared" si="5"/>
        <v>1.4092275537829232E-2</v>
      </c>
      <c r="R14" s="83">
        <v>3.6225421277828199E-2</v>
      </c>
      <c r="S14" s="84">
        <f t="shared" si="6"/>
        <v>0.51405348666020378</v>
      </c>
      <c r="T14" s="85">
        <f>分析係数表!F17</f>
        <v>0.33994957352073385</v>
      </c>
      <c r="U14" s="86">
        <f t="shared" si="7"/>
        <v>0.17475226355698253</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投入係数表!D15</f>
        <v>0</v>
      </c>
      <c r="E15" s="77">
        <f t="shared" si="0"/>
        <v>0</v>
      </c>
      <c r="F15" s="76">
        <f>分析係数表!C18</f>
        <v>0.16953824948311513</v>
      </c>
      <c r="G15" s="77">
        <f t="shared" si="1"/>
        <v>0</v>
      </c>
      <c r="H15" s="77">
        <v>5.9517816364742333E-3</v>
      </c>
      <c r="I15" s="77">
        <f t="shared" si="2"/>
        <v>5.9517816364742333E-3</v>
      </c>
      <c r="J15" s="76">
        <f>分析係数表!G18</f>
        <v>0.21537419573315272</v>
      </c>
      <c r="K15" s="78">
        <f t="shared" si="3"/>
        <v>1.2818601831349856E-3</v>
      </c>
      <c r="L15" s="79"/>
      <c r="M15" s="80"/>
      <c r="N15" s="81">
        <f>分析係数表!H18</f>
        <v>4.4361377966212629E-4</v>
      </c>
      <c r="O15" s="82">
        <f t="shared" si="4"/>
        <v>8.5138249159547857E-3</v>
      </c>
      <c r="P15" s="76">
        <f>分析係数表!C18</f>
        <v>0.16953824948311513</v>
      </c>
      <c r="Q15" s="82">
        <f t="shared" si="5"/>
        <v>1.4434189726567042E-3</v>
      </c>
      <c r="R15" s="83">
        <v>4.3277492148220721E-3</v>
      </c>
      <c r="S15" s="84">
        <f t="shared" si="6"/>
        <v>1.0279530851296306E-2</v>
      </c>
      <c r="T15" s="85">
        <f>分析係数表!F18</f>
        <v>0.45885540128682695</v>
      </c>
      <c r="U15" s="86">
        <f t="shared" si="7"/>
        <v>4.7168182538118841E-3</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投入係数表!D16</f>
        <v>0</v>
      </c>
      <c r="E16" s="77">
        <f t="shared" si="0"/>
        <v>0</v>
      </c>
      <c r="F16" s="76">
        <f>分析係数表!C19</f>
        <v>7.0188221007893126E-2</v>
      </c>
      <c r="G16" s="77">
        <f t="shared" si="1"/>
        <v>0</v>
      </c>
      <c r="H16" s="77">
        <v>1.9350871631341946E-3</v>
      </c>
      <c r="I16" s="77">
        <f t="shared" si="2"/>
        <v>1.9350871631341946E-3</v>
      </c>
      <c r="J16" s="76">
        <f>分析係数表!G19</f>
        <v>5.7542768273716953E-2</v>
      </c>
      <c r="K16" s="78">
        <f t="shared" si="3"/>
        <v>1.1135027221767528E-4</v>
      </c>
      <c r="L16" s="79"/>
      <c r="M16" s="80"/>
      <c r="N16" s="81">
        <f>分析係数表!H19</f>
        <v>-1.1635771269826264E-4</v>
      </c>
      <c r="O16" s="82">
        <f t="shared" si="4"/>
        <v>-2.2331344041848621E-3</v>
      </c>
      <c r="P16" s="76">
        <f>分析係数表!C19</f>
        <v>7.0188221007893126E-2</v>
      </c>
      <c r="Q16" s="82">
        <f t="shared" si="5"/>
        <v>-1.5673973110125685E-4</v>
      </c>
      <c r="R16" s="83">
        <v>1.3968713852857641E-3</v>
      </c>
      <c r="S16" s="84">
        <f t="shared" si="6"/>
        <v>3.3319585484199586E-3</v>
      </c>
      <c r="T16" s="85">
        <f>分析係数表!F19</f>
        <v>0.24027993779160187</v>
      </c>
      <c r="U16" s="86">
        <f t="shared" si="7"/>
        <v>8.0060279273854373E-4</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投入係数表!D17</f>
        <v>0</v>
      </c>
      <c r="E17" s="77">
        <f t="shared" si="0"/>
        <v>0</v>
      </c>
      <c r="F17" s="76">
        <f>分析係数表!C20</f>
        <v>0.17015847434864362</v>
      </c>
      <c r="G17" s="77">
        <f t="shared" si="1"/>
        <v>0</v>
      </c>
      <c r="H17" s="77">
        <v>5.1460709277963198E-3</v>
      </c>
      <c r="I17" s="77">
        <f t="shared" si="2"/>
        <v>5.1460709277963198E-3</v>
      </c>
      <c r="J17" s="76">
        <f>分析係数表!G20</f>
        <v>0.1001139508383526</v>
      </c>
      <c r="K17" s="78">
        <f t="shared" si="3"/>
        <v>5.1519349187607627E-4</v>
      </c>
      <c r="L17" s="79"/>
      <c r="M17" s="80"/>
      <c r="N17" s="81">
        <f>分析係数表!H20</f>
        <v>5.5269913531674753E-4</v>
      </c>
      <c r="O17" s="82">
        <f t="shared" si="4"/>
        <v>1.0607388419878095E-2</v>
      </c>
      <c r="P17" s="76">
        <f>分析係数表!C20</f>
        <v>0.17015847434864362</v>
      </c>
      <c r="Q17" s="82">
        <f t="shared" si="5"/>
        <v>1.8049370303499261E-3</v>
      </c>
      <c r="R17" s="83">
        <v>6.4649736090224919E-3</v>
      </c>
      <c r="S17" s="84">
        <f t="shared" si="6"/>
        <v>1.1611044536818813E-2</v>
      </c>
      <c r="T17" s="85">
        <f>分析係数表!F20</f>
        <v>0.22285528243529221</v>
      </c>
      <c r="U17" s="86">
        <f t="shared" si="7"/>
        <v>2.5875826096215132E-3</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投入係数表!D18</f>
        <v>0</v>
      </c>
      <c r="E18" s="77">
        <f t="shared" si="0"/>
        <v>0</v>
      </c>
      <c r="F18" s="76">
        <f>分析係数表!C21</f>
        <v>0.30753935376967689</v>
      </c>
      <c r="G18" s="77">
        <f t="shared" si="1"/>
        <v>0</v>
      </c>
      <c r="H18" s="77">
        <v>2.1324429975633746E-2</v>
      </c>
      <c r="I18" s="77">
        <f t="shared" si="2"/>
        <v>2.1324429975633746E-2</v>
      </c>
      <c r="J18" s="76">
        <f>分析係数表!G21</f>
        <v>0.28506721215663355</v>
      </c>
      <c r="K18" s="78">
        <f t="shared" si="3"/>
        <v>6.078895803983261E-3</v>
      </c>
      <c r="L18" s="79"/>
      <c r="M18" s="80"/>
      <c r="N18" s="81">
        <f>分析係数表!H21</f>
        <v>9.2358934454245961E-4</v>
      </c>
      <c r="O18" s="82">
        <f t="shared" si="4"/>
        <v>1.7725504333217339E-2</v>
      </c>
      <c r="P18" s="76">
        <f>分析係数表!C21</f>
        <v>0.30753935376967689</v>
      </c>
      <c r="Q18" s="82">
        <f t="shared" si="5"/>
        <v>5.451290147879268E-3</v>
      </c>
      <c r="R18" s="83">
        <v>1.5305172873814502E-2</v>
      </c>
      <c r="S18" s="84">
        <f t="shared" si="6"/>
        <v>3.6629602849448245E-2</v>
      </c>
      <c r="T18" s="85">
        <f>分析係数表!F21</f>
        <v>0.42562828755113968</v>
      </c>
      <c r="U18" s="86">
        <f t="shared" si="7"/>
        <v>1.5590595134489004E-2</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投入係数表!D19</f>
        <v>0</v>
      </c>
      <c r="E19" s="77">
        <f t="shared" si="0"/>
        <v>0</v>
      </c>
      <c r="F19" s="76">
        <f>分析係数表!C22</f>
        <v>4.2074718897352148E-2</v>
      </c>
      <c r="G19" s="77">
        <f t="shared" si="1"/>
        <v>0</v>
      </c>
      <c r="H19" s="77">
        <v>7.4191437660023709E-4</v>
      </c>
      <c r="I19" s="77">
        <f t="shared" si="2"/>
        <v>7.4191437660023709E-4</v>
      </c>
      <c r="J19" s="76">
        <f>分析係数表!G22</f>
        <v>0.19450101832993891</v>
      </c>
      <c r="K19" s="78">
        <f t="shared" si="3"/>
        <v>1.443031017623679E-4</v>
      </c>
      <c r="L19" s="79"/>
      <c r="M19" s="80"/>
      <c r="N19" s="81">
        <f>分析係数表!H22</f>
        <v>4.363414226184849E-5</v>
      </c>
      <c r="O19" s="82">
        <f t="shared" si="4"/>
        <v>8.3742540156932319E-4</v>
      </c>
      <c r="P19" s="76">
        <f>分析係数表!C22</f>
        <v>4.2074718897352148E-2</v>
      </c>
      <c r="Q19" s="82">
        <f t="shared" si="5"/>
        <v>3.5234438368531513E-5</v>
      </c>
      <c r="R19" s="83">
        <v>4.7859644030684282E-4</v>
      </c>
      <c r="S19" s="84">
        <f t="shared" si="6"/>
        <v>1.2205108169070799E-3</v>
      </c>
      <c r="T19" s="85">
        <f>分析係数表!F22</f>
        <v>0.41276306856754924</v>
      </c>
      <c r="U19" s="86">
        <f t="shared" si="7"/>
        <v>5.0378179000645253E-4</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5.5828360104621553E-4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投入係数表!D21</f>
        <v>0</v>
      </c>
      <c r="E21" s="77">
        <f t="shared" si="0"/>
        <v>0</v>
      </c>
      <c r="F21" s="76">
        <f>分析係数表!C24</f>
        <v>7.1732954545454586E-2</v>
      </c>
      <c r="G21" s="77">
        <f t="shared" si="1"/>
        <v>0</v>
      </c>
      <c r="H21" s="77">
        <v>1.0273644248145757E-3</v>
      </c>
      <c r="I21" s="77">
        <f t="shared" si="2"/>
        <v>1.0273644248145757E-3</v>
      </c>
      <c r="J21" s="76">
        <f>分析係数表!G24</f>
        <v>0.20895522388059701</v>
      </c>
      <c r="K21" s="78">
        <f t="shared" si="3"/>
        <v>2.1467316339409044E-4</v>
      </c>
      <c r="L21" s="79"/>
      <c r="M21" s="80"/>
      <c r="N21" s="81">
        <f>分析係数表!H24</f>
        <v>3.4907313809478792E-4</v>
      </c>
      <c r="O21" s="82">
        <f t="shared" si="4"/>
        <v>6.6994032125545855E-3</v>
      </c>
      <c r="P21" s="76">
        <f>分析係数表!C24</f>
        <v>7.1732954545454586E-2</v>
      </c>
      <c r="Q21" s="82">
        <f t="shared" si="5"/>
        <v>4.8056798612785049E-4</v>
      </c>
      <c r="R21" s="83">
        <v>2.0101698087947985E-3</v>
      </c>
      <c r="S21" s="84">
        <f t="shared" si="6"/>
        <v>3.0375342336093742E-3</v>
      </c>
      <c r="T21" s="85">
        <f>分析係数表!F24</f>
        <v>0.39402985074626867</v>
      </c>
      <c r="U21" s="86">
        <f t="shared" si="7"/>
        <v>1.1968791607057834E-3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投入係数表!D22</f>
        <v>0</v>
      </c>
      <c r="E22" s="77">
        <f t="shared" si="0"/>
        <v>0</v>
      </c>
      <c r="F22" s="76">
        <f>分析係数表!C25</f>
        <v>8.282778259254675E-2</v>
      </c>
      <c r="G22" s="77">
        <f t="shared" si="1"/>
        <v>0</v>
      </c>
      <c r="H22" s="77">
        <v>6.113336510478855E-3</v>
      </c>
      <c r="I22" s="77">
        <f t="shared" si="2"/>
        <v>6.113336510478855E-3</v>
      </c>
      <c r="J22" s="76">
        <f>分析係数表!G25</f>
        <v>0.19696794352505498</v>
      </c>
      <c r="K22" s="78">
        <f t="shared" si="3"/>
        <v>1.2041313205456558E-3</v>
      </c>
      <c r="L22" s="79"/>
      <c r="M22" s="80"/>
      <c r="N22" s="81">
        <f>分析係数表!H25</f>
        <v>5.163373500985404E-4</v>
      </c>
      <c r="O22" s="82">
        <f t="shared" si="4"/>
        <v>9.9095339185703239E-3</v>
      </c>
      <c r="P22" s="76">
        <f>分析係数表!C25</f>
        <v>8.282778259254675E-2</v>
      </c>
      <c r="Q22" s="82">
        <f t="shared" si="5"/>
        <v>8.2078472100081067E-4</v>
      </c>
      <c r="R22" s="83">
        <v>5.0538329132307578E-3</v>
      </c>
      <c r="S22" s="84">
        <f t="shared" si="6"/>
        <v>1.1167169423709614E-2</v>
      </c>
      <c r="T22" s="85">
        <f>分析係数表!F25</f>
        <v>0.35065385950700151</v>
      </c>
      <c r="U22" s="86">
        <f t="shared" si="7"/>
        <v>3.9158110581923537E-3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投入係数表!D23</f>
        <v>0</v>
      </c>
      <c r="E23" s="77">
        <f t="shared" si="0"/>
        <v>0</v>
      </c>
      <c r="F23" s="76">
        <f>分析係数表!C26</f>
        <v>0.67408011178388449</v>
      </c>
      <c r="G23" s="77">
        <f t="shared" si="1"/>
        <v>0</v>
      </c>
      <c r="H23" s="77">
        <v>1.2882958936782277E-2</v>
      </c>
      <c r="I23" s="77">
        <f t="shared" si="2"/>
        <v>1.2882958936782277E-2</v>
      </c>
      <c r="J23" s="76">
        <f>分析係数表!G26</f>
        <v>0.19641156410335187</v>
      </c>
      <c r="K23" s="78">
        <f t="shared" si="3"/>
        <v>2.5303621150526618E-3</v>
      </c>
      <c r="L23" s="79"/>
      <c r="M23" s="80"/>
      <c r="N23" s="81">
        <f>分析係数表!H26</f>
        <v>1.0886718494331198E-2</v>
      </c>
      <c r="O23" s="82">
        <f t="shared" si="4"/>
        <v>0.20893763769154614</v>
      </c>
      <c r="P23" s="76">
        <f>分析係数表!C26</f>
        <v>0.67408011178388449</v>
      </c>
      <c r="Q23" s="82">
        <f t="shared" si="5"/>
        <v>0.14084070617097819</v>
      </c>
      <c r="R23" s="83">
        <v>0.16051360191652714</v>
      </c>
      <c r="S23" s="84">
        <f t="shared" si="6"/>
        <v>0.1733965608533094</v>
      </c>
      <c r="T23" s="85">
        <f>分析係数表!F26</f>
        <v>0.33487971980706011</v>
      </c>
      <c r="U23" s="86">
        <f t="shared" si="7"/>
        <v>5.8066991714064098E-2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投入係数表!D24</f>
        <v>0</v>
      </c>
      <c r="E24" s="77">
        <f t="shared" si="0"/>
        <v>0</v>
      </c>
      <c r="F24" s="76">
        <f>分析係数表!C27</f>
        <v>6.0248713550600352E-2</v>
      </c>
      <c r="G24" s="77">
        <f t="shared" si="1"/>
        <v>0</v>
      </c>
      <c r="H24" s="77">
        <v>1.8099570873226966E-4</v>
      </c>
      <c r="I24" s="77">
        <f t="shared" si="2"/>
        <v>1.8099570873226966E-4</v>
      </c>
      <c r="J24" s="76">
        <f>分析係数表!G27</f>
        <v>0.16803278688524589</v>
      </c>
      <c r="K24" s="78">
        <f t="shared" si="3"/>
        <v>3.0413213352553508E-5</v>
      </c>
      <c r="L24" s="79"/>
      <c r="M24" s="80"/>
      <c r="N24" s="81">
        <f>分析係数表!H27</f>
        <v>1.0879446137287556E-2</v>
      </c>
      <c r="O24" s="82">
        <f t="shared" si="4"/>
        <v>0.20879806679128457</v>
      </c>
      <c r="P24" s="76">
        <f>分析係数表!C27</f>
        <v>6.0248713550600352E-2</v>
      </c>
      <c r="Q24" s="82">
        <f t="shared" si="5"/>
        <v>1.2579814916027224E-2</v>
      </c>
      <c r="R24" s="83">
        <v>1.2732472695178248E-2</v>
      </c>
      <c r="S24" s="84">
        <f t="shared" si="6"/>
        <v>1.2913468403910517E-2</v>
      </c>
      <c r="T24" s="85">
        <f>分析係数表!F27</f>
        <v>0.31967213114754101</v>
      </c>
      <c r="U24" s="86">
        <f t="shared" si="7"/>
        <v>4.1280759651845097E-3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投入係数表!D25</f>
        <v>0</v>
      </c>
      <c r="E25" s="77">
        <f t="shared" si="0"/>
        <v>0</v>
      </c>
      <c r="F25" s="76">
        <f>分析係数表!C28</f>
        <v>0.15853112404836545</v>
      </c>
      <c r="G25" s="77">
        <f t="shared" si="1"/>
        <v>0</v>
      </c>
      <c r="H25" s="77">
        <v>8.6597694604844608E-3</v>
      </c>
      <c r="I25" s="77">
        <f t="shared" si="2"/>
        <v>8.6597694604844608E-3</v>
      </c>
      <c r="J25" s="76">
        <f>分析係数表!G28</f>
        <v>0.12484608017512655</v>
      </c>
      <c r="K25" s="78">
        <f t="shared" si="3"/>
        <v>1.0811382723617555E-3</v>
      </c>
      <c r="L25" s="79"/>
      <c r="M25" s="80"/>
      <c r="N25" s="81">
        <f>分析係数表!H28</f>
        <v>2.0813485858901727E-2</v>
      </c>
      <c r="O25" s="82">
        <f t="shared" si="4"/>
        <v>0.39945191654856715</v>
      </c>
      <c r="P25" s="76">
        <f>分析係数表!C28</f>
        <v>0.15853112404836545</v>
      </c>
      <c r="Q25" s="82">
        <f t="shared" si="5"/>
        <v>6.3325561333718222E-2</v>
      </c>
      <c r="R25" s="83">
        <v>7.1931916188771511E-2</v>
      </c>
      <c r="S25" s="84">
        <f t="shared" si="6"/>
        <v>8.0591685649255979E-2</v>
      </c>
      <c r="T25" s="85">
        <f>分析係数表!F28</f>
        <v>0.21350389930223013</v>
      </c>
      <c r="U25" s="86">
        <f t="shared" si="7"/>
        <v>1.7206639137455734E-2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投入係数表!D26</f>
        <v>6.8728522336769758E-3</v>
      </c>
      <c r="E26" s="77">
        <f t="shared" si="0"/>
        <v>0.6872852233676976</v>
      </c>
      <c r="F26" s="76">
        <f>分析係数表!C29</f>
        <v>0.64680851063829792</v>
      </c>
      <c r="G26" s="77">
        <f t="shared" si="1"/>
        <v>0.44454193171017037</v>
      </c>
      <c r="H26" s="77">
        <v>0.62697519873922913</v>
      </c>
      <c r="I26" s="77">
        <f t="shared" si="2"/>
        <v>0.62697519873922913</v>
      </c>
      <c r="J26" s="76">
        <f>分析係数表!G29</f>
        <v>0.2586455783593799</v>
      </c>
      <c r="K26" s="78">
        <f t="shared" si="3"/>
        <v>0.16216436289489508</v>
      </c>
      <c r="L26" s="79"/>
      <c r="M26" s="80"/>
      <c r="N26" s="81">
        <f>分析係数表!H29</f>
        <v>9.8394990800468336E-3</v>
      </c>
      <c r="O26" s="82">
        <f t="shared" si="4"/>
        <v>0.18883942805388237</v>
      </c>
      <c r="P26" s="76">
        <f>分析係数表!C29</f>
        <v>0.64680851063829792</v>
      </c>
      <c r="Q26" s="82">
        <f t="shared" si="5"/>
        <v>0.12214294920931967</v>
      </c>
      <c r="R26" s="83">
        <v>0.18522187169347484</v>
      </c>
      <c r="S26" s="84">
        <f t="shared" si="6"/>
        <v>0.81219707043270395</v>
      </c>
      <c r="T26" s="85">
        <f>分析係数表!F29</f>
        <v>0.37783217222117615</v>
      </c>
      <c r="U26" s="86">
        <f t="shared" si="7"/>
        <v>0.30687418339326411</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投入係数表!D27</f>
        <v>2.2909507445589921E-3</v>
      </c>
      <c r="E27" s="77">
        <f t="shared" si="0"/>
        <v>0.22909507445589922</v>
      </c>
      <c r="F27" s="76">
        <f>分析係数表!C30</f>
        <v>1</v>
      </c>
      <c r="G27" s="77">
        <f t="shared" si="1"/>
        <v>0.22909507445589922</v>
      </c>
      <c r="H27" s="77">
        <v>0.28316308777856164</v>
      </c>
      <c r="I27" s="77">
        <f t="shared" si="2"/>
        <v>0.28316308777856164</v>
      </c>
      <c r="J27" s="76">
        <f>分析係数表!G30</f>
        <v>0.34450721322190581</v>
      </c>
      <c r="K27" s="78">
        <f t="shared" si="3"/>
        <v>9.7551726257902163E-2</v>
      </c>
      <c r="L27" s="79"/>
      <c r="M27" s="80"/>
      <c r="N27" s="81">
        <f>分析係数表!H30</f>
        <v>0</v>
      </c>
      <c r="O27" s="82">
        <f t="shared" si="4"/>
        <v>0</v>
      </c>
      <c r="P27" s="76">
        <f>分析係数表!C30</f>
        <v>1</v>
      </c>
      <c r="Q27" s="82">
        <f t="shared" si="5"/>
        <v>0</v>
      </c>
      <c r="R27" s="83">
        <v>4.8262283609492231E-2</v>
      </c>
      <c r="S27" s="84">
        <f t="shared" si="6"/>
        <v>0.33142537138805389</v>
      </c>
      <c r="T27" s="85">
        <f>分析係数表!F30</f>
        <v>0.4405434427377562</v>
      </c>
      <c r="U27" s="86">
        <f t="shared" si="7"/>
        <v>0.14600727412193271</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投入係数表!D28</f>
        <v>6.8728522336769758E-3</v>
      </c>
      <c r="E28" s="77">
        <f t="shared" si="0"/>
        <v>0.6872852233676976</v>
      </c>
      <c r="F28" s="76">
        <f>分析係数表!C31</f>
        <v>0.1179326099371788</v>
      </c>
      <c r="G28" s="77">
        <f t="shared" si="1"/>
        <v>8.1053340163009482E-2</v>
      </c>
      <c r="H28" s="77">
        <v>0.11052370943657715</v>
      </c>
      <c r="I28" s="77">
        <f t="shared" si="2"/>
        <v>0.11052370943657715</v>
      </c>
      <c r="J28" s="76">
        <f>分析係数表!G31</f>
        <v>7.0682730923694773E-2</v>
      </c>
      <c r="K28" s="78">
        <f t="shared" si="3"/>
        <v>7.8121176147942072E-3</v>
      </c>
      <c r="L28" s="79"/>
      <c r="M28" s="80"/>
      <c r="N28" s="81">
        <f>分析係数表!H31</f>
        <v>2.2689753976161214E-2</v>
      </c>
      <c r="O28" s="82">
        <f t="shared" si="4"/>
        <v>0.43546120881604805</v>
      </c>
      <c r="P28" s="76">
        <f>分析係数表!C31</f>
        <v>0.1179326099371788</v>
      </c>
      <c r="Q28" s="82">
        <f t="shared" si="5"/>
        <v>5.1355076882075364E-2</v>
      </c>
      <c r="R28" s="83">
        <v>6.6883977795337821E-2</v>
      </c>
      <c r="S28" s="84">
        <f t="shared" si="6"/>
        <v>0.17740768723191497</v>
      </c>
      <c r="T28" s="85">
        <f>分析係数表!F31</f>
        <v>0.34457831325301203</v>
      </c>
      <c r="U28" s="86">
        <f t="shared" si="7"/>
        <v>6.1130841624491179E-2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投入係数表!D29</f>
        <v>0</v>
      </c>
      <c r="E29" s="77">
        <f t="shared" si="0"/>
        <v>0</v>
      </c>
      <c r="F29" s="76">
        <f>分析係数表!C32</f>
        <v>0.90289699570815452</v>
      </c>
      <c r="G29" s="77">
        <f t="shared" si="1"/>
        <v>0</v>
      </c>
      <c r="H29" s="77">
        <v>1.207996479790204E-2</v>
      </c>
      <c r="I29" s="77">
        <f t="shared" si="2"/>
        <v>1.207996479790204E-2</v>
      </c>
      <c r="J29" s="76">
        <f>分析係数表!G32</f>
        <v>0.14049586776859505</v>
      </c>
      <c r="K29" s="78">
        <f t="shared" si="3"/>
        <v>1.6971851368953279E-3</v>
      </c>
      <c r="L29" s="79"/>
      <c r="M29" s="80"/>
      <c r="N29" s="81">
        <f>分析係数表!H32</f>
        <v>6.5160319111027074E-3</v>
      </c>
      <c r="O29" s="82">
        <f t="shared" si="4"/>
        <v>0.12505552663435227</v>
      </c>
      <c r="P29" s="76">
        <f>分析係数表!C32</f>
        <v>0.90289699570815452</v>
      </c>
      <c r="Q29" s="82">
        <f t="shared" si="5"/>
        <v>0.11291225929485776</v>
      </c>
      <c r="R29" s="83">
        <v>0.14704320959860015</v>
      </c>
      <c r="S29" s="84">
        <f t="shared" si="6"/>
        <v>0.1591231743965022</v>
      </c>
      <c r="T29" s="85">
        <f>分析係数表!F32</f>
        <v>0.48288075560802834</v>
      </c>
      <c r="U29" s="86">
        <f t="shared" si="7"/>
        <v>7.6837518687331047E-2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投入係数表!D30</f>
        <v>0</v>
      </c>
      <c r="E30" s="77">
        <f t="shared" si="0"/>
        <v>0</v>
      </c>
      <c r="F30" s="76">
        <f>分析係数表!C33</f>
        <v>0.9642857142857143</v>
      </c>
      <c r="G30" s="77">
        <f t="shared" si="1"/>
        <v>0</v>
      </c>
      <c r="H30" s="77">
        <v>2.1713714935132487E-2</v>
      </c>
      <c r="I30" s="77">
        <f t="shared" si="2"/>
        <v>2.1713714935132487E-2</v>
      </c>
      <c r="J30" s="76">
        <f>分析係数表!G33</f>
        <v>0.50770178681454092</v>
      </c>
      <c r="K30" s="78">
        <f t="shared" si="3"/>
        <v>1.1024091870948348E-2</v>
      </c>
      <c r="L30" s="79"/>
      <c r="M30" s="80"/>
      <c r="N30" s="81">
        <f>分析係数表!H33</f>
        <v>9.5995112976066674E-4</v>
      </c>
      <c r="O30" s="82">
        <f t="shared" si="4"/>
        <v>1.842335883452511E-2</v>
      </c>
      <c r="P30" s="76">
        <f>分析係数表!C33</f>
        <v>0.9642857142857143</v>
      </c>
      <c r="Q30" s="82">
        <f t="shared" si="5"/>
        <v>1.776538173329207E-2</v>
      </c>
      <c r="R30" s="83">
        <v>6.0573940049727194E-2</v>
      </c>
      <c r="S30" s="84">
        <f t="shared" si="6"/>
        <v>8.2287654984859682E-2</v>
      </c>
      <c r="T30" s="85">
        <f>分析係数表!F33</f>
        <v>0.64571780653111521</v>
      </c>
      <c r="U30" s="86">
        <f t="shared" si="7"/>
        <v>5.3134604081412781E-2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投入係数表!D31</f>
        <v>2.6345933562428408E-2</v>
      </c>
      <c r="E31" s="77">
        <f t="shared" si="0"/>
        <v>2.6345933562428407</v>
      </c>
      <c r="F31" s="76">
        <f>分析係数表!C34</f>
        <v>0.30203352059055666</v>
      </c>
      <c r="G31" s="77">
        <f t="shared" si="1"/>
        <v>0.79573550671051585</v>
      </c>
      <c r="H31" s="77">
        <v>1.027657184199519</v>
      </c>
      <c r="I31" s="77">
        <f t="shared" si="2"/>
        <v>1.027657184199519</v>
      </c>
      <c r="J31" s="76">
        <f>分析係数表!G34</f>
        <v>0.42483507228746548</v>
      </c>
      <c r="K31" s="78">
        <f t="shared" si="3"/>
        <v>0.43658481413613587</v>
      </c>
      <c r="L31" s="79"/>
      <c r="M31" s="80"/>
      <c r="N31" s="81">
        <f>分析係数表!H34</f>
        <v>0.16119179387231194</v>
      </c>
      <c r="O31" s="82">
        <f t="shared" si="4"/>
        <v>3.0935890042973413</v>
      </c>
      <c r="P31" s="76">
        <f>分析係数表!C34</f>
        <v>0.30203352059055666</v>
      </c>
      <c r="Q31" s="82">
        <f t="shared" si="5"/>
        <v>0.93436757822816074</v>
      </c>
      <c r="R31" s="83">
        <v>1.0296671002062832</v>
      </c>
      <c r="S31" s="84">
        <f t="shared" si="6"/>
        <v>2.0573242844058024</v>
      </c>
      <c r="T31" s="85">
        <f>分析係数表!F34</f>
        <v>0.69971459317830909</v>
      </c>
      <c r="U31" s="86">
        <f t="shared" si="7"/>
        <v>1.439539824698862</v>
      </c>
      <c r="V31" s="87">
        <f>分析係数表!D34</f>
        <v>0.22921442942029663</v>
      </c>
      <c r="W31" s="167">
        <f t="shared" si="8"/>
        <v>0</v>
      </c>
      <c r="X31" s="76">
        <f>分析係数表!E34</f>
        <v>0.15341786365975763</v>
      </c>
      <c r="Y31" s="166">
        <f t="shared" si="9"/>
        <v>0</v>
      </c>
    </row>
    <row r="32" spans="1:25" x14ac:dyDescent="0.2">
      <c r="A32" s="6" t="s">
        <v>20</v>
      </c>
      <c r="B32" s="5" t="s">
        <v>37</v>
      </c>
      <c r="C32" s="90"/>
      <c r="D32" s="76">
        <f>投入係数表!D32</f>
        <v>9.1638029782359683E-3</v>
      </c>
      <c r="E32" s="77">
        <f t="shared" si="0"/>
        <v>0.91638029782359687</v>
      </c>
      <c r="F32" s="76">
        <f>分析係数表!C35</f>
        <v>0.24187752657583472</v>
      </c>
      <c r="G32" s="77">
        <f t="shared" si="1"/>
        <v>0.2216517998403984</v>
      </c>
      <c r="H32" s="77">
        <v>0.27720145527236645</v>
      </c>
      <c r="I32" s="77">
        <f t="shared" si="2"/>
        <v>0.27720145527236645</v>
      </c>
      <c r="J32" s="76">
        <f>分析係数表!G35</f>
        <v>0.31447635625181319</v>
      </c>
      <c r="K32" s="78">
        <f t="shared" si="3"/>
        <v>8.7173303601753765E-2</v>
      </c>
      <c r="L32" s="79"/>
      <c r="M32" s="80"/>
      <c r="N32" s="81">
        <f>分析係数表!H35</f>
        <v>6.1051437381369679E-2</v>
      </c>
      <c r="O32" s="82">
        <f t="shared" si="4"/>
        <v>1.1716977076957447</v>
      </c>
      <c r="P32" s="76">
        <f>分析係数表!C35</f>
        <v>0.24187752657583472</v>
      </c>
      <c r="Q32" s="82">
        <f t="shared" si="5"/>
        <v>0.28340734343202212</v>
      </c>
      <c r="R32" s="83">
        <v>0.3529928736596164</v>
      </c>
      <c r="S32" s="84">
        <f t="shared" si="6"/>
        <v>0.63019432893198291</v>
      </c>
      <c r="T32" s="85">
        <f>分析係数表!F35</f>
        <v>0.64519872352770524</v>
      </c>
      <c r="U32" s="86">
        <f t="shared" si="7"/>
        <v>0.40660057660131416</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投入係数表!D33</f>
        <v>0</v>
      </c>
      <c r="E33" s="77">
        <f t="shared" si="0"/>
        <v>0</v>
      </c>
      <c r="F33" s="76">
        <f>分析係数表!C36</f>
        <v>0.77936171821825606</v>
      </c>
      <c r="G33" s="77">
        <f t="shared" si="1"/>
        <v>0</v>
      </c>
      <c r="H33" s="77">
        <v>6.8557996347432815E-2</v>
      </c>
      <c r="I33" s="77">
        <f t="shared" si="2"/>
        <v>6.8557996347432815E-2</v>
      </c>
      <c r="J33" s="76">
        <f>分析係数表!G36</f>
        <v>1.8652197083474639E-2</v>
      </c>
      <c r="K33" s="78">
        <f t="shared" si="3"/>
        <v>1.2787572595204513E-3</v>
      </c>
      <c r="L33" s="79"/>
      <c r="M33" s="80"/>
      <c r="N33" s="81">
        <f>分析係数表!H36</f>
        <v>0.16962772804293599</v>
      </c>
      <c r="O33" s="82">
        <f t="shared" si="4"/>
        <v>3.2554912486007437</v>
      </c>
      <c r="P33" s="76">
        <f>分析係数表!C36</f>
        <v>0.77936171821825606</v>
      </c>
      <c r="Q33" s="82">
        <f t="shared" si="5"/>
        <v>2.5372052531539713</v>
      </c>
      <c r="R33" s="83">
        <v>2.648841455529892</v>
      </c>
      <c r="S33" s="84">
        <f t="shared" si="6"/>
        <v>2.7173994518773248</v>
      </c>
      <c r="T33" s="85">
        <f>分析係数表!F36</f>
        <v>0.88299985465820452</v>
      </c>
      <c r="U33" s="86">
        <f t="shared" si="7"/>
        <v>2.3994633210559626</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投入係数表!D34</f>
        <v>3.4364261168384883E-2</v>
      </c>
      <c r="E34" s="77">
        <f t="shared" si="0"/>
        <v>3.4364261168384882</v>
      </c>
      <c r="F34" s="76">
        <f>分析係数表!C37</f>
        <v>0.39264934616049307</v>
      </c>
      <c r="G34" s="77">
        <f t="shared" si="1"/>
        <v>1.3493104679054746</v>
      </c>
      <c r="H34" s="77">
        <v>1.6881528678449496</v>
      </c>
      <c r="I34" s="77">
        <f t="shared" si="2"/>
        <v>1.6881528678449496</v>
      </c>
      <c r="J34" s="76">
        <f>分析係数表!G37</f>
        <v>0.48015873015873017</v>
      </c>
      <c r="K34" s="78">
        <f t="shared" si="3"/>
        <v>0.81058133733824966</v>
      </c>
      <c r="L34" s="79"/>
      <c r="M34" s="80"/>
      <c r="N34" s="81">
        <f>分析係数表!H37</f>
        <v>4.8128458914818879E-2</v>
      </c>
      <c r="O34" s="82">
        <f t="shared" si="4"/>
        <v>0.92368021793096344</v>
      </c>
      <c r="P34" s="76">
        <f>分析係数表!C37</f>
        <v>0.39264934616049307</v>
      </c>
      <c r="Q34" s="82">
        <f t="shared" si="5"/>
        <v>0.36268243363197455</v>
      </c>
      <c r="R34" s="83">
        <v>0.45365835199789989</v>
      </c>
      <c r="S34" s="84">
        <f t="shared" si="6"/>
        <v>2.1418112198428494</v>
      </c>
      <c r="T34" s="85">
        <f>分析係数表!F37</f>
        <v>0.71504884004884006</v>
      </c>
      <c r="U34" s="86">
        <f t="shared" si="7"/>
        <v>1.5314996283522206</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投入係数表!D35</f>
        <v>0</v>
      </c>
      <c r="E35" s="77">
        <f t="shared" si="0"/>
        <v>0</v>
      </c>
      <c r="F35" s="76">
        <f>分析係数表!C38</f>
        <v>0.1050867904295959</v>
      </c>
      <c r="G35" s="77">
        <f t="shared" si="1"/>
        <v>0</v>
      </c>
      <c r="H35" s="77">
        <v>1.6742774081311272E-2</v>
      </c>
      <c r="I35" s="77">
        <f t="shared" si="2"/>
        <v>1.6742774081311272E-2</v>
      </c>
      <c r="J35" s="76">
        <f>分析係数表!G38</f>
        <v>0.35480984340044741</v>
      </c>
      <c r="K35" s="78">
        <f t="shared" si="3"/>
        <v>5.9405010498791225E-3</v>
      </c>
      <c r="L35" s="79"/>
      <c r="M35" s="80"/>
      <c r="N35" s="81">
        <f>分析係数表!H38</f>
        <v>4.2637829346869612E-2</v>
      </c>
      <c r="O35" s="82">
        <f t="shared" si="4"/>
        <v>0.81830418823349027</v>
      </c>
      <c r="P35" s="76">
        <f>分析係数表!C38</f>
        <v>0.1050867904295959</v>
      </c>
      <c r="Q35" s="82">
        <f t="shared" si="5"/>
        <v>8.5992960736553381E-2</v>
      </c>
      <c r="R35" s="83">
        <v>0.1078165344084506</v>
      </c>
      <c r="S35" s="84">
        <f t="shared" si="6"/>
        <v>0.12455930848976188</v>
      </c>
      <c r="T35" s="85">
        <f>分析係数表!F38</f>
        <v>0.56778523489932886</v>
      </c>
      <c r="U35" s="86">
        <f t="shared" si="7"/>
        <v>7.0722936229757422E-2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投入係数表!D36</f>
        <v>0</v>
      </c>
      <c r="E36" s="77">
        <f t="shared" si="0"/>
        <v>0</v>
      </c>
      <c r="F36" s="76">
        <f>分析係数表!C39</f>
        <v>1</v>
      </c>
      <c r="G36" s="77">
        <f t="shared" si="1"/>
        <v>0</v>
      </c>
      <c r="H36" s="77">
        <v>0.13473934927674158</v>
      </c>
      <c r="I36" s="77">
        <f t="shared" si="2"/>
        <v>0.13473934927674158</v>
      </c>
      <c r="J36" s="76">
        <f>分析係数表!G39</f>
        <v>0.33710212609069684</v>
      </c>
      <c r="K36" s="78">
        <f t="shared" si="3"/>
        <v>4.5420921109266585E-2</v>
      </c>
      <c r="L36" s="79"/>
      <c r="M36" s="80"/>
      <c r="N36" s="81">
        <f>分析係数表!H39</f>
        <v>3.8325321619990253E-3</v>
      </c>
      <c r="O36" s="82">
        <f t="shared" si="4"/>
        <v>7.3553864437838887E-2</v>
      </c>
      <c r="P36" s="76">
        <f>分析係数表!C39</f>
        <v>1</v>
      </c>
      <c r="Q36" s="82">
        <f t="shared" si="5"/>
        <v>7.3553864437838887E-2</v>
      </c>
      <c r="R36" s="83">
        <v>0.22026147368185922</v>
      </c>
      <c r="S36" s="84">
        <f t="shared" si="6"/>
        <v>0.3550008229586008</v>
      </c>
      <c r="T36" s="85">
        <f>分析係数表!F39</f>
        <v>0.68778419564950233</v>
      </c>
      <c r="U36" s="86">
        <f t="shared" si="7"/>
        <v>0.24416395547349262</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投入係数表!D37</f>
        <v>0</v>
      </c>
      <c r="E37" s="77">
        <f t="shared" si="0"/>
        <v>0</v>
      </c>
      <c r="F37" s="76">
        <f>分析係数表!C40</f>
        <v>0.68553257686676428</v>
      </c>
      <c r="G37" s="77">
        <f t="shared" si="1"/>
        <v>0</v>
      </c>
      <c r="H37" s="77">
        <v>6.4023815210994877E-4</v>
      </c>
      <c r="I37" s="77">
        <f t="shared" si="2"/>
        <v>6.4023815210994877E-4</v>
      </c>
      <c r="J37" s="76">
        <f>分析係数表!G40</f>
        <v>0.52354072328019352</v>
      </c>
      <c r="K37" s="78">
        <f t="shared" si="3"/>
        <v>3.3519074522721714E-4</v>
      </c>
      <c r="L37" s="79"/>
      <c r="M37" s="80"/>
      <c r="N37" s="81">
        <f>分析係数表!H40</f>
        <v>2.9983928090933552E-2</v>
      </c>
      <c r="O37" s="82">
        <f t="shared" si="4"/>
        <v>0.57545082177838658</v>
      </c>
      <c r="P37" s="76">
        <f>分析係数表!C40</f>
        <v>0.68553257686676428</v>
      </c>
      <c r="Q37" s="82">
        <f t="shared" si="5"/>
        <v>0.39449028471383446</v>
      </c>
      <c r="R37" s="83">
        <v>0.39527916472608715</v>
      </c>
      <c r="S37" s="84">
        <f t="shared" si="6"/>
        <v>0.3959194028781971</v>
      </c>
      <c r="T37" s="85">
        <f>分析係数表!F40</f>
        <v>0.72017864896718564</v>
      </c>
      <c r="U37" s="86">
        <f t="shared" si="7"/>
        <v>0.28513270066471486</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投入係数表!D38</f>
        <v>0</v>
      </c>
      <c r="E38" s="77">
        <f t="shared" si="0"/>
        <v>0</v>
      </c>
      <c r="F38" s="76">
        <f>分析係数表!C41</f>
        <v>0.79754162795683559</v>
      </c>
      <c r="G38" s="77">
        <f t="shared" si="1"/>
        <v>0</v>
      </c>
      <c r="H38" s="77">
        <v>2.0648267992601902E-3</v>
      </c>
      <c r="I38" s="77">
        <f t="shared" si="2"/>
        <v>2.0648267992601902E-3</v>
      </c>
      <c r="J38" s="76">
        <f>分析係数表!G41</f>
        <v>0.45300318922749822</v>
      </c>
      <c r="K38" s="78">
        <f t="shared" si="3"/>
        <v>9.3537312526727342E-4</v>
      </c>
      <c r="L38" s="79"/>
      <c r="M38" s="80"/>
      <c r="N38" s="81">
        <f>分析係数表!H41</f>
        <v>5.1357385442195667E-2</v>
      </c>
      <c r="O38" s="82">
        <f t="shared" si="4"/>
        <v>0.98564969764709331</v>
      </c>
      <c r="P38" s="76">
        <f>分析係数表!C41</f>
        <v>0.79754162795683559</v>
      </c>
      <c r="Q38" s="82">
        <f t="shared" si="5"/>
        <v>0.78609666445662563</v>
      </c>
      <c r="R38" s="83">
        <v>0.80099471327589189</v>
      </c>
      <c r="S38" s="84">
        <f t="shared" si="6"/>
        <v>0.80305954007515212</v>
      </c>
      <c r="T38" s="85">
        <f>分析係数表!F41</f>
        <v>0.55652019844082212</v>
      </c>
      <c r="U38" s="86">
        <f t="shared" si="7"/>
        <v>0.44691885460241898</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投入係数表!D39</f>
        <v>0</v>
      </c>
      <c r="E39" s="77">
        <f>$C$6*D39</f>
        <v>0</v>
      </c>
      <c r="F39" s="76">
        <f>分析係数表!C42</f>
        <v>0.98696461824953441</v>
      </c>
      <c r="G39" s="77">
        <f>E39*F39</f>
        <v>0</v>
      </c>
      <c r="H39" s="77">
        <v>9.8644029939963934E-3</v>
      </c>
      <c r="I39" s="77">
        <f>C39+H39</f>
        <v>9.8644029939963934E-3</v>
      </c>
      <c r="J39" s="76">
        <f>分析係数表!G42</f>
        <v>0.48689138576779029</v>
      </c>
      <c r="K39" s="78">
        <f>I39*J39</f>
        <v>4.8028928435188438E-3</v>
      </c>
      <c r="L39" s="79"/>
      <c r="M39" s="80"/>
      <c r="N39" s="81">
        <f>分析係数表!H42</f>
        <v>1.3250234533514657E-2</v>
      </c>
      <c r="O39" s="82">
        <f t="shared" si="4"/>
        <v>0.25429818027655116</v>
      </c>
      <c r="P39" s="76">
        <f>分析係数表!C42</f>
        <v>0.98696461824953441</v>
      </c>
      <c r="Q39" s="82">
        <f>O39*P39</f>
        <v>0.2509833064181976</v>
      </c>
      <c r="R39" s="83">
        <v>0.26314157959362322</v>
      </c>
      <c r="S39" s="84">
        <f>I39+R39</f>
        <v>0.2730059825876196</v>
      </c>
      <c r="T39" s="85">
        <f>分析係数表!F42</f>
        <v>0.55852059925093633</v>
      </c>
      <c r="U39" s="86">
        <f t="shared" si="7"/>
        <v>0.15247946499392798</v>
      </c>
      <c r="V39" s="87">
        <f>分析係数表!D42</f>
        <v>0.29447565543071164</v>
      </c>
      <c r="W39" s="167">
        <f t="shared" si="8"/>
        <v>0</v>
      </c>
      <c r="X39" s="76">
        <f>分析係数表!E42</f>
        <v>0.22518726591760299</v>
      </c>
      <c r="Y39" s="166">
        <f t="shared" si="9"/>
        <v>0</v>
      </c>
    </row>
    <row r="40" spans="1:25" x14ac:dyDescent="0.2">
      <c r="A40" s="6" t="s">
        <v>194</v>
      </c>
      <c r="B40" s="5" t="s">
        <v>41</v>
      </c>
      <c r="C40" s="90"/>
      <c r="D40" s="76">
        <f>投入係数表!D40</f>
        <v>2.1764032073310423E-2</v>
      </c>
      <c r="E40" s="77">
        <f>$C$6*D40</f>
        <v>2.1764032073310422</v>
      </c>
      <c r="F40" s="76">
        <f>分析係数表!C43</f>
        <v>0.29367142552738124</v>
      </c>
      <c r="G40" s="77">
        <f>E40*F40</f>
        <v>0.63914743241927185</v>
      </c>
      <c r="H40" s="77">
        <v>0.87574440994437819</v>
      </c>
      <c r="I40" s="77">
        <f>C40+H40</f>
        <v>0.87574440994437819</v>
      </c>
      <c r="J40" s="76">
        <f>分析係数表!G43</f>
        <v>0.35405848592511613</v>
      </c>
      <c r="K40" s="78">
        <f>I40*J40</f>
        <v>0.31006473984229077</v>
      </c>
      <c r="L40" s="79"/>
      <c r="M40" s="80"/>
      <c r="N40" s="81">
        <f>分析係数表!H43</f>
        <v>3.6063618579417776E-2</v>
      </c>
      <c r="O40" s="82">
        <f t="shared" si="4"/>
        <v>0.69213209439704559</v>
      </c>
      <c r="P40" s="76">
        <f>分析係数表!C43</f>
        <v>0.29367142552738124</v>
      </c>
      <c r="Q40" s="82">
        <f>O40*P40</f>
        <v>0.20325941881483237</v>
      </c>
      <c r="R40" s="83">
        <v>0.34316071956789279</v>
      </c>
      <c r="S40" s="84">
        <f>I40+R40</f>
        <v>1.218905129512271</v>
      </c>
      <c r="T40" s="85">
        <f>分析係数表!F43</f>
        <v>0.58526919923476362</v>
      </c>
      <c r="U40" s="86">
        <f t="shared" si="7"/>
        <v>0.71338762909279274</v>
      </c>
      <c r="V40" s="87">
        <f>分析係数表!D43</f>
        <v>0.25485105220005466</v>
      </c>
      <c r="W40" s="167">
        <f t="shared" si="8"/>
        <v>0</v>
      </c>
      <c r="X40" s="76">
        <f>分析係数表!E43</f>
        <v>0.20470073790653184</v>
      </c>
      <c r="Y40" s="166">
        <f t="shared" si="9"/>
        <v>0</v>
      </c>
    </row>
    <row r="41" spans="1:25" x14ac:dyDescent="0.2">
      <c r="A41" s="6" t="s">
        <v>340</v>
      </c>
      <c r="B41" s="5" t="s">
        <v>42</v>
      </c>
      <c r="C41" s="90"/>
      <c r="D41" s="76">
        <f>投入係数表!D41</f>
        <v>0</v>
      </c>
      <c r="E41" s="77">
        <f>$C$6*D41</f>
        <v>0</v>
      </c>
      <c r="F41" s="76">
        <f>分析係数表!C44</f>
        <v>0.46678607983623333</v>
      </c>
      <c r="G41" s="77">
        <f>E41*F41</f>
        <v>0</v>
      </c>
      <c r="H41" s="77">
        <v>1.9088030149291481E-3</v>
      </c>
      <c r="I41" s="77">
        <f>C41+H41</f>
        <v>1.9088030149291481E-3</v>
      </c>
      <c r="J41" s="76">
        <f>分析係数表!G44</f>
        <v>0.26617412140575081</v>
      </c>
      <c r="K41" s="78">
        <f>I41*J41</f>
        <v>5.0807396543541428E-4</v>
      </c>
      <c r="L41" s="79"/>
      <c r="M41" s="80"/>
      <c r="N41" s="81">
        <f>分析係数表!H44</f>
        <v>0.11125251805362636</v>
      </c>
      <c r="O41" s="82">
        <f t="shared" si="4"/>
        <v>2.135155632201251</v>
      </c>
      <c r="P41" s="76">
        <f>分析係数表!C44</f>
        <v>0.46678607983623333</v>
      </c>
      <c r="Q41" s="82">
        <f>O41*P41</f>
        <v>0.9966609273954764</v>
      </c>
      <c r="R41" s="83">
        <v>1.0123437696388158</v>
      </c>
      <c r="S41" s="84">
        <f>I41+R41</f>
        <v>1.014252572653745</v>
      </c>
      <c r="T41" s="85">
        <f>分析係数表!F44</f>
        <v>0.50772097976570818</v>
      </c>
      <c r="U41" s="86">
        <f t="shared" si="7"/>
        <v>0.51495730991764954</v>
      </c>
      <c r="V41" s="87">
        <f>分析係数表!D44</f>
        <v>0.21532215122470713</v>
      </c>
      <c r="W41" s="167">
        <f t="shared" si="8"/>
        <v>0</v>
      </c>
      <c r="X41" s="76">
        <f>分析係数表!E44</f>
        <v>0.14064164004259852</v>
      </c>
      <c r="Y41" s="166">
        <f t="shared" si="9"/>
        <v>0</v>
      </c>
    </row>
    <row r="42" spans="1:25" x14ac:dyDescent="0.2">
      <c r="A42" s="6" t="s">
        <v>341</v>
      </c>
      <c r="B42" s="5" t="s">
        <v>278</v>
      </c>
      <c r="C42" s="90"/>
      <c r="D42" s="76">
        <f>投入係数表!D42</f>
        <v>1.3745704467353952E-2</v>
      </c>
      <c r="E42" s="77">
        <f>$C$6*D42</f>
        <v>1.3745704467353952</v>
      </c>
      <c r="F42" s="76">
        <f>分析係数表!C45</f>
        <v>1</v>
      </c>
      <c r="G42" s="77">
        <f>E42*F42</f>
        <v>1.3745704467353952</v>
      </c>
      <c r="H42" s="77">
        <v>1.6377772584257069</v>
      </c>
      <c r="I42" s="77">
        <f>C42+H42</f>
        <v>1.6377772584257069</v>
      </c>
      <c r="J42" s="76">
        <f>分析係数表!G45</f>
        <v>0</v>
      </c>
      <c r="K42" s="78">
        <f>I42*J42</f>
        <v>0</v>
      </c>
      <c r="L42" s="79"/>
      <c r="M42" s="80"/>
      <c r="N42" s="81">
        <f>分析係数表!H45</f>
        <v>0</v>
      </c>
      <c r="O42" s="82">
        <f t="shared" si="4"/>
        <v>0</v>
      </c>
      <c r="P42" s="76">
        <f>分析係数表!C45</f>
        <v>1</v>
      </c>
      <c r="Q42" s="82">
        <f>O42*P42</f>
        <v>0</v>
      </c>
      <c r="R42" s="83">
        <v>8.6290344631852076E-2</v>
      </c>
      <c r="S42" s="84">
        <f>I42+R42</f>
        <v>1.724067603057559</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5.7273768613974796E-3</v>
      </c>
      <c r="E43" s="77">
        <f>$C$6*D43</f>
        <v>0.57273768613974796</v>
      </c>
      <c r="F43" s="76">
        <f>分析係数表!C46</f>
        <v>1</v>
      </c>
      <c r="G43" s="77">
        <f>E43*F43</f>
        <v>0.57273768613974796</v>
      </c>
      <c r="H43" s="77">
        <v>0.7099802683869062</v>
      </c>
      <c r="I43" s="77">
        <f>C43+H43</f>
        <v>0.7099802683869062</v>
      </c>
      <c r="J43" s="76">
        <f>分析係数表!G46</f>
        <v>9.254143646408839E-3</v>
      </c>
      <c r="K43" s="78">
        <f>I43*J43</f>
        <v>6.5702593897683306E-3</v>
      </c>
      <c r="L43" s="79"/>
      <c r="M43" s="80"/>
      <c r="N43" s="81">
        <f>分析係数表!H46</f>
        <v>3.7808984269891717E-2</v>
      </c>
      <c r="O43" s="82">
        <f t="shared" si="4"/>
        <v>0.72562911045981859</v>
      </c>
      <c r="P43" s="76">
        <f>分析係数表!C46</f>
        <v>1</v>
      </c>
      <c r="Q43" s="82">
        <f>O43*P43</f>
        <v>0.72562911045981859</v>
      </c>
      <c r="R43" s="83">
        <v>0.77304446210095157</v>
      </c>
      <c r="S43" s="84">
        <f>I43+R43</f>
        <v>1.4830247304878577</v>
      </c>
      <c r="T43" s="85">
        <f>分析係数表!F46</f>
        <v>0.31353591160220995</v>
      </c>
      <c r="U43" s="86">
        <f t="shared" si="7"/>
        <v>0.46498151080213218</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92">
        <f>投入係数表!D44</f>
        <v>0.32989690721649484</v>
      </c>
      <c r="E44" s="91">
        <f>SUM(E5:E43)</f>
        <v>32.989690721649481</v>
      </c>
      <c r="F44" s="92">
        <f>分析係数表!C47</f>
        <v>0.4319039427318887</v>
      </c>
      <c r="G44" s="91">
        <f>SUM(G5:G43)</f>
        <v>19.3481269872326</v>
      </c>
      <c r="H44" s="91">
        <f>SUM(H5:H43)</f>
        <v>23.964575794966994</v>
      </c>
      <c r="I44" s="91">
        <f>SUM(I5:I43)</f>
        <v>123.96457579496698</v>
      </c>
      <c r="J44" s="92">
        <f>分析係数表!G47</f>
        <v>0.25029486054038919</v>
      </c>
      <c r="K44" s="93">
        <f>SUM(K5:K43)</f>
        <v>30.609211773948143</v>
      </c>
      <c r="L44" s="94">
        <f>最終需要_まとめ!$L$33</f>
        <v>0.627</v>
      </c>
      <c r="M44" s="91">
        <f>K44*L44</f>
        <v>19.191975782265487</v>
      </c>
      <c r="N44" s="95">
        <f>分析係数表!H47</f>
        <v>1</v>
      </c>
      <c r="O44" s="96">
        <f>SUM(O5:O43)</f>
        <v>19.191975782265484</v>
      </c>
      <c r="P44" s="92">
        <f>分析係数表!C47</f>
        <v>0.4319039427318887</v>
      </c>
      <c r="Q44" s="96">
        <f>SUM(Q5:Q43)</f>
        <v>8.5675449220519386</v>
      </c>
      <c r="R44" s="91">
        <f>SUM(R5:R43)</f>
        <v>9.8847625317251175</v>
      </c>
      <c r="S44" s="97">
        <f>SUM(S5:S43)</f>
        <v>133.84933832669211</v>
      </c>
      <c r="T44" s="98">
        <f>分析係数表!F47</f>
        <v>0.46751956312169796</v>
      </c>
      <c r="U44" s="99">
        <f>SUM(U5:U43)</f>
        <v>87.384726323988971</v>
      </c>
      <c r="V44" s="100">
        <f>分析係数表!D47</f>
        <v>9.4632730327820297E-2</v>
      </c>
      <c r="W44" s="164">
        <f>SUM(W5:W43)</f>
        <v>19</v>
      </c>
      <c r="X44" s="92">
        <f>分析係数表!E47</f>
        <v>7.3297752597196272E-2</v>
      </c>
      <c r="Y44" s="165">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0.68488372093023253</v>
      </c>
      <c r="G5" s="77">
        <f t="shared" ref="G5:G38" si="1">E5*F5</f>
        <v>0</v>
      </c>
      <c r="H5" s="77">
        <f t="array" ref="H5:H43">MMULT(逆行列係数!C5:AO43,'3'!G5:G43)</f>
        <v>0.21106091825047241</v>
      </c>
      <c r="I5" s="77">
        <f t="shared" ref="I5:I38" si="2">C5+H5</f>
        <v>0.21106091825047241</v>
      </c>
      <c r="J5" s="76">
        <f>分析係数表!G8</f>
        <v>0.11968520032706459</v>
      </c>
      <c r="K5" s="78">
        <f t="shared" ref="K5:K38" si="3">I5*J5</f>
        <v>2.5260868282021991E-2</v>
      </c>
      <c r="L5" s="79" t="s">
        <v>181</v>
      </c>
      <c r="M5" s="80" t="s">
        <v>181</v>
      </c>
      <c r="N5" s="81">
        <f>分析係数表!H8</f>
        <v>1.1759401339568168E-2</v>
      </c>
      <c r="O5" s="82">
        <f t="shared" ref="O5:O44" si="4">$M$44*N5</f>
        <v>0.13932348814032344</v>
      </c>
      <c r="P5" s="76">
        <f>分析係数表!C8</f>
        <v>0.68488372093023253</v>
      </c>
      <c r="Q5" s="82">
        <f t="shared" ref="Q5:Q38" si="5">O5*P5</f>
        <v>9.5420388970523837E-2</v>
      </c>
      <c r="R5" s="83">
        <f t="array" ref="R5:R43">MMULT(逆行列係数!C5:AO43,'3'!Q5:Q43)</f>
        <v>0.13759135312166851</v>
      </c>
      <c r="S5" s="84">
        <f t="shared" ref="S5:S38" si="6">I5+R5</f>
        <v>0.34865227137214094</v>
      </c>
      <c r="T5" s="85">
        <f>分析係数表!F8</f>
        <v>0.45145134914145546</v>
      </c>
      <c r="U5" s="86">
        <f t="shared" ref="U5:U38" si="7">S5*T5</f>
        <v>0.15739953829218586</v>
      </c>
      <c r="V5" s="87">
        <f>分析係数表!D8</f>
        <v>0.31204006541291907</v>
      </c>
      <c r="W5" s="167">
        <f t="shared" ref="W5:W43" si="8">ROUND(S5*V5,0)</f>
        <v>0</v>
      </c>
      <c r="X5" s="76">
        <f>分析係数表!E8</f>
        <v>0.14922322158626328</v>
      </c>
      <c r="Y5" s="166">
        <f t="shared" ref="Y5:Y43" si="9">ROUND(S5*X5,0)</f>
        <v>0</v>
      </c>
    </row>
    <row r="6" spans="1:25" x14ac:dyDescent="0.2">
      <c r="A6" s="6" t="s">
        <v>219</v>
      </c>
      <c r="B6" s="5" t="s">
        <v>265</v>
      </c>
      <c r="C6" s="90"/>
      <c r="D6" s="76">
        <f>投入係数表!E6</f>
        <v>0</v>
      </c>
      <c r="E6" s="77">
        <f t="shared" si="0"/>
        <v>0</v>
      </c>
      <c r="F6" s="76">
        <f>分析係数表!C9</f>
        <v>0.9299655568312285</v>
      </c>
      <c r="G6" s="77">
        <f t="shared" si="1"/>
        <v>0</v>
      </c>
      <c r="H6" s="77">
        <v>1.1073959383711167E-3</v>
      </c>
      <c r="I6" s="77">
        <f t="shared" si="2"/>
        <v>1.1073959383711167E-3</v>
      </c>
      <c r="J6" s="76">
        <f>分析係数表!G9</f>
        <v>0.24742268041237114</v>
      </c>
      <c r="K6" s="78">
        <f t="shared" si="3"/>
        <v>2.7399487134955464E-4</v>
      </c>
      <c r="L6" s="79"/>
      <c r="M6" s="80"/>
      <c r="N6" s="81">
        <f>分析係数表!H9</f>
        <v>6.1815034870952028E-4</v>
      </c>
      <c r="O6" s="82">
        <f t="shared" si="4"/>
        <v>7.3237455113960995E-3</v>
      </c>
      <c r="P6" s="76">
        <f>分析係数表!C9</f>
        <v>0.9299655568312285</v>
      </c>
      <c r="Q6" s="82">
        <f t="shared" si="5"/>
        <v>6.8108310725956836E-3</v>
      </c>
      <c r="R6" s="83">
        <v>9.3816106635852027E-3</v>
      </c>
      <c r="S6" s="84">
        <f t="shared" si="6"/>
        <v>1.048900660195632E-2</v>
      </c>
      <c r="T6" s="85">
        <f>分析係数表!F9</f>
        <v>0.67468499427262318</v>
      </c>
      <c r="U6" s="86">
        <f t="shared" si="7"/>
        <v>7.0767753591664071E-3</v>
      </c>
      <c r="V6" s="87">
        <f>分析係数表!D9</f>
        <v>0.16609392898052691</v>
      </c>
      <c r="W6" s="167">
        <f t="shared" si="8"/>
        <v>0</v>
      </c>
      <c r="X6" s="76">
        <f>分析係数表!E9</f>
        <v>9.736540664375716E-2</v>
      </c>
      <c r="Y6" s="166">
        <f t="shared" si="9"/>
        <v>0</v>
      </c>
    </row>
    <row r="7" spans="1:25" x14ac:dyDescent="0.2">
      <c r="A7" s="6" t="s">
        <v>220</v>
      </c>
      <c r="B7" s="5" t="s">
        <v>266</v>
      </c>
      <c r="C7" s="75">
        <f>最終需要_まとめ!$C$8</f>
        <v>100</v>
      </c>
      <c r="D7" s="76">
        <f>投入係数表!E7</f>
        <v>5.8823529411764705E-2</v>
      </c>
      <c r="E7" s="77">
        <f t="shared" si="0"/>
        <v>5.8823529411764701</v>
      </c>
      <c r="F7" s="76">
        <f>分析係数表!C10</f>
        <v>1.2922465208747513E-2</v>
      </c>
      <c r="G7" s="77">
        <f t="shared" si="1"/>
        <v>7.6014501227926537E-2</v>
      </c>
      <c r="H7" s="77">
        <v>7.6745982074803112E-2</v>
      </c>
      <c r="I7" s="77">
        <f t="shared" si="2"/>
        <v>100.0767459820748</v>
      </c>
      <c r="J7" s="76">
        <f>分析係数表!G10</f>
        <v>0.17647058823529413</v>
      </c>
      <c r="K7" s="78">
        <f t="shared" si="3"/>
        <v>17.660602232130849</v>
      </c>
      <c r="L7" s="79"/>
      <c r="M7" s="80"/>
      <c r="N7" s="81">
        <f>分析係数表!H10</f>
        <v>1.1926665551571919E-3</v>
      </c>
      <c r="O7" s="82">
        <f t="shared" si="4"/>
        <v>1.4130520751399532E-2</v>
      </c>
      <c r="P7" s="76">
        <f>分析係数表!C10</f>
        <v>1.2922465208747513E-2</v>
      </c>
      <c r="Q7" s="82">
        <f t="shared" si="5"/>
        <v>1.8260116279144521E-4</v>
      </c>
      <c r="R7" s="83">
        <v>3.0135608511217254E-4</v>
      </c>
      <c r="S7" s="84">
        <f t="shared" si="6"/>
        <v>100.07704733815991</v>
      </c>
      <c r="T7" s="85">
        <f>分析係数表!F10</f>
        <v>0.58823529411764708</v>
      </c>
      <c r="U7" s="86">
        <f t="shared" si="7"/>
        <v>58.868851375388189</v>
      </c>
      <c r="V7" s="87">
        <f>分析係数表!D10</f>
        <v>5.8823529411764705E-2</v>
      </c>
      <c r="W7" s="167">
        <f t="shared" si="8"/>
        <v>6</v>
      </c>
      <c r="X7" s="76">
        <f>分析係数表!E10</f>
        <v>0</v>
      </c>
      <c r="Y7" s="166">
        <f t="shared" si="9"/>
        <v>0</v>
      </c>
    </row>
    <row r="8" spans="1:25" x14ac:dyDescent="0.2">
      <c r="A8" s="6" t="s">
        <v>221</v>
      </c>
      <c r="B8" s="5" t="s">
        <v>27</v>
      </c>
      <c r="C8" s="90"/>
      <c r="D8" s="76">
        <f>投入係数表!E8</f>
        <v>0</v>
      </c>
      <c r="E8" s="77">
        <f t="shared" si="0"/>
        <v>0</v>
      </c>
      <c r="F8" s="76">
        <f>分析係数表!C11</f>
        <v>8.1708834508502748E-2</v>
      </c>
      <c r="G8" s="77">
        <f t="shared" si="1"/>
        <v>0</v>
      </c>
      <c r="H8" s="77">
        <v>1.4451839370035168E-2</v>
      </c>
      <c r="I8" s="77">
        <f t="shared" si="2"/>
        <v>1.4451839370035168E-2</v>
      </c>
      <c r="J8" s="76">
        <f>分析係数表!G11</f>
        <v>0.34375</v>
      </c>
      <c r="K8" s="78">
        <f t="shared" si="3"/>
        <v>4.9678197834495891E-3</v>
      </c>
      <c r="L8" s="79"/>
      <c r="M8" s="80"/>
      <c r="N8" s="81">
        <f>分析係数表!H11</f>
        <v>-2.1817071130924245E-5</v>
      </c>
      <c r="O8" s="82">
        <f t="shared" si="4"/>
        <v>-2.5848513569633294E-4</v>
      </c>
      <c r="P8" s="76">
        <f>分析係数表!C11</f>
        <v>8.1708834508502748E-2</v>
      </c>
      <c r="Q8" s="82">
        <f t="shared" si="5"/>
        <v>-2.1120519175519546E-5</v>
      </c>
      <c r="R8" s="83">
        <v>1.6738598468086356E-3</v>
      </c>
      <c r="S8" s="84">
        <f t="shared" si="6"/>
        <v>1.6125699216843804E-2</v>
      </c>
      <c r="T8" s="85">
        <f>分析係数表!F11</f>
        <v>0.56944444444444442</v>
      </c>
      <c r="U8" s="86">
        <f t="shared" si="7"/>
        <v>9.1826898318138322E-3</v>
      </c>
      <c r="V8" s="87">
        <f>分析係数表!D11</f>
        <v>3.8194444444444448E-2</v>
      </c>
      <c r="W8" s="167">
        <f t="shared" si="8"/>
        <v>0</v>
      </c>
      <c r="X8" s="76">
        <f>分析係数表!E11</f>
        <v>3.125E-2</v>
      </c>
      <c r="Y8" s="166">
        <f t="shared" si="9"/>
        <v>0</v>
      </c>
    </row>
    <row r="9" spans="1:25" x14ac:dyDescent="0.2">
      <c r="A9" s="6" t="s">
        <v>222</v>
      </c>
      <c r="B9" s="5" t="s">
        <v>190</v>
      </c>
      <c r="C9" s="90"/>
      <c r="D9" s="76">
        <f>投入係数表!E9</f>
        <v>0.11764705882352941</v>
      </c>
      <c r="E9" s="77">
        <f t="shared" si="0"/>
        <v>11.76470588235294</v>
      </c>
      <c r="F9" s="76">
        <f>分析係数表!C12</f>
        <v>0.11314574959059098</v>
      </c>
      <c r="G9" s="77">
        <f t="shared" si="1"/>
        <v>1.3311264657716586</v>
      </c>
      <c r="H9" s="77">
        <v>1.3677525000879249</v>
      </c>
      <c r="I9" s="77">
        <f t="shared" si="2"/>
        <v>1.3677525000879249</v>
      </c>
      <c r="J9" s="76">
        <f>分析係数表!G12</f>
        <v>0.14250333396837492</v>
      </c>
      <c r="K9" s="78">
        <f t="shared" si="3"/>
        <v>0.19490929130610932</v>
      </c>
      <c r="L9" s="79"/>
      <c r="M9" s="80"/>
      <c r="N9" s="81">
        <f>分析係数表!H12</f>
        <v>9.1697149963274591E-2</v>
      </c>
      <c r="O9" s="82">
        <f t="shared" si="4"/>
        <v>1.0864130253316873</v>
      </c>
      <c r="P9" s="76">
        <f>分析係数表!C12</f>
        <v>0.11314574959059098</v>
      </c>
      <c r="Q9" s="82">
        <f t="shared" si="5"/>
        <v>0.12292301611613546</v>
      </c>
      <c r="R9" s="83">
        <v>0.13888789004128149</v>
      </c>
      <c r="S9" s="84">
        <f t="shared" si="6"/>
        <v>1.5066403901292065</v>
      </c>
      <c r="T9" s="85">
        <f>分析係数表!F12</f>
        <v>0.2998031371054804</v>
      </c>
      <c r="U9" s="86">
        <f t="shared" si="7"/>
        <v>0.45169551545056097</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投入係数表!E10</f>
        <v>0</v>
      </c>
      <c r="E10" s="77">
        <f t="shared" si="0"/>
        <v>0</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0.16663675081223597</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投入係数表!E11</f>
        <v>0</v>
      </c>
      <c r="E11" s="77">
        <f t="shared" si="0"/>
        <v>0</v>
      </c>
      <c r="F11" s="76">
        <f>分析係数表!C14</f>
        <v>0.3356233343204027</v>
      </c>
      <c r="G11" s="77">
        <f t="shared" si="1"/>
        <v>0</v>
      </c>
      <c r="H11" s="77">
        <v>3.2652464951273857E-2</v>
      </c>
      <c r="I11" s="77">
        <f t="shared" si="2"/>
        <v>3.2652464951273857E-2</v>
      </c>
      <c r="J11" s="76">
        <f>分析係数表!G14</f>
        <v>0.16310052482842147</v>
      </c>
      <c r="K11" s="78">
        <f t="shared" si="3"/>
        <v>5.3256341704944034E-3</v>
      </c>
      <c r="L11" s="79"/>
      <c r="M11" s="80"/>
      <c r="N11" s="81">
        <f>分析係数表!H14</f>
        <v>1.1635771269826263E-3</v>
      </c>
      <c r="O11" s="82">
        <f t="shared" si="4"/>
        <v>1.3785873903804422E-2</v>
      </c>
      <c r="P11" s="76">
        <f>分析係数表!C14</f>
        <v>0.3356233343204027</v>
      </c>
      <c r="Q11" s="82">
        <f t="shared" si="5"/>
        <v>4.6268609661154671E-3</v>
      </c>
      <c r="R11" s="83">
        <v>5.4147196873356174E-2</v>
      </c>
      <c r="S11" s="84">
        <f t="shared" si="6"/>
        <v>8.6799661824630031E-2</v>
      </c>
      <c r="T11" s="85">
        <f>分析係数表!F14</f>
        <v>0.30244919930022879</v>
      </c>
      <c r="U11" s="86">
        <f t="shared" si="7"/>
        <v>2.6252488218389988E-2</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投入係数表!E12</f>
        <v>0</v>
      </c>
      <c r="E12" s="77">
        <f t="shared" si="0"/>
        <v>0</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0.10029223265017717</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投入係数表!E13</f>
        <v>5.8823529411764705E-2</v>
      </c>
      <c r="E13" s="77">
        <f t="shared" si="0"/>
        <v>5.8823529411764701</v>
      </c>
      <c r="F13" s="76">
        <f>分析係数表!C16</f>
        <v>4.9444829979181093E-2</v>
      </c>
      <c r="G13" s="77">
        <f t="shared" si="1"/>
        <v>0.29085194105400641</v>
      </c>
      <c r="H13" s="77">
        <v>0.29284242410613259</v>
      </c>
      <c r="I13" s="77">
        <f t="shared" si="2"/>
        <v>0.29284242410613259</v>
      </c>
      <c r="J13" s="76">
        <f>分析係数表!G16</f>
        <v>3.3546325878594248E-2</v>
      </c>
      <c r="K13" s="78">
        <f t="shared" si="3"/>
        <v>9.8237873901418273E-3</v>
      </c>
      <c r="L13" s="79"/>
      <c r="M13" s="80"/>
      <c r="N13" s="81">
        <f>分析係数表!H16</f>
        <v>1.6697331772200688E-2</v>
      </c>
      <c r="O13" s="82">
        <f t="shared" si="4"/>
        <v>0.19782729051959347</v>
      </c>
      <c r="P13" s="76">
        <f>分析係数表!C16</f>
        <v>4.9444829979181093E-2</v>
      </c>
      <c r="Q13" s="82">
        <f t="shared" si="5"/>
        <v>9.7815367449833636E-3</v>
      </c>
      <c r="R13" s="83">
        <v>1.1652149944452163E-2</v>
      </c>
      <c r="S13" s="84">
        <f t="shared" si="6"/>
        <v>0.30449457405058478</v>
      </c>
      <c r="T13" s="85">
        <f>分析係数表!F16</f>
        <v>0.28753993610223644</v>
      </c>
      <c r="U13" s="86">
        <f t="shared" si="7"/>
        <v>8.7554350365982844E-2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投入係数表!E14</f>
        <v>0</v>
      </c>
      <c r="E14" s="77">
        <f t="shared" si="0"/>
        <v>0</v>
      </c>
      <c r="F14" s="76">
        <f>分析係数表!C17</f>
        <v>0.25757290686735657</v>
      </c>
      <c r="G14" s="77">
        <f t="shared" si="1"/>
        <v>0</v>
      </c>
      <c r="H14" s="77">
        <v>2.249352953390503E-2</v>
      </c>
      <c r="I14" s="77">
        <f t="shared" si="2"/>
        <v>2.249352953390503E-2</v>
      </c>
      <c r="J14" s="76">
        <f>分析係数表!G17</f>
        <v>0.2176385387050051</v>
      </c>
      <c r="K14" s="78">
        <f t="shared" si="3"/>
        <v>4.8954588980769653E-3</v>
      </c>
      <c r="L14" s="79"/>
      <c r="M14" s="80"/>
      <c r="N14" s="81">
        <f>分析係数表!H17</f>
        <v>2.8507639611074346E-3</v>
      </c>
      <c r="O14" s="82">
        <f t="shared" si="4"/>
        <v>3.3775391064320835E-2</v>
      </c>
      <c r="P14" s="76">
        <f>分析係数表!C17</f>
        <v>0.25757290686735657</v>
      </c>
      <c r="Q14" s="82">
        <f t="shared" si="5"/>
        <v>8.6996256570188585E-3</v>
      </c>
      <c r="R14" s="83">
        <v>2.2363145223702911E-2</v>
      </c>
      <c r="S14" s="84">
        <f t="shared" si="6"/>
        <v>4.4856674757607941E-2</v>
      </c>
      <c r="T14" s="85">
        <f>分析係数表!F17</f>
        <v>0.33994957352073385</v>
      </c>
      <c r="U14" s="86">
        <f t="shared" si="7"/>
        <v>1.5249007453407086E-2</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投入係数表!E15</f>
        <v>0</v>
      </c>
      <c r="E15" s="77">
        <f t="shared" si="0"/>
        <v>0</v>
      </c>
      <c r="F15" s="76">
        <f>分析係数表!C18</f>
        <v>0.16953824948311513</v>
      </c>
      <c r="G15" s="77">
        <f t="shared" si="1"/>
        <v>0</v>
      </c>
      <c r="H15" s="77">
        <v>1.8326222511851837E-3</v>
      </c>
      <c r="I15" s="77">
        <f t="shared" si="2"/>
        <v>1.8326222511851837E-3</v>
      </c>
      <c r="J15" s="76">
        <f>分析係数表!G18</f>
        <v>0.21537419573315272</v>
      </c>
      <c r="K15" s="78">
        <f t="shared" si="3"/>
        <v>3.9469954343168874E-4</v>
      </c>
      <c r="L15" s="79"/>
      <c r="M15" s="80"/>
      <c r="N15" s="81">
        <f>分析係数表!H18</f>
        <v>4.4361377966212629E-4</v>
      </c>
      <c r="O15" s="82">
        <f t="shared" si="4"/>
        <v>5.2558644258254364E-3</v>
      </c>
      <c r="P15" s="76">
        <f>分析係数表!C18</f>
        <v>0.16953824948311513</v>
      </c>
      <c r="Q15" s="82">
        <f t="shared" si="5"/>
        <v>8.9107005427502251E-4</v>
      </c>
      <c r="R15" s="83">
        <v>2.6716620751093319E-3</v>
      </c>
      <c r="S15" s="84">
        <f t="shared" si="6"/>
        <v>4.5042843262945156E-3</v>
      </c>
      <c r="T15" s="85">
        <f>分析係数表!F18</f>
        <v>0.45885540128682695</v>
      </c>
      <c r="U15" s="86">
        <f t="shared" si="7"/>
        <v>2.066815192051835E-3</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投入係数表!E16</f>
        <v>0</v>
      </c>
      <c r="E16" s="77">
        <f t="shared" si="0"/>
        <v>0</v>
      </c>
      <c r="F16" s="76">
        <f>分析係数表!C19</f>
        <v>7.0188221007893126E-2</v>
      </c>
      <c r="G16" s="77">
        <f t="shared" si="1"/>
        <v>0</v>
      </c>
      <c r="H16" s="77">
        <v>4.3554322829496162E-3</v>
      </c>
      <c r="I16" s="77">
        <f t="shared" si="2"/>
        <v>4.3554322829496162E-3</v>
      </c>
      <c r="J16" s="76">
        <f>分析係数表!G19</f>
        <v>5.7542768273716953E-2</v>
      </c>
      <c r="K16" s="78">
        <f t="shared" si="3"/>
        <v>2.506236305896358E-4</v>
      </c>
      <c r="L16" s="79"/>
      <c r="M16" s="80"/>
      <c r="N16" s="81">
        <f>分析係数表!H19</f>
        <v>-1.1635771269826264E-4</v>
      </c>
      <c r="O16" s="82">
        <f t="shared" si="4"/>
        <v>-1.3785873903804423E-3</v>
      </c>
      <c r="P16" s="76">
        <f>分析係数表!C19</f>
        <v>7.0188221007893126E-2</v>
      </c>
      <c r="Q16" s="82">
        <f t="shared" si="5"/>
        <v>-9.6760596434717128E-5</v>
      </c>
      <c r="R16" s="83">
        <v>8.6233469607985237E-4</v>
      </c>
      <c r="S16" s="84">
        <f t="shared" si="6"/>
        <v>5.217766979029469E-3</v>
      </c>
      <c r="T16" s="85">
        <f>分析係数表!F19</f>
        <v>0.24027993779160187</v>
      </c>
      <c r="U16" s="86">
        <f t="shared" si="7"/>
        <v>1.2537247251322753E-3</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投入係数表!E17</f>
        <v>0</v>
      </c>
      <c r="E17" s="77">
        <f t="shared" si="0"/>
        <v>0</v>
      </c>
      <c r="F17" s="76">
        <f>分析係数表!C20</f>
        <v>0.17015847434864362</v>
      </c>
      <c r="G17" s="77">
        <f t="shared" si="1"/>
        <v>0</v>
      </c>
      <c r="H17" s="77">
        <v>5.5993431762770768E-3</v>
      </c>
      <c r="I17" s="77">
        <f t="shared" si="2"/>
        <v>5.5993431762770768E-3</v>
      </c>
      <c r="J17" s="76">
        <f>分析係数表!G20</f>
        <v>0.1001139508383526</v>
      </c>
      <c r="K17" s="78">
        <f t="shared" si="3"/>
        <v>5.6057236747686834E-4</v>
      </c>
      <c r="L17" s="79"/>
      <c r="M17" s="80"/>
      <c r="N17" s="81">
        <f>分析係数表!H20</f>
        <v>5.5269913531674753E-4</v>
      </c>
      <c r="O17" s="82">
        <f t="shared" si="4"/>
        <v>6.5482901043071012E-3</v>
      </c>
      <c r="P17" s="76">
        <f>分析係数表!C20</f>
        <v>0.17015847434864362</v>
      </c>
      <c r="Q17" s="82">
        <f t="shared" si="5"/>
        <v>1.1142470537412166E-3</v>
      </c>
      <c r="R17" s="83">
        <v>3.991041058629876E-3</v>
      </c>
      <c r="S17" s="84">
        <f t="shared" si="6"/>
        <v>9.5903842349069519E-3</v>
      </c>
      <c r="T17" s="85">
        <f>分析係数表!F20</f>
        <v>0.22285528243529221</v>
      </c>
      <c r="U17" s="86">
        <f t="shared" si="7"/>
        <v>2.1372677873331626E-3</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投入係数表!E18</f>
        <v>0</v>
      </c>
      <c r="E18" s="77">
        <f t="shared" si="0"/>
        <v>0</v>
      </c>
      <c r="F18" s="76">
        <f>分析係数表!C21</f>
        <v>0.30753935376967689</v>
      </c>
      <c r="G18" s="77">
        <f t="shared" si="1"/>
        <v>0</v>
      </c>
      <c r="H18" s="77">
        <v>9.0784494180278456E-3</v>
      </c>
      <c r="I18" s="77">
        <f t="shared" si="2"/>
        <v>9.0784494180278456E-3</v>
      </c>
      <c r="J18" s="76">
        <f>分析係数表!G21</f>
        <v>0.28506721215663355</v>
      </c>
      <c r="K18" s="78">
        <f t="shared" si="3"/>
        <v>2.5879682663022103E-3</v>
      </c>
      <c r="L18" s="79"/>
      <c r="M18" s="80"/>
      <c r="N18" s="81">
        <f>分析係数表!H21</f>
        <v>9.2358934454245961E-4</v>
      </c>
      <c r="O18" s="82">
        <f t="shared" si="4"/>
        <v>1.0942537411144759E-2</v>
      </c>
      <c r="P18" s="76">
        <f>分析係数表!C21</f>
        <v>0.30753935376967689</v>
      </c>
      <c r="Q18" s="82">
        <f t="shared" si="5"/>
        <v>3.3652608840239726E-3</v>
      </c>
      <c r="R18" s="83">
        <v>9.4483871153895962E-3</v>
      </c>
      <c r="S18" s="84">
        <f t="shared" si="6"/>
        <v>1.852683653341744E-2</v>
      </c>
      <c r="T18" s="85">
        <f>分析係数表!F21</f>
        <v>0.42562828755113968</v>
      </c>
      <c r="U18" s="86">
        <f t="shared" si="7"/>
        <v>7.8855457074583583E-3</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投入係数表!E19</f>
        <v>0</v>
      </c>
      <c r="E19" s="77">
        <f t="shared" si="0"/>
        <v>0</v>
      </c>
      <c r="F19" s="76">
        <f>分析係数表!C22</f>
        <v>4.2074718897352148E-2</v>
      </c>
      <c r="G19" s="77">
        <f t="shared" si="1"/>
        <v>0</v>
      </c>
      <c r="H19" s="77">
        <v>4.1922842624993916E-4</v>
      </c>
      <c r="I19" s="77">
        <f t="shared" si="2"/>
        <v>4.1922842624993916E-4</v>
      </c>
      <c r="J19" s="76">
        <f>分析係数表!G22</f>
        <v>0.19450101832993891</v>
      </c>
      <c r="K19" s="78">
        <f t="shared" si="3"/>
        <v>8.154035581847086E-5</v>
      </c>
      <c r="L19" s="79"/>
      <c r="M19" s="80"/>
      <c r="N19" s="81">
        <f>分析係数表!H22</f>
        <v>4.363414226184849E-5</v>
      </c>
      <c r="O19" s="82">
        <f t="shared" si="4"/>
        <v>5.1697027139266589E-4</v>
      </c>
      <c r="P19" s="76">
        <f>分析係数表!C22</f>
        <v>4.2074718897352148E-2</v>
      </c>
      <c r="Q19" s="82">
        <f t="shared" si="5"/>
        <v>2.1751378847134269E-5</v>
      </c>
      <c r="R19" s="83">
        <v>2.9545333968772689E-4</v>
      </c>
      <c r="S19" s="84">
        <f t="shared" si="6"/>
        <v>7.1468176593766604E-4</v>
      </c>
      <c r="T19" s="85">
        <f>分析係数表!F22</f>
        <v>0.41276306856754924</v>
      </c>
      <c r="U19" s="86">
        <f t="shared" si="7"/>
        <v>2.9499423875770602E-4</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3.4464684759511057E-4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投入係数表!E21</f>
        <v>0</v>
      </c>
      <c r="E21" s="77">
        <f t="shared" si="0"/>
        <v>0</v>
      </c>
      <c r="F21" s="76">
        <f>分析係数表!C24</f>
        <v>7.1732954545454586E-2</v>
      </c>
      <c r="G21" s="77">
        <f t="shared" si="1"/>
        <v>0</v>
      </c>
      <c r="H21" s="77">
        <v>2.5200239642816642E-4</v>
      </c>
      <c r="I21" s="77">
        <f t="shared" si="2"/>
        <v>2.5200239642816642E-4</v>
      </c>
      <c r="J21" s="76">
        <f>分析係数表!G24</f>
        <v>0.20895522388059701</v>
      </c>
      <c r="K21" s="78">
        <f t="shared" si="3"/>
        <v>5.2657217164094474E-5</v>
      </c>
      <c r="L21" s="79"/>
      <c r="M21" s="80"/>
      <c r="N21" s="81">
        <f>分析係数表!H24</f>
        <v>3.4907313809478792E-4</v>
      </c>
      <c r="O21" s="82">
        <f t="shared" si="4"/>
        <v>4.1357621711413271E-3</v>
      </c>
      <c r="P21" s="76">
        <f>分析係数表!C24</f>
        <v>7.1732954545454586E-2</v>
      </c>
      <c r="Q21" s="82">
        <f t="shared" si="5"/>
        <v>2.9667043983329139E-4</v>
      </c>
      <c r="R21" s="83">
        <v>1.240944004863655E-3</v>
      </c>
      <c r="S21" s="84">
        <f t="shared" si="6"/>
        <v>1.4929464012918214E-3</v>
      </c>
      <c r="T21" s="85">
        <f>分析係数表!F24</f>
        <v>0.39402985074626867</v>
      </c>
      <c r="U21" s="86">
        <f t="shared" si="7"/>
        <v>5.8826544767319531E-4</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投入係数表!E22</f>
        <v>0</v>
      </c>
      <c r="E22" s="77">
        <f t="shared" si="0"/>
        <v>0</v>
      </c>
      <c r="F22" s="76">
        <f>分析係数表!C25</f>
        <v>8.282778259254675E-2</v>
      </c>
      <c r="G22" s="77">
        <f t="shared" si="1"/>
        <v>0</v>
      </c>
      <c r="H22" s="77">
        <v>1.5658890180587001E-3</v>
      </c>
      <c r="I22" s="77">
        <f t="shared" si="2"/>
        <v>1.5658890180587001E-3</v>
      </c>
      <c r="J22" s="76">
        <f>分析係数表!G25</f>
        <v>0.19696794352505498</v>
      </c>
      <c r="K22" s="78">
        <f t="shared" si="3"/>
        <v>3.0842993967548986E-4</v>
      </c>
      <c r="L22" s="79"/>
      <c r="M22" s="80"/>
      <c r="N22" s="81">
        <f>分析係数表!H25</f>
        <v>5.163373500985404E-4</v>
      </c>
      <c r="O22" s="82">
        <f t="shared" si="4"/>
        <v>6.117481544813212E-3</v>
      </c>
      <c r="P22" s="76">
        <f>分析係数表!C25</f>
        <v>8.282778259254675E-2</v>
      </c>
      <c r="Q22" s="82">
        <f t="shared" si="5"/>
        <v>5.0669743140770575E-4</v>
      </c>
      <c r="R22" s="83">
        <v>3.1198974473785547E-3</v>
      </c>
      <c r="S22" s="84">
        <f t="shared" si="6"/>
        <v>4.6857864654372547E-3</v>
      </c>
      <c r="T22" s="85">
        <f>分析係数表!F25</f>
        <v>0.35065385950700151</v>
      </c>
      <c r="U22" s="86">
        <f t="shared" si="7"/>
        <v>1.6430891089312444E-3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投入係数表!E23</f>
        <v>0</v>
      </c>
      <c r="E23" s="77">
        <f t="shared" si="0"/>
        <v>0</v>
      </c>
      <c r="F23" s="76">
        <f>分析係数表!C26</f>
        <v>0.67408011178388449</v>
      </c>
      <c r="G23" s="77">
        <f t="shared" si="1"/>
        <v>0</v>
      </c>
      <c r="H23" s="77">
        <v>2.5527228929191844E-2</v>
      </c>
      <c r="I23" s="77">
        <f t="shared" si="2"/>
        <v>2.5527228929191844E-2</v>
      </c>
      <c r="J23" s="76">
        <f>分析係数表!G26</f>
        <v>0.19641156410335187</v>
      </c>
      <c r="K23" s="78">
        <f t="shared" si="3"/>
        <v>5.0138429612069024E-3</v>
      </c>
      <c r="L23" s="79"/>
      <c r="M23" s="80"/>
      <c r="N23" s="81">
        <f>分析係数表!H26</f>
        <v>1.0886718494331198E-2</v>
      </c>
      <c r="O23" s="82">
        <f t="shared" si="4"/>
        <v>0.12898408271247014</v>
      </c>
      <c r="P23" s="76">
        <f>分析係数表!C26</f>
        <v>0.67408011178388449</v>
      </c>
      <c r="Q23" s="82">
        <f t="shared" si="5"/>
        <v>8.6945604893163678E-2</v>
      </c>
      <c r="R23" s="83">
        <v>9.9090331138148677E-2</v>
      </c>
      <c r="S23" s="84">
        <f t="shared" si="6"/>
        <v>0.12461756006734052</v>
      </c>
      <c r="T23" s="85">
        <f>分析係数表!F26</f>
        <v>0.33487971980706011</v>
      </c>
      <c r="U23" s="86">
        <f t="shared" si="7"/>
        <v>4.1731893598390475E-2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投入係数表!E24</f>
        <v>0</v>
      </c>
      <c r="E24" s="77">
        <f t="shared" si="0"/>
        <v>0</v>
      </c>
      <c r="F24" s="76">
        <f>分析係数表!C27</f>
        <v>6.0248713550600352E-2</v>
      </c>
      <c r="G24" s="77">
        <f t="shared" si="1"/>
        <v>0</v>
      </c>
      <c r="H24" s="77">
        <v>4.418095691333929E-4</v>
      </c>
      <c r="I24" s="77">
        <f t="shared" si="2"/>
        <v>4.418095691333929E-4</v>
      </c>
      <c r="J24" s="76">
        <f>分析係数表!G27</f>
        <v>0.16803278688524589</v>
      </c>
      <c r="K24" s="78">
        <f t="shared" si="3"/>
        <v>7.4238493174053722E-5</v>
      </c>
      <c r="L24" s="79"/>
      <c r="M24" s="80"/>
      <c r="N24" s="81">
        <f>分析係数表!H27</f>
        <v>1.0879446137287556E-2</v>
      </c>
      <c r="O24" s="82">
        <f t="shared" si="4"/>
        <v>0.12889792100057135</v>
      </c>
      <c r="P24" s="76">
        <f>分析係数表!C27</f>
        <v>6.0248713550600352E-2</v>
      </c>
      <c r="Q24" s="82">
        <f t="shared" si="5"/>
        <v>7.7659339196313364E-3</v>
      </c>
      <c r="R24" s="83">
        <v>7.86017459273489E-3</v>
      </c>
      <c r="S24" s="84">
        <f t="shared" si="6"/>
        <v>8.3019841618682828E-3</v>
      </c>
      <c r="T24" s="85">
        <f>分析係数表!F27</f>
        <v>0.31967213114754101</v>
      </c>
      <c r="U24" s="86">
        <f t="shared" si="7"/>
        <v>2.653912969777566E-3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投入係数表!E25</f>
        <v>5.8823529411764705E-2</v>
      </c>
      <c r="E25" s="77">
        <f t="shared" si="0"/>
        <v>5.8823529411764701</v>
      </c>
      <c r="F25" s="76">
        <f>分析係数表!C28</f>
        <v>0.15853112404836545</v>
      </c>
      <c r="G25" s="77">
        <f t="shared" si="1"/>
        <v>0.93253602381391432</v>
      </c>
      <c r="H25" s="77">
        <v>1.0085589567630631</v>
      </c>
      <c r="I25" s="77">
        <f t="shared" si="2"/>
        <v>1.0085589567630631</v>
      </c>
      <c r="J25" s="76">
        <f>分析係数表!G28</f>
        <v>0.12484608017512655</v>
      </c>
      <c r="K25" s="78">
        <f t="shared" si="3"/>
        <v>0.12591463237738337</v>
      </c>
      <c r="L25" s="79"/>
      <c r="M25" s="80"/>
      <c r="N25" s="81">
        <f>分析係数表!H28</f>
        <v>2.0813485858901727E-2</v>
      </c>
      <c r="O25" s="82">
        <f t="shared" si="4"/>
        <v>0.24659481945430159</v>
      </c>
      <c r="P25" s="76">
        <f>分析係数表!C28</f>
        <v>0.15853112404836545</v>
      </c>
      <c r="Q25" s="82">
        <f t="shared" si="5"/>
        <v>3.9092953912594167E-2</v>
      </c>
      <c r="R25" s="83">
        <v>4.4405940116237698E-2</v>
      </c>
      <c r="S25" s="84">
        <f t="shared" si="6"/>
        <v>1.0529648968793008</v>
      </c>
      <c r="T25" s="85">
        <f>分析係数表!F28</f>
        <v>0.21350389930223013</v>
      </c>
      <c r="U25" s="86">
        <f t="shared" si="7"/>
        <v>0.22481211131210138</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投入係数表!E26</f>
        <v>0</v>
      </c>
      <c r="E26" s="77">
        <f t="shared" si="0"/>
        <v>0</v>
      </c>
      <c r="F26" s="76">
        <f>分析係数表!C29</f>
        <v>0.64680851063829792</v>
      </c>
      <c r="G26" s="77">
        <f t="shared" si="1"/>
        <v>0</v>
      </c>
      <c r="H26" s="77">
        <v>2.2201655697188405E-2</v>
      </c>
      <c r="I26" s="77">
        <f t="shared" si="2"/>
        <v>2.2201655697188405E-2</v>
      </c>
      <c r="J26" s="76">
        <f>分析係数表!G29</f>
        <v>0.2586455783593799</v>
      </c>
      <c r="K26" s="78">
        <f t="shared" si="3"/>
        <v>5.7423600783351172E-3</v>
      </c>
      <c r="L26" s="79"/>
      <c r="M26" s="80"/>
      <c r="N26" s="81">
        <f>分析係数表!H29</f>
        <v>9.8394990800468336E-3</v>
      </c>
      <c r="O26" s="82">
        <f t="shared" si="4"/>
        <v>0.11657679619904614</v>
      </c>
      <c r="P26" s="76">
        <f>分析係数表!C29</f>
        <v>0.64680851063829792</v>
      </c>
      <c r="Q26" s="82">
        <f t="shared" si="5"/>
        <v>7.5402863924489416E-2</v>
      </c>
      <c r="R26" s="83">
        <v>0.11434355955502568</v>
      </c>
      <c r="S26" s="84">
        <f t="shared" si="6"/>
        <v>0.13654521525221408</v>
      </c>
      <c r="T26" s="85">
        <f>分析係数表!F29</f>
        <v>0.37783217222117615</v>
      </c>
      <c r="U26" s="86">
        <f t="shared" si="7"/>
        <v>5.159117528515212E-2</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投入係数表!E27</f>
        <v>0</v>
      </c>
      <c r="E27" s="77">
        <f t="shared" si="0"/>
        <v>0</v>
      </c>
      <c r="F27" s="76">
        <f>分析係数表!C30</f>
        <v>1</v>
      </c>
      <c r="G27" s="77">
        <f t="shared" si="1"/>
        <v>0</v>
      </c>
      <c r="H27" s="77">
        <v>9.1914922023331406E-3</v>
      </c>
      <c r="I27" s="77">
        <f t="shared" si="2"/>
        <v>9.1914922023331406E-3</v>
      </c>
      <c r="J27" s="76">
        <f>分析係数表!G30</f>
        <v>0.34450721322190581</v>
      </c>
      <c r="K27" s="78">
        <f t="shared" si="3"/>
        <v>3.1665353639766677E-3</v>
      </c>
      <c r="L27" s="79"/>
      <c r="M27" s="80"/>
      <c r="N27" s="81">
        <f>分析係数表!H30</f>
        <v>0</v>
      </c>
      <c r="O27" s="82">
        <f t="shared" si="4"/>
        <v>0</v>
      </c>
      <c r="P27" s="76">
        <f>分析係数表!C30</f>
        <v>1</v>
      </c>
      <c r="Q27" s="82">
        <f t="shared" si="5"/>
        <v>0</v>
      </c>
      <c r="R27" s="83">
        <v>2.9793896637088819E-2</v>
      </c>
      <c r="S27" s="84">
        <f t="shared" si="6"/>
        <v>3.8985388839421958E-2</v>
      </c>
      <c r="T27" s="85">
        <f>分析係数表!F30</f>
        <v>0.4405434427377562</v>
      </c>
      <c r="U27" s="86">
        <f t="shared" si="7"/>
        <v>1.7174757415789048E-2</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投入係数表!E28</f>
        <v>0</v>
      </c>
      <c r="E28" s="77">
        <f t="shared" si="0"/>
        <v>0</v>
      </c>
      <c r="F28" s="76">
        <f>分析係数表!C31</f>
        <v>0.1179326099371788</v>
      </c>
      <c r="G28" s="77">
        <f t="shared" si="1"/>
        <v>0</v>
      </c>
      <c r="H28" s="77">
        <v>1.0364809659343036E-2</v>
      </c>
      <c r="I28" s="77">
        <f t="shared" si="2"/>
        <v>1.0364809659343036E-2</v>
      </c>
      <c r="J28" s="76">
        <f>分析係数表!G31</f>
        <v>7.0682730923694773E-2</v>
      </c>
      <c r="K28" s="78">
        <f t="shared" si="3"/>
        <v>7.3261305222665628E-4</v>
      </c>
      <c r="L28" s="79"/>
      <c r="M28" s="80"/>
      <c r="N28" s="81">
        <f>分析係数表!H31</f>
        <v>2.2689753976161214E-2</v>
      </c>
      <c r="O28" s="82">
        <f t="shared" si="4"/>
        <v>0.26882454112418624</v>
      </c>
      <c r="P28" s="76">
        <f>分析係数表!C31</f>
        <v>0.1179326099371788</v>
      </c>
      <c r="Q28" s="82">
        <f t="shared" si="5"/>
        <v>3.170317974993974E-2</v>
      </c>
      <c r="R28" s="83">
        <v>4.1289681549998347E-2</v>
      </c>
      <c r="S28" s="84">
        <f t="shared" si="6"/>
        <v>5.1654491209341381E-2</v>
      </c>
      <c r="T28" s="85">
        <f>分析係数表!F31</f>
        <v>0.34457831325301203</v>
      </c>
      <c r="U28" s="86">
        <f t="shared" si="7"/>
        <v>1.7799017452857391E-2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投入係数表!E29</f>
        <v>0</v>
      </c>
      <c r="E29" s="77">
        <f t="shared" si="0"/>
        <v>0</v>
      </c>
      <c r="F29" s="76">
        <f>分析係数表!C32</f>
        <v>0.90289699570815452</v>
      </c>
      <c r="G29" s="77">
        <f t="shared" si="1"/>
        <v>0</v>
      </c>
      <c r="H29" s="77">
        <v>8.2891730844247558E-3</v>
      </c>
      <c r="I29" s="77">
        <f t="shared" si="2"/>
        <v>8.2891730844247558E-3</v>
      </c>
      <c r="J29" s="76">
        <f>分析係数表!G32</f>
        <v>0.14049586776859505</v>
      </c>
      <c r="K29" s="78">
        <f t="shared" si="3"/>
        <v>1.1645945655803377E-3</v>
      </c>
      <c r="L29" s="79"/>
      <c r="M29" s="80"/>
      <c r="N29" s="81">
        <f>分析係数表!H32</f>
        <v>6.5160319111027074E-3</v>
      </c>
      <c r="O29" s="82">
        <f t="shared" si="4"/>
        <v>7.720089386130477E-2</v>
      </c>
      <c r="P29" s="76">
        <f>分析係数表!C32</f>
        <v>0.90289699570815452</v>
      </c>
      <c r="Q29" s="82">
        <f t="shared" si="5"/>
        <v>6.9704455133356186E-2</v>
      </c>
      <c r="R29" s="83">
        <v>9.0774614467368966E-2</v>
      </c>
      <c r="S29" s="84">
        <f t="shared" si="6"/>
        <v>9.9063787551793722E-2</v>
      </c>
      <c r="T29" s="85">
        <f>分析係数表!F32</f>
        <v>0.48288075560802834</v>
      </c>
      <c r="U29" s="86">
        <f t="shared" si="7"/>
        <v>4.7835996586403348E-2</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投入係数表!E30</f>
        <v>0</v>
      </c>
      <c r="E30" s="77">
        <f t="shared" si="0"/>
        <v>0</v>
      </c>
      <c r="F30" s="76">
        <f>分析係数表!C33</f>
        <v>0.9642857142857143</v>
      </c>
      <c r="G30" s="77">
        <f t="shared" si="1"/>
        <v>0</v>
      </c>
      <c r="H30" s="77">
        <v>4.9673465618177513E-3</v>
      </c>
      <c r="I30" s="77">
        <f t="shared" si="2"/>
        <v>4.9673465618177513E-3</v>
      </c>
      <c r="J30" s="76">
        <f>分析係数表!G33</f>
        <v>0.50770178681454092</v>
      </c>
      <c r="K30" s="78">
        <f t="shared" si="3"/>
        <v>2.5219307251619387E-3</v>
      </c>
      <c r="L30" s="79"/>
      <c r="M30" s="80"/>
      <c r="N30" s="81">
        <f>分析係数表!H33</f>
        <v>9.5995112976066674E-4</v>
      </c>
      <c r="O30" s="82">
        <f t="shared" si="4"/>
        <v>1.1373345970638649E-2</v>
      </c>
      <c r="P30" s="76">
        <f>分析係数表!C33</f>
        <v>0.9642857142857143</v>
      </c>
      <c r="Q30" s="82">
        <f t="shared" si="5"/>
        <v>1.096715504311584E-2</v>
      </c>
      <c r="R30" s="83">
        <v>3.7394287500888815E-2</v>
      </c>
      <c r="S30" s="84">
        <f t="shared" si="6"/>
        <v>4.2361634062706564E-2</v>
      </c>
      <c r="T30" s="85">
        <f>分析係数表!F33</f>
        <v>0.64571780653111521</v>
      </c>
      <c r="U30" s="86">
        <f t="shared" si="7"/>
        <v>2.7353661428044657E-2</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投入係数表!E31</f>
        <v>5.8823529411764705E-2</v>
      </c>
      <c r="E31" s="77">
        <f t="shared" si="0"/>
        <v>5.8823529411764701</v>
      </c>
      <c r="F31" s="76">
        <f>分析係数表!C34</f>
        <v>0.30203352059055666</v>
      </c>
      <c r="G31" s="77">
        <f t="shared" si="1"/>
        <v>1.7766677681797449</v>
      </c>
      <c r="H31" s="77">
        <v>1.840701990463592</v>
      </c>
      <c r="I31" s="77">
        <f t="shared" si="2"/>
        <v>1.840701990463592</v>
      </c>
      <c r="J31" s="76">
        <f>分析係数表!G34</f>
        <v>0.42483507228746548</v>
      </c>
      <c r="K31" s="78">
        <f t="shared" si="3"/>
        <v>0.78199476317828165</v>
      </c>
      <c r="L31" s="79"/>
      <c r="M31" s="80"/>
      <c r="N31" s="81">
        <f>分析係数表!H34</f>
        <v>0.16119179387231194</v>
      </c>
      <c r="O31" s="82">
        <f t="shared" si="4"/>
        <v>1.9097743442364064</v>
      </c>
      <c r="P31" s="76">
        <f>分析係数表!C34</f>
        <v>0.30203352059055666</v>
      </c>
      <c r="Q31" s="82">
        <f t="shared" si="5"/>
        <v>0.57681586872324353</v>
      </c>
      <c r="R31" s="83">
        <v>0.63564740123741803</v>
      </c>
      <c r="S31" s="84">
        <f t="shared" si="6"/>
        <v>2.4763493917010102</v>
      </c>
      <c r="T31" s="85">
        <f>分析係数表!F34</f>
        <v>0.69971459317830909</v>
      </c>
      <c r="U31" s="86">
        <f t="shared" si="7"/>
        <v>1.7327378071814254</v>
      </c>
      <c r="V31" s="87">
        <f>分析係数表!D34</f>
        <v>0.22921442942029663</v>
      </c>
      <c r="W31" s="167">
        <f t="shared" si="8"/>
        <v>1</v>
      </c>
      <c r="X31" s="76">
        <f>分析係数表!E34</f>
        <v>0.15341786365975763</v>
      </c>
      <c r="Y31" s="166">
        <f t="shared" si="9"/>
        <v>0</v>
      </c>
    </row>
    <row r="32" spans="1:25" x14ac:dyDescent="0.2">
      <c r="A32" s="6" t="s">
        <v>20</v>
      </c>
      <c r="B32" s="5" t="s">
        <v>37</v>
      </c>
      <c r="C32" s="90"/>
      <c r="D32" s="76">
        <f>投入係数表!E32</f>
        <v>0</v>
      </c>
      <c r="E32" s="77">
        <f t="shared" si="0"/>
        <v>0</v>
      </c>
      <c r="F32" s="76">
        <f>分析係数表!C35</f>
        <v>0.24187752657583472</v>
      </c>
      <c r="G32" s="77">
        <f t="shared" si="1"/>
        <v>0</v>
      </c>
      <c r="H32" s="77">
        <v>1.2644822126556772E-2</v>
      </c>
      <c r="I32" s="77">
        <f t="shared" si="2"/>
        <v>1.2644822126556772E-2</v>
      </c>
      <c r="J32" s="76">
        <f>分析係数表!G35</f>
        <v>0.31447635625181319</v>
      </c>
      <c r="K32" s="78">
        <f t="shared" si="3"/>
        <v>3.9764975878118771E-3</v>
      </c>
      <c r="L32" s="79"/>
      <c r="M32" s="80"/>
      <c r="N32" s="81">
        <f>分析係数表!H35</f>
        <v>6.1051437381369679E-2</v>
      </c>
      <c r="O32" s="82">
        <f t="shared" si="4"/>
        <v>0.72332757139023829</v>
      </c>
      <c r="P32" s="76">
        <f>分析係数表!C35</f>
        <v>0.24187752657583472</v>
      </c>
      <c r="Q32" s="82">
        <f t="shared" si="5"/>
        <v>0.17495668387197635</v>
      </c>
      <c r="R32" s="83">
        <v>0.21791412268306085</v>
      </c>
      <c r="S32" s="84">
        <f t="shared" si="6"/>
        <v>0.23055894480961761</v>
      </c>
      <c r="T32" s="85">
        <f>分析係数表!F35</f>
        <v>0.64519872352770524</v>
      </c>
      <c r="U32" s="86">
        <f t="shared" si="7"/>
        <v>0.14875633688905993</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投入係数表!E33</f>
        <v>0</v>
      </c>
      <c r="E33" s="77">
        <f t="shared" si="0"/>
        <v>0</v>
      </c>
      <c r="F33" s="76">
        <f>分析係数表!C36</f>
        <v>0.77936171821825606</v>
      </c>
      <c r="G33" s="77">
        <f t="shared" si="1"/>
        <v>0</v>
      </c>
      <c r="H33" s="77">
        <v>4.4218917069512337E-2</v>
      </c>
      <c r="I33" s="77">
        <f t="shared" si="2"/>
        <v>4.4218917069512337E-2</v>
      </c>
      <c r="J33" s="76">
        <f>分析係数表!G36</f>
        <v>1.8652197083474639E-2</v>
      </c>
      <c r="K33" s="78">
        <f t="shared" si="3"/>
        <v>8.2477995599836498E-4</v>
      </c>
      <c r="L33" s="79"/>
      <c r="M33" s="80"/>
      <c r="N33" s="81">
        <f>分析係数表!H36</f>
        <v>0.16962772804293599</v>
      </c>
      <c r="O33" s="82">
        <f t="shared" si="4"/>
        <v>2.0097219300389884</v>
      </c>
      <c r="P33" s="76">
        <f>分析係数表!C36</f>
        <v>0.77936171821825606</v>
      </c>
      <c r="Q33" s="82">
        <f t="shared" si="5"/>
        <v>1.5663003365360957</v>
      </c>
      <c r="R33" s="83">
        <v>1.6352170397210886</v>
      </c>
      <c r="S33" s="84">
        <f t="shared" si="6"/>
        <v>1.679435956790601</v>
      </c>
      <c r="T33" s="85">
        <f>分析係数表!F36</f>
        <v>0.88299985465820452</v>
      </c>
      <c r="U33" s="86">
        <f t="shared" si="7"/>
        <v>1.4829417057538634</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投入係数表!E34</f>
        <v>0</v>
      </c>
      <c r="E34" s="77">
        <f t="shared" si="0"/>
        <v>0</v>
      </c>
      <c r="F34" s="76">
        <f>分析係数表!C37</f>
        <v>0.39264934616049307</v>
      </c>
      <c r="G34" s="77">
        <f t="shared" si="1"/>
        <v>0</v>
      </c>
      <c r="H34" s="77">
        <v>4.579722529843884E-2</v>
      </c>
      <c r="I34" s="77">
        <f t="shared" si="2"/>
        <v>4.579722529843884E-2</v>
      </c>
      <c r="J34" s="76">
        <f>分析係数表!G37</f>
        <v>0.48015873015873017</v>
      </c>
      <c r="K34" s="78">
        <f t="shared" si="3"/>
        <v>2.1989937544091665E-2</v>
      </c>
      <c r="L34" s="79"/>
      <c r="M34" s="80"/>
      <c r="N34" s="81">
        <f>分析係数表!H37</f>
        <v>4.8128458914818879E-2</v>
      </c>
      <c r="O34" s="82">
        <f t="shared" si="4"/>
        <v>0.57021820934611034</v>
      </c>
      <c r="P34" s="76">
        <f>分析係数表!C37</f>
        <v>0.39264934616049307</v>
      </c>
      <c r="Q34" s="82">
        <f t="shared" si="5"/>
        <v>0.22389580706855738</v>
      </c>
      <c r="R34" s="83">
        <v>0.28005823672461089</v>
      </c>
      <c r="S34" s="84">
        <f t="shared" si="6"/>
        <v>0.32585546202304971</v>
      </c>
      <c r="T34" s="85">
        <f>分析係数表!F37</f>
        <v>0.71504884004884006</v>
      </c>
      <c r="U34" s="86">
        <f t="shared" si="7"/>
        <v>0.23300257014316056</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投入係数表!E35</f>
        <v>0</v>
      </c>
      <c r="E35" s="77">
        <f t="shared" si="0"/>
        <v>0</v>
      </c>
      <c r="F35" s="76">
        <f>分析係数表!C38</f>
        <v>0.1050867904295959</v>
      </c>
      <c r="G35" s="77">
        <f t="shared" si="1"/>
        <v>0</v>
      </c>
      <c r="H35" s="77">
        <v>9.0237970721635356E-3</v>
      </c>
      <c r="I35" s="77">
        <f t="shared" si="2"/>
        <v>9.0237970721635356E-3</v>
      </c>
      <c r="J35" s="76">
        <f>分析係数表!G38</f>
        <v>0.35480984340044741</v>
      </c>
      <c r="K35" s="78">
        <f t="shared" si="3"/>
        <v>3.2017320260517598E-3</v>
      </c>
      <c r="L35" s="79"/>
      <c r="M35" s="80"/>
      <c r="N35" s="81">
        <f>分析係数表!H38</f>
        <v>4.2637829346869612E-2</v>
      </c>
      <c r="O35" s="82">
        <f t="shared" si="4"/>
        <v>0.50516611686253332</v>
      </c>
      <c r="P35" s="76">
        <f>分析係数表!C38</f>
        <v>0.1050867904295959</v>
      </c>
      <c r="Q35" s="82">
        <f t="shared" si="5"/>
        <v>5.3086285854865793E-2</v>
      </c>
      <c r="R35" s="83">
        <v>6.6558696391704031E-2</v>
      </c>
      <c r="S35" s="84">
        <f t="shared" si="6"/>
        <v>7.558249346386757E-2</v>
      </c>
      <c r="T35" s="85">
        <f>分析係数表!F38</f>
        <v>0.56778523489932886</v>
      </c>
      <c r="U35" s="86">
        <f t="shared" si="7"/>
        <v>4.2914623805659038E-2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投入係数表!E36</f>
        <v>0</v>
      </c>
      <c r="E36" s="77">
        <f t="shared" si="0"/>
        <v>0</v>
      </c>
      <c r="F36" s="76">
        <f>分析係数表!C39</f>
        <v>1</v>
      </c>
      <c r="G36" s="77">
        <f t="shared" si="1"/>
        <v>0</v>
      </c>
      <c r="H36" s="77">
        <v>5.8156399165781667E-3</v>
      </c>
      <c r="I36" s="77">
        <f t="shared" si="2"/>
        <v>5.8156399165781667E-3</v>
      </c>
      <c r="J36" s="76">
        <f>分析係数表!G39</f>
        <v>0.33710212609069684</v>
      </c>
      <c r="K36" s="78">
        <f t="shared" si="3"/>
        <v>1.9604645804564228E-3</v>
      </c>
      <c r="L36" s="79"/>
      <c r="M36" s="80"/>
      <c r="N36" s="81">
        <f>分析係数表!H39</f>
        <v>3.8325321619990253E-3</v>
      </c>
      <c r="O36" s="82">
        <f t="shared" si="4"/>
        <v>4.5407222170655813E-2</v>
      </c>
      <c r="P36" s="76">
        <f>分析係数表!C39</f>
        <v>1</v>
      </c>
      <c r="Q36" s="82">
        <f t="shared" si="5"/>
        <v>4.5407222170655813E-2</v>
      </c>
      <c r="R36" s="83">
        <v>0.13597465948999291</v>
      </c>
      <c r="S36" s="84">
        <f t="shared" si="6"/>
        <v>0.14179029940657106</v>
      </c>
      <c r="T36" s="85">
        <f>分析係数表!F39</f>
        <v>0.68778419564950233</v>
      </c>
      <c r="U36" s="86">
        <f t="shared" si="7"/>
        <v>9.7521127028250582E-2</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投入係数表!E37</f>
        <v>0</v>
      </c>
      <c r="E37" s="77">
        <f t="shared" si="0"/>
        <v>0</v>
      </c>
      <c r="F37" s="76">
        <f>分析係数表!C40</f>
        <v>0.68553257686676428</v>
      </c>
      <c r="G37" s="77">
        <f t="shared" si="1"/>
        <v>0</v>
      </c>
      <c r="H37" s="77">
        <v>2.2918882902735812E-4</v>
      </c>
      <c r="I37" s="77">
        <f t="shared" si="2"/>
        <v>2.2918882902735812E-4</v>
      </c>
      <c r="J37" s="76">
        <f>分析係数表!G40</f>
        <v>0.52354072328019352</v>
      </c>
      <c r="K37" s="78">
        <f t="shared" si="3"/>
        <v>1.1998968531672368E-4</v>
      </c>
      <c r="L37" s="79"/>
      <c r="M37" s="80"/>
      <c r="N37" s="81">
        <f>分析係数表!H40</f>
        <v>2.9983928090933552E-2</v>
      </c>
      <c r="O37" s="82">
        <f t="shared" si="4"/>
        <v>0.3552447381586602</v>
      </c>
      <c r="P37" s="76">
        <f>分析係数表!C40</f>
        <v>0.68553257686676428</v>
      </c>
      <c r="Q37" s="82">
        <f t="shared" si="5"/>
        <v>0.24353184076826528</v>
      </c>
      <c r="R37" s="83">
        <v>0.24401884237254701</v>
      </c>
      <c r="S37" s="84">
        <f t="shared" si="6"/>
        <v>0.24424803120157437</v>
      </c>
      <c r="T37" s="85">
        <f>分析係数表!F40</f>
        <v>0.72017864896718564</v>
      </c>
      <c r="U37" s="86">
        <f t="shared" si="7"/>
        <v>0.17590221712364484</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投入係数表!E38</f>
        <v>0</v>
      </c>
      <c r="E38" s="77">
        <f t="shared" si="0"/>
        <v>0</v>
      </c>
      <c r="F38" s="76">
        <f>分析係数表!C41</f>
        <v>0.79754162795683559</v>
      </c>
      <c r="G38" s="77">
        <f t="shared" si="1"/>
        <v>0</v>
      </c>
      <c r="H38" s="77">
        <v>1.6222372989947121E-4</v>
      </c>
      <c r="I38" s="77">
        <f t="shared" si="2"/>
        <v>1.6222372989947121E-4</v>
      </c>
      <c r="J38" s="76">
        <f>分析係数表!G41</f>
        <v>0.45300318922749822</v>
      </c>
      <c r="K38" s="78">
        <f t="shared" si="3"/>
        <v>7.3487867012840709E-5</v>
      </c>
      <c r="L38" s="79"/>
      <c r="M38" s="80"/>
      <c r="N38" s="81">
        <f>分析係数表!H41</f>
        <v>5.1357385442195667E-2</v>
      </c>
      <c r="O38" s="82">
        <f t="shared" si="4"/>
        <v>0.60847400942916763</v>
      </c>
      <c r="P38" s="76">
        <f>分析係数表!C41</f>
        <v>0.79754162795683559</v>
      </c>
      <c r="Q38" s="82">
        <f t="shared" si="5"/>
        <v>0.4852833520495613</v>
      </c>
      <c r="R38" s="83">
        <v>0.49448040808211552</v>
      </c>
      <c r="S38" s="84">
        <f t="shared" si="6"/>
        <v>0.49464263181201501</v>
      </c>
      <c r="T38" s="85">
        <f>分析係数表!F41</f>
        <v>0.55652019844082212</v>
      </c>
      <c r="U38" s="86">
        <f t="shared" si="7"/>
        <v>0.27527861561331313</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投入係数表!E39</f>
        <v>0</v>
      </c>
      <c r="E39" s="77">
        <f>$C$7*D39</f>
        <v>0</v>
      </c>
      <c r="F39" s="76">
        <f>分析係数表!C42</f>
        <v>0.98696461824953441</v>
      </c>
      <c r="G39" s="77">
        <f>E39*F39</f>
        <v>0</v>
      </c>
      <c r="H39" s="77">
        <v>1.9349787736767008E-3</v>
      </c>
      <c r="I39" s="77">
        <f>C39+H39</f>
        <v>1.9349787736767008E-3</v>
      </c>
      <c r="J39" s="76">
        <f>分析係数表!G42</f>
        <v>0.48689138576779029</v>
      </c>
      <c r="K39" s="78">
        <f>I39*J39</f>
        <v>9.4212449654670829E-4</v>
      </c>
      <c r="L39" s="79"/>
      <c r="M39" s="80"/>
      <c r="N39" s="81">
        <f>分析係数表!H42</f>
        <v>1.3250234533514657E-2</v>
      </c>
      <c r="O39" s="82">
        <f t="shared" si="4"/>
        <v>0.15698663907957286</v>
      </c>
      <c r="P39" s="76">
        <f>分析係数表!C42</f>
        <v>0.98696461824953441</v>
      </c>
      <c r="Q39" s="82">
        <f>O39*P39</f>
        <v>0.15494025830944808</v>
      </c>
      <c r="R39" s="83">
        <v>0.16244596063396213</v>
      </c>
      <c r="S39" s="84">
        <f>I39+R39</f>
        <v>0.16438093940763884</v>
      </c>
      <c r="T39" s="85">
        <f>分析係数表!F42</f>
        <v>0.55852059925093633</v>
      </c>
      <c r="U39" s="86">
        <f>S39*T39</f>
        <v>9.1810140783386299E-2</v>
      </c>
      <c r="V39" s="87">
        <f>分析係数表!D42</f>
        <v>0.29447565543071164</v>
      </c>
      <c r="W39" s="167">
        <f t="shared" si="8"/>
        <v>0</v>
      </c>
      <c r="X39" s="76">
        <f>分析係数表!E42</f>
        <v>0.22518726591760299</v>
      </c>
      <c r="Y39" s="166">
        <f t="shared" si="9"/>
        <v>0</v>
      </c>
    </row>
    <row r="40" spans="1:25" x14ac:dyDescent="0.2">
      <c r="A40" s="6" t="s">
        <v>194</v>
      </c>
      <c r="B40" s="5" t="s">
        <v>41</v>
      </c>
      <c r="C40" s="90"/>
      <c r="D40" s="76">
        <f>投入係数表!E40</f>
        <v>0</v>
      </c>
      <c r="E40" s="77">
        <f>$C$7*D40</f>
        <v>0</v>
      </c>
      <c r="F40" s="76">
        <f>分析係数表!C43</f>
        <v>0.29367142552738124</v>
      </c>
      <c r="G40" s="77">
        <f>E40*F40</f>
        <v>0</v>
      </c>
      <c r="H40" s="77">
        <v>7.2927126079505161E-2</v>
      </c>
      <c r="I40" s="77">
        <f>C40+H40</f>
        <v>7.2927126079505161E-2</v>
      </c>
      <c r="J40" s="76">
        <f>分析係数表!G43</f>
        <v>0.35405848592511613</v>
      </c>
      <c r="K40" s="78">
        <f>I40*J40</f>
        <v>2.5820467842579648E-2</v>
      </c>
      <c r="L40" s="79"/>
      <c r="M40" s="80"/>
      <c r="N40" s="81">
        <f>分析係数表!H43</f>
        <v>3.6063618579417776E-2</v>
      </c>
      <c r="O40" s="82">
        <f t="shared" si="4"/>
        <v>0.4272759293060383</v>
      </c>
      <c r="P40" s="76">
        <f>分析係数表!C43</f>
        <v>0.29367142552738124</v>
      </c>
      <c r="Q40" s="82">
        <f>O40*P40</f>
        <v>0.12547873125284084</v>
      </c>
      <c r="R40" s="83">
        <v>0.21184441025297737</v>
      </c>
      <c r="S40" s="84">
        <f>I40+R40</f>
        <v>0.28477153633248253</v>
      </c>
      <c r="T40" s="85">
        <f>分析係数表!F43</f>
        <v>0.58526919923476362</v>
      </c>
      <c r="U40" s="86">
        <f>S40*T40</f>
        <v>0.16666800903416545</v>
      </c>
      <c r="V40" s="87">
        <f>分析係数表!D43</f>
        <v>0.25485105220005466</v>
      </c>
      <c r="W40" s="167">
        <f t="shared" si="8"/>
        <v>0</v>
      </c>
      <c r="X40" s="76">
        <f>分析係数表!E43</f>
        <v>0.20470073790653184</v>
      </c>
      <c r="Y40" s="166">
        <f t="shared" si="9"/>
        <v>0</v>
      </c>
    </row>
    <row r="41" spans="1:25" x14ac:dyDescent="0.2">
      <c r="A41" s="6" t="s">
        <v>340</v>
      </c>
      <c r="B41" s="5" t="s">
        <v>42</v>
      </c>
      <c r="C41" s="90"/>
      <c r="D41" s="76">
        <f>投入係数表!E41</f>
        <v>0</v>
      </c>
      <c r="E41" s="77">
        <f>$C$7*D41</f>
        <v>0</v>
      </c>
      <c r="F41" s="76">
        <f>分析係数表!C44</f>
        <v>0.46678607983623333</v>
      </c>
      <c r="G41" s="77">
        <f>E41*F41</f>
        <v>0</v>
      </c>
      <c r="H41" s="77">
        <v>9.7693359152590262E-4</v>
      </c>
      <c r="I41" s="77">
        <f>C41+H41</f>
        <v>9.7693359152590262E-4</v>
      </c>
      <c r="J41" s="76">
        <f>分析係数表!G44</f>
        <v>0.26617412140575081</v>
      </c>
      <c r="K41" s="78">
        <f>I41*J41</f>
        <v>2.6003444039617176E-4</v>
      </c>
      <c r="L41" s="79"/>
      <c r="M41" s="80"/>
      <c r="N41" s="81">
        <f>分析係数表!H44</f>
        <v>0.11125251805362636</v>
      </c>
      <c r="O41" s="82">
        <f t="shared" si="4"/>
        <v>1.3181018686275003</v>
      </c>
      <c r="P41" s="76">
        <f>分析係数表!C44</f>
        <v>0.46678607983623333</v>
      </c>
      <c r="Q41" s="82">
        <f>O41*P41</f>
        <v>0.61527160408144466</v>
      </c>
      <c r="R41" s="83">
        <v>0.62495313893285231</v>
      </c>
      <c r="S41" s="84">
        <f>I41+R41</f>
        <v>0.62593007252437827</v>
      </c>
      <c r="T41" s="85">
        <f>分析係数表!F44</f>
        <v>0.50772097976570818</v>
      </c>
      <c r="U41" s="86">
        <f>S41*T41</f>
        <v>0.31779782968689813</v>
      </c>
      <c r="V41" s="87">
        <f>分析係数表!D44</f>
        <v>0.21532215122470713</v>
      </c>
      <c r="W41" s="167">
        <f t="shared" si="8"/>
        <v>0</v>
      </c>
      <c r="X41" s="76">
        <f>分析係数表!E44</f>
        <v>0.14064164004259852</v>
      </c>
      <c r="Y41" s="166">
        <f t="shared" si="9"/>
        <v>0</v>
      </c>
    </row>
    <row r="42" spans="1:25" x14ac:dyDescent="0.2">
      <c r="A42" s="6" t="s">
        <v>341</v>
      </c>
      <c r="B42" s="5" t="s">
        <v>278</v>
      </c>
      <c r="C42" s="90"/>
      <c r="D42" s="76">
        <f>投入係数表!E42</f>
        <v>0</v>
      </c>
      <c r="E42" s="77">
        <f>$C$7*D42</f>
        <v>0</v>
      </c>
      <c r="F42" s="76">
        <f>分析係数表!C45</f>
        <v>1</v>
      </c>
      <c r="G42" s="77">
        <f>E42*F42</f>
        <v>0</v>
      </c>
      <c r="H42" s="77">
        <v>4.2173423037293142E-2</v>
      </c>
      <c r="I42" s="77">
        <f>C42+H42</f>
        <v>4.2173423037293142E-2</v>
      </c>
      <c r="J42" s="76">
        <f>分析係数表!G45</f>
        <v>0</v>
      </c>
      <c r="K42" s="78">
        <f>I42*J42</f>
        <v>0</v>
      </c>
      <c r="L42" s="79"/>
      <c r="M42" s="80"/>
      <c r="N42" s="81">
        <f>分析係数表!H45</f>
        <v>0</v>
      </c>
      <c r="O42" s="82">
        <f t="shared" si="4"/>
        <v>0</v>
      </c>
      <c r="P42" s="76">
        <f>分析係数表!C45</f>
        <v>1</v>
      </c>
      <c r="Q42" s="82">
        <f>O42*P42</f>
        <v>0</v>
      </c>
      <c r="R42" s="83">
        <v>5.3269870724362546E-2</v>
      </c>
      <c r="S42" s="84">
        <f>I42+R42</f>
        <v>9.5443293761655695E-2</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0</v>
      </c>
      <c r="E43" s="77">
        <f>$C$7*D43</f>
        <v>0</v>
      </c>
      <c r="F43" s="76">
        <f>分析係数表!C46</f>
        <v>1</v>
      </c>
      <c r="G43" s="77">
        <f>E43*F43</f>
        <v>0</v>
      </c>
      <c r="H43" s="77">
        <v>3.064427437847593E-2</v>
      </c>
      <c r="I43" s="77">
        <f>C43+H43</f>
        <v>3.064427437847593E-2</v>
      </c>
      <c r="J43" s="76">
        <f>分析係数表!G46</f>
        <v>9.254143646408839E-3</v>
      </c>
      <c r="K43" s="78">
        <f>I43*J43</f>
        <v>2.8358651703838222E-4</v>
      </c>
      <c r="L43" s="79"/>
      <c r="M43" s="80"/>
      <c r="N43" s="81">
        <f>分析係数表!H46</f>
        <v>3.7808984269891717E-2</v>
      </c>
      <c r="O43" s="82">
        <f t="shared" si="4"/>
        <v>0.44795474016174497</v>
      </c>
      <c r="P43" s="76">
        <f>分析係数表!C46</f>
        <v>1</v>
      </c>
      <c r="Q43" s="82">
        <f>O43*P43</f>
        <v>0.44795474016174497</v>
      </c>
      <c r="R43" s="83">
        <v>0.47722579781077196</v>
      </c>
      <c r="S43" s="84">
        <f>I43+R43</f>
        <v>0.50787007218924785</v>
      </c>
      <c r="T43" s="85">
        <f>分析係数表!F46</f>
        <v>0.31353591160220995</v>
      </c>
      <c r="U43" s="86">
        <f>S43*T43</f>
        <v>0.15923550605933601</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92">
        <f>投入係数表!E44</f>
        <v>0.35294117647058826</v>
      </c>
      <c r="E44" s="91">
        <f>SUM(E5:E43)</f>
        <v>35.294117647058819</v>
      </c>
      <c r="F44" s="92">
        <f>分析係数表!C47</f>
        <v>0.4319039427318887</v>
      </c>
      <c r="G44" s="91">
        <f>SUM(G5:G43)</f>
        <v>4.4071967000472512</v>
      </c>
      <c r="H44" s="91">
        <f>SUM(H5:H43)</f>
        <v>5.2390030341148348</v>
      </c>
      <c r="I44" s="91">
        <f>SUM(I5:I43)</f>
        <v>105.23900303411482</v>
      </c>
      <c r="J44" s="92">
        <f>分析係数表!G47</f>
        <v>0.25029486054038919</v>
      </c>
      <c r="K44" s="93">
        <f>SUM(K5:K43)</f>
        <v>18.896074191491575</v>
      </c>
      <c r="L44" s="94">
        <f>最終需要_まとめ!$L$33</f>
        <v>0.627</v>
      </c>
      <c r="M44" s="91">
        <f>K44*L44</f>
        <v>11.847838518065217</v>
      </c>
      <c r="N44" s="95">
        <f>分析係数表!H47</f>
        <v>1</v>
      </c>
      <c r="O44" s="109">
        <f t="shared" si="4"/>
        <v>11.847838518065217</v>
      </c>
      <c r="P44" s="92">
        <f>分析係数表!C47</f>
        <v>0.4319039427318887</v>
      </c>
      <c r="Q44" s="96">
        <f>SUM(Q5:Q43)</f>
        <v>5.289027554241672</v>
      </c>
      <c r="R44" s="91">
        <f>SUM(R5:R43)</f>
        <v>6.1021893521520623</v>
      </c>
      <c r="S44" s="97">
        <f>SUM(S5:S43)</f>
        <v>111.3411923862669</v>
      </c>
      <c r="T44" s="98">
        <f>分析係数表!F47</f>
        <v>0.46751956312169796</v>
      </c>
      <c r="U44" s="99">
        <f>SUM(U5:U43)</f>
        <v>64.994650457717697</v>
      </c>
      <c r="V44" s="100">
        <f>分析係数表!D47</f>
        <v>9.4632730327820297E-2</v>
      </c>
      <c r="W44" s="164">
        <f>SUM(W5:W43)</f>
        <v>7</v>
      </c>
      <c r="X44" s="92">
        <f>分析係数表!E47</f>
        <v>7.3297752597196272E-2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0.68488372093023253</v>
      </c>
      <c r="G5" s="77">
        <f t="shared" ref="G5:G38" si="1">E5*F5</f>
        <v>0</v>
      </c>
      <c r="H5" s="77">
        <f t="array" ref="H5:H43">MMULT(逆行列係数!C5:AO43,'4'!G5:G43)</f>
        <v>2.8947191293038853E-3</v>
      </c>
      <c r="I5" s="77">
        <f t="shared" ref="I5:I38" si="2">C5+H5</f>
        <v>2.8947191293038853E-3</v>
      </c>
      <c r="J5" s="76">
        <f>分析係数表!G8</f>
        <v>0.11968520032706459</v>
      </c>
      <c r="K5" s="78">
        <f t="shared" ref="K5:K38" si="3">I5*J5</f>
        <v>3.4645503888132152E-4</v>
      </c>
      <c r="L5" s="79" t="s">
        <v>180</v>
      </c>
      <c r="M5" s="80" t="s">
        <v>180</v>
      </c>
      <c r="N5" s="81">
        <f>分析係数表!H8</f>
        <v>1.1759401339568168E-2</v>
      </c>
      <c r="O5" s="82">
        <f t="shared" ref="O5:O43" si="4">$M$44*N5</f>
        <v>0.27754396618183014</v>
      </c>
      <c r="P5" s="76">
        <f>分析係数表!C8</f>
        <v>0.68488372093023253</v>
      </c>
      <c r="Q5" s="82">
        <f t="shared" ref="Q5:Q38" si="5">O5*P5</f>
        <v>0.19008534428034646</v>
      </c>
      <c r="R5" s="83">
        <f t="array" ref="R5:R43">MMULT(逆行列係数!C5:AO43,'4'!Q5:Q43)</f>
        <v>0.27409340928394571</v>
      </c>
      <c r="S5" s="84">
        <f t="shared" ref="S5:S38" si="6">I5+R5</f>
        <v>0.2769881284132496</v>
      </c>
      <c r="T5" s="85">
        <f>分析係数表!F8</f>
        <v>0.45145134914145546</v>
      </c>
      <c r="U5" s="86">
        <f t="shared" ref="U5:U43" si="7">S5*T5</f>
        <v>0.12504666426832825</v>
      </c>
      <c r="V5" s="87">
        <f>分析係数表!D8</f>
        <v>0.31204006541291907</v>
      </c>
      <c r="W5" s="167">
        <f t="shared" ref="W5:W43" si="8">ROUND(S5*V5,0)</f>
        <v>0</v>
      </c>
      <c r="X5" s="76">
        <f>分析係数表!E8</f>
        <v>0.14922322158626328</v>
      </c>
      <c r="Y5" s="166">
        <f t="shared" ref="Y5:Y43" si="9">ROUND(S5*X5,0)</f>
        <v>0</v>
      </c>
    </row>
    <row r="6" spans="1:25" x14ac:dyDescent="0.2">
      <c r="A6" s="6" t="s">
        <v>219</v>
      </c>
      <c r="B6" s="5" t="s">
        <v>265</v>
      </c>
      <c r="C6" s="90"/>
      <c r="D6" s="76">
        <f>投入係数表!F6</f>
        <v>0</v>
      </c>
      <c r="E6" s="77">
        <f t="shared" si="0"/>
        <v>0</v>
      </c>
      <c r="F6" s="76">
        <f>分析係数表!C9</f>
        <v>0.9299655568312285</v>
      </c>
      <c r="G6" s="77">
        <f t="shared" si="1"/>
        <v>0</v>
      </c>
      <c r="H6" s="77">
        <v>3.5253097645153286E-3</v>
      </c>
      <c r="I6" s="77">
        <f t="shared" si="2"/>
        <v>3.5253097645153286E-3</v>
      </c>
      <c r="J6" s="76">
        <f>分析係数表!G9</f>
        <v>0.24742268041237114</v>
      </c>
      <c r="K6" s="78">
        <f t="shared" si="3"/>
        <v>8.7224159122028752E-4</v>
      </c>
      <c r="L6" s="79"/>
      <c r="M6" s="80"/>
      <c r="N6" s="81">
        <f>分析係数表!H9</f>
        <v>6.1815034870952028E-4</v>
      </c>
      <c r="O6" s="82">
        <f t="shared" si="4"/>
        <v>1.4589509663237825E-2</v>
      </c>
      <c r="P6" s="76">
        <f>分析係数表!C9</f>
        <v>0.9299655568312285</v>
      </c>
      <c r="Q6" s="82">
        <f t="shared" si="5"/>
        <v>1.3567741477867552E-2</v>
      </c>
      <c r="R6" s="83">
        <v>1.868894805535367E-2</v>
      </c>
      <c r="S6" s="84">
        <f t="shared" si="6"/>
        <v>2.2214257819869E-2</v>
      </c>
      <c r="T6" s="85">
        <f>分析係数表!F9</f>
        <v>0.67468499427262318</v>
      </c>
      <c r="U6" s="86">
        <f t="shared" si="7"/>
        <v>1.4987626409968891E-2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投入係数表!F7</f>
        <v>0</v>
      </c>
      <c r="E7" s="77">
        <f t="shared" si="0"/>
        <v>0</v>
      </c>
      <c r="F7" s="76">
        <f>分析係数表!C10</f>
        <v>1.2922465208747513E-2</v>
      </c>
      <c r="G7" s="77">
        <f t="shared" si="1"/>
        <v>0</v>
      </c>
      <c r="H7" s="77">
        <v>4.6264571546161422E-5</v>
      </c>
      <c r="I7" s="77">
        <f t="shared" si="2"/>
        <v>4.6264571546161422E-5</v>
      </c>
      <c r="J7" s="76">
        <f>分析係数表!G10</f>
        <v>0.17647058823529413</v>
      </c>
      <c r="K7" s="78">
        <f t="shared" si="3"/>
        <v>8.1643361552049564E-6</v>
      </c>
      <c r="L7" s="79"/>
      <c r="M7" s="80"/>
      <c r="N7" s="81">
        <f>分析係数表!H10</f>
        <v>1.1926665551571919E-3</v>
      </c>
      <c r="O7" s="82">
        <f t="shared" si="4"/>
        <v>2.814917158554121E-2</v>
      </c>
      <c r="P7" s="76">
        <f>分析係数表!C10</f>
        <v>1.2922465208747513E-2</v>
      </c>
      <c r="Q7" s="82">
        <f t="shared" si="5"/>
        <v>3.6375669046922034E-4</v>
      </c>
      <c r="R7" s="83">
        <v>6.0032636428698685E-4</v>
      </c>
      <c r="S7" s="84">
        <f t="shared" si="6"/>
        <v>6.4659093583314823E-4</v>
      </c>
      <c r="T7" s="85">
        <f>分析係数表!F10</f>
        <v>0.58823529411764708</v>
      </c>
      <c r="U7" s="86">
        <f t="shared" si="7"/>
        <v>3.8034760931361661E-4</v>
      </c>
      <c r="V7" s="87">
        <f>分析係数表!D10</f>
        <v>5.8823529411764705E-2</v>
      </c>
      <c r="W7" s="167">
        <f t="shared" si="8"/>
        <v>0</v>
      </c>
      <c r="X7" s="76">
        <f>分析係数表!E10</f>
        <v>0</v>
      </c>
      <c r="Y7" s="166">
        <f t="shared" si="9"/>
        <v>0</v>
      </c>
    </row>
    <row r="8" spans="1:25" x14ac:dyDescent="0.2">
      <c r="A8" s="6" t="s">
        <v>221</v>
      </c>
      <c r="B8" s="5" t="s">
        <v>27</v>
      </c>
      <c r="C8" s="75">
        <f>最終需要_まとめ!C9</f>
        <v>100</v>
      </c>
      <c r="D8" s="76">
        <f>投入係数表!F8</f>
        <v>3.472222222222222E-3</v>
      </c>
      <c r="E8" s="77">
        <f t="shared" si="0"/>
        <v>0.34722222222222221</v>
      </c>
      <c r="F8" s="76">
        <f>分析係数表!C11</f>
        <v>8.1708834508502748E-2</v>
      </c>
      <c r="G8" s="77">
        <f t="shared" si="1"/>
        <v>2.837112309323012E-2</v>
      </c>
      <c r="H8" s="77">
        <v>5.0753671671116898E-2</v>
      </c>
      <c r="I8" s="77">
        <f t="shared" si="2"/>
        <v>100.05075367167112</v>
      </c>
      <c r="J8" s="76">
        <f>分析係数表!G11</f>
        <v>0.34375</v>
      </c>
      <c r="K8" s="78">
        <f t="shared" si="3"/>
        <v>34.392446574636949</v>
      </c>
      <c r="L8" s="79"/>
      <c r="M8" s="80"/>
      <c r="N8" s="81">
        <f>分析係数表!H11</f>
        <v>-2.1817071130924245E-5</v>
      </c>
      <c r="O8" s="82">
        <f t="shared" si="4"/>
        <v>-5.1492387046721733E-4</v>
      </c>
      <c r="P8" s="76">
        <f>分析係数表!C11</f>
        <v>8.1708834508502748E-2</v>
      </c>
      <c r="Q8" s="82">
        <f t="shared" si="5"/>
        <v>-4.2073829316483564E-5</v>
      </c>
      <c r="R8" s="83">
        <v>3.3344679128897163E-3</v>
      </c>
      <c r="S8" s="84">
        <f t="shared" si="6"/>
        <v>100.05408813958401</v>
      </c>
      <c r="T8" s="85">
        <f>分析係数表!F11</f>
        <v>0.56944444444444442</v>
      </c>
      <c r="U8" s="86">
        <f t="shared" si="7"/>
        <v>56.975244635040895</v>
      </c>
      <c r="V8" s="87">
        <f>分析係数表!D11</f>
        <v>3.8194444444444448E-2</v>
      </c>
      <c r="W8" s="167">
        <f t="shared" si="8"/>
        <v>4</v>
      </c>
      <c r="X8" s="76">
        <f>分析係数表!E11</f>
        <v>3.125E-2</v>
      </c>
      <c r="Y8" s="166">
        <f t="shared" si="9"/>
        <v>3</v>
      </c>
    </row>
    <row r="9" spans="1:25" x14ac:dyDescent="0.2">
      <c r="A9" s="6" t="s">
        <v>222</v>
      </c>
      <c r="B9" s="5" t="s">
        <v>190</v>
      </c>
      <c r="C9" s="90"/>
      <c r="D9" s="76">
        <f>投入係数表!F9</f>
        <v>0</v>
      </c>
      <c r="E9" s="77">
        <f t="shared" si="0"/>
        <v>0</v>
      </c>
      <c r="F9" s="76">
        <f>分析係数表!C12</f>
        <v>0.11314574959059098</v>
      </c>
      <c r="G9" s="77">
        <f t="shared" si="1"/>
        <v>0</v>
      </c>
      <c r="H9" s="77">
        <v>9.0647307683559635E-4</v>
      </c>
      <c r="I9" s="77">
        <f t="shared" si="2"/>
        <v>9.0647307683559635E-4</v>
      </c>
      <c r="J9" s="76">
        <f>分析係数表!G12</f>
        <v>0.14250333396837492</v>
      </c>
      <c r="K9" s="78">
        <f t="shared" si="3"/>
        <v>1.2917543560164336E-4</v>
      </c>
      <c r="L9" s="79"/>
      <c r="M9" s="80"/>
      <c r="N9" s="81">
        <f>分析係数表!H12</f>
        <v>9.1697149963274591E-2</v>
      </c>
      <c r="O9" s="82">
        <f t="shared" si="4"/>
        <v>2.164225027573714</v>
      </c>
      <c r="P9" s="76">
        <f>分析係数表!C12</f>
        <v>0.11314574959059098</v>
      </c>
      <c r="Q9" s="82">
        <f t="shared" si="5"/>
        <v>0.24487286302754532</v>
      </c>
      <c r="R9" s="83">
        <v>0.27667621857026015</v>
      </c>
      <c r="S9" s="84">
        <f t="shared" si="6"/>
        <v>0.27758269164709576</v>
      </c>
      <c r="T9" s="85">
        <f>分析係数表!F12</f>
        <v>0.2998031371054804</v>
      </c>
      <c r="U9" s="86">
        <f t="shared" si="7"/>
        <v>8.3220161761982533E-2</v>
      </c>
      <c r="V9" s="87">
        <f>分析係数表!D12</f>
        <v>7.6141487267416014E-2</v>
      </c>
      <c r="W9" s="167">
        <f t="shared" si="8"/>
        <v>0</v>
      </c>
      <c r="X9" s="76">
        <f>分析係数表!E12</f>
        <v>6.4266209436718111E-2</v>
      </c>
      <c r="Y9" s="166">
        <f t="shared" si="9"/>
        <v>0</v>
      </c>
    </row>
    <row r="10" spans="1:25" x14ac:dyDescent="0.2">
      <c r="A10" s="6" t="s">
        <v>223</v>
      </c>
      <c r="B10" s="5" t="s">
        <v>28</v>
      </c>
      <c r="C10" s="90"/>
      <c r="D10" s="76">
        <f>投入係数表!F10</f>
        <v>3.472222222222222E-3</v>
      </c>
      <c r="E10" s="77">
        <f t="shared" si="0"/>
        <v>0.34722222222222221</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0.33195425516119942</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投入係数表!F11</f>
        <v>3.472222222222222E-3</v>
      </c>
      <c r="E11" s="77">
        <f t="shared" si="0"/>
        <v>0.34722222222222221</v>
      </c>
      <c r="F11" s="76">
        <f>分析係数表!C14</f>
        <v>0.3356233343204027</v>
      </c>
      <c r="G11" s="77">
        <f t="shared" si="1"/>
        <v>0.11653587997236205</v>
      </c>
      <c r="H11" s="77">
        <v>0.26989386712168134</v>
      </c>
      <c r="I11" s="77">
        <f t="shared" si="2"/>
        <v>0.26989386712168134</v>
      </c>
      <c r="J11" s="76">
        <f>分析係数表!G14</f>
        <v>0.16310052482842147</v>
      </c>
      <c r="K11" s="78">
        <f t="shared" si="3"/>
        <v>4.4019831375518473E-2</v>
      </c>
      <c r="L11" s="79"/>
      <c r="M11" s="80"/>
      <c r="N11" s="81">
        <f>分析係数表!H14</f>
        <v>1.1635771269826263E-3</v>
      </c>
      <c r="O11" s="82">
        <f t="shared" si="4"/>
        <v>2.7462606424918254E-2</v>
      </c>
      <c r="P11" s="76">
        <f>分析係数表!C14</f>
        <v>0.3356233343204027</v>
      </c>
      <c r="Q11" s="82">
        <f t="shared" si="5"/>
        <v>9.2170915374599777E-3</v>
      </c>
      <c r="R11" s="83">
        <v>0.10786571581328466</v>
      </c>
      <c r="S11" s="84">
        <f t="shared" si="6"/>
        <v>0.37775958293496603</v>
      </c>
      <c r="T11" s="85">
        <f>分析係数表!F14</f>
        <v>0.30244919930022879</v>
      </c>
      <c r="U11" s="86">
        <f t="shared" si="7"/>
        <v>0.11425308338666884</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投入係数表!F12</f>
        <v>1.7361111111111112E-2</v>
      </c>
      <c r="E12" s="77">
        <f t="shared" si="0"/>
        <v>1.7361111111111112</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0.19979046174128032</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投入係数表!F13</f>
        <v>2.7777777777777776E-2</v>
      </c>
      <c r="E13" s="77">
        <f t="shared" si="0"/>
        <v>2.7777777777777777</v>
      </c>
      <c r="F13" s="76">
        <f>分析係数表!C16</f>
        <v>4.9444829979181093E-2</v>
      </c>
      <c r="G13" s="77">
        <f t="shared" si="1"/>
        <v>0.13734674994216969</v>
      </c>
      <c r="H13" s="77">
        <v>0.14487146566227802</v>
      </c>
      <c r="I13" s="77">
        <f t="shared" si="2"/>
        <v>0.14487146566227802</v>
      </c>
      <c r="J13" s="76">
        <f>分析係数表!G16</f>
        <v>3.3546325878594248E-2</v>
      </c>
      <c r="K13" s="78">
        <f t="shared" si="3"/>
        <v>4.8599053976163551E-3</v>
      </c>
      <c r="L13" s="79"/>
      <c r="M13" s="80"/>
      <c r="N13" s="81">
        <f>分析係数表!H16</f>
        <v>1.6697331772200688E-2</v>
      </c>
      <c r="O13" s="82">
        <f t="shared" si="4"/>
        <v>0.39408840219757696</v>
      </c>
      <c r="P13" s="76">
        <f>分析係数表!C16</f>
        <v>4.9444829979181093E-2</v>
      </c>
      <c r="Q13" s="82">
        <f t="shared" si="5"/>
        <v>1.948563404342633E-2</v>
      </c>
      <c r="R13" s="83">
        <v>2.3212050985053218E-2</v>
      </c>
      <c r="S13" s="84">
        <f t="shared" si="6"/>
        <v>0.16808351664733123</v>
      </c>
      <c r="T13" s="85">
        <f>分析係数表!F16</f>
        <v>0.28753993610223644</v>
      </c>
      <c r="U13" s="86">
        <f t="shared" si="7"/>
        <v>4.8330723636612817E-2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投入係数表!F14</f>
        <v>3.472222222222222E-3</v>
      </c>
      <c r="E14" s="77">
        <f t="shared" si="0"/>
        <v>0.34722222222222221</v>
      </c>
      <c r="F14" s="76">
        <f>分析係数表!C17</f>
        <v>0.25757290686735657</v>
      </c>
      <c r="G14" s="77">
        <f t="shared" si="1"/>
        <v>8.943503710672103E-2</v>
      </c>
      <c r="H14" s="77">
        <v>0.13474972195599977</v>
      </c>
      <c r="I14" s="77">
        <f t="shared" si="2"/>
        <v>0.13474972195599977</v>
      </c>
      <c r="J14" s="76">
        <f>分析係数表!G17</f>
        <v>0.2176385387050051</v>
      </c>
      <c r="K14" s="78">
        <f t="shared" si="3"/>
        <v>2.9326732577409531E-2</v>
      </c>
      <c r="L14" s="79"/>
      <c r="M14" s="80"/>
      <c r="N14" s="81">
        <f>分析係数表!H17</f>
        <v>2.8507639611074346E-3</v>
      </c>
      <c r="O14" s="82">
        <f t="shared" si="4"/>
        <v>6.7283385741049737E-2</v>
      </c>
      <c r="P14" s="76">
        <f>分析係数表!C17</f>
        <v>0.25757290686735657</v>
      </c>
      <c r="Q14" s="82">
        <f t="shared" si="5"/>
        <v>1.7330377249199832E-2</v>
      </c>
      <c r="R14" s="83">
        <v>4.4549243666907413E-2</v>
      </c>
      <c r="S14" s="84">
        <f t="shared" si="6"/>
        <v>0.17929896562290717</v>
      </c>
      <c r="T14" s="85">
        <f>分析係数表!F17</f>
        <v>0.33994957352073385</v>
      </c>
      <c r="U14" s="86">
        <f t="shared" si="7"/>
        <v>6.0952606896216011E-2</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投入係数表!F15</f>
        <v>0</v>
      </c>
      <c r="E15" s="77">
        <f t="shared" si="0"/>
        <v>0</v>
      </c>
      <c r="F15" s="76">
        <f>分析係数表!C18</f>
        <v>0.16953824948311513</v>
      </c>
      <c r="G15" s="77">
        <f t="shared" si="1"/>
        <v>0</v>
      </c>
      <c r="H15" s="77">
        <v>7.8840637174359147E-3</v>
      </c>
      <c r="I15" s="77">
        <f t="shared" si="2"/>
        <v>7.8840637174359147E-3</v>
      </c>
      <c r="J15" s="76">
        <f>分析係数表!G18</f>
        <v>0.21537419573315272</v>
      </c>
      <c r="K15" s="78">
        <f t="shared" si="3"/>
        <v>1.6980238822516904E-3</v>
      </c>
      <c r="L15" s="79"/>
      <c r="M15" s="80"/>
      <c r="N15" s="81">
        <f>分析係数表!H18</f>
        <v>4.4361377966212629E-4</v>
      </c>
      <c r="O15" s="82">
        <f t="shared" si="4"/>
        <v>1.0470118699500085E-2</v>
      </c>
      <c r="P15" s="76">
        <f>分析係数表!C18</f>
        <v>0.16953824948311513</v>
      </c>
      <c r="Q15" s="82">
        <f t="shared" si="5"/>
        <v>1.7750855961936743E-3</v>
      </c>
      <c r="R15" s="83">
        <v>5.3221728692049173E-3</v>
      </c>
      <c r="S15" s="84">
        <f t="shared" si="6"/>
        <v>1.3206236586640833E-2</v>
      </c>
      <c r="T15" s="85">
        <f>分析係数表!F18</f>
        <v>0.45885540128682695</v>
      </c>
      <c r="U15" s="86">
        <f t="shared" si="7"/>
        <v>6.0597529884518549E-3</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投入係数表!F16</f>
        <v>3.472222222222222E-3</v>
      </c>
      <c r="E16" s="77">
        <f t="shared" si="0"/>
        <v>0.34722222222222221</v>
      </c>
      <c r="F16" s="76">
        <f>分析係数表!C19</f>
        <v>7.0188221007893126E-2</v>
      </c>
      <c r="G16" s="77">
        <f t="shared" si="1"/>
        <v>2.4370910072185111E-2</v>
      </c>
      <c r="H16" s="77">
        <v>4.2670639903143924E-2</v>
      </c>
      <c r="I16" s="77">
        <f t="shared" si="2"/>
        <v>4.2670639903143924E-2</v>
      </c>
      <c r="J16" s="76">
        <f>分析係数表!G19</f>
        <v>5.7542768273716953E-2</v>
      </c>
      <c r="K16" s="78">
        <f t="shared" si="3"/>
        <v>2.4553867440378309E-3</v>
      </c>
      <c r="L16" s="79"/>
      <c r="M16" s="80"/>
      <c r="N16" s="81">
        <f>分析係数表!H19</f>
        <v>-1.1635771269826264E-4</v>
      </c>
      <c r="O16" s="82">
        <f t="shared" si="4"/>
        <v>-2.7462606424918257E-3</v>
      </c>
      <c r="P16" s="76">
        <f>分析係数表!C19</f>
        <v>7.0188221007893126E-2</v>
      </c>
      <c r="Q16" s="82">
        <f t="shared" si="5"/>
        <v>-1.9275514892049483E-4</v>
      </c>
      <c r="R16" s="83">
        <v>1.7178423747555883E-3</v>
      </c>
      <c r="S16" s="84">
        <f t="shared" si="6"/>
        <v>4.4388482277899516E-2</v>
      </c>
      <c r="T16" s="85">
        <f>分析係数表!F19</f>
        <v>0.24027993779160187</v>
      </c>
      <c r="U16" s="86">
        <f t="shared" si="7"/>
        <v>1.0665661760397318E-2</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投入係数表!F17</f>
        <v>0</v>
      </c>
      <c r="E17" s="77">
        <f t="shared" si="0"/>
        <v>0</v>
      </c>
      <c r="F17" s="76">
        <f>分析係数表!C20</f>
        <v>0.17015847434864362</v>
      </c>
      <c r="G17" s="77">
        <f t="shared" si="1"/>
        <v>0</v>
      </c>
      <c r="H17" s="77">
        <v>1.5683604648661059E-2</v>
      </c>
      <c r="I17" s="77">
        <f t="shared" si="2"/>
        <v>1.5683604648661059E-2</v>
      </c>
      <c r="J17" s="76">
        <f>分析係数表!G20</f>
        <v>0.1001139508383526</v>
      </c>
      <c r="K17" s="78">
        <f t="shared" si="3"/>
        <v>1.5701476247642115E-3</v>
      </c>
      <c r="L17" s="79"/>
      <c r="M17" s="80"/>
      <c r="N17" s="81">
        <f>分析係数表!H20</f>
        <v>5.5269913531674753E-4</v>
      </c>
      <c r="O17" s="82">
        <f t="shared" si="4"/>
        <v>1.3044738051836173E-2</v>
      </c>
      <c r="P17" s="76">
        <f>分析係数表!C20</f>
        <v>0.17015847434864362</v>
      </c>
      <c r="Q17" s="82">
        <f t="shared" si="5"/>
        <v>2.2196727251781409E-3</v>
      </c>
      <c r="R17" s="83">
        <v>7.9504854450028264E-3</v>
      </c>
      <c r="S17" s="84">
        <f t="shared" si="6"/>
        <v>2.3634090093663886E-2</v>
      </c>
      <c r="T17" s="85">
        <f>分析係数表!F20</f>
        <v>0.22285528243529221</v>
      </c>
      <c r="U17" s="86">
        <f t="shared" si="7"/>
        <v>5.2669818229246065E-3</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投入係数表!F18</f>
        <v>2.7777777777777776E-2</v>
      </c>
      <c r="E18" s="77">
        <f t="shared" si="0"/>
        <v>2.7777777777777777</v>
      </c>
      <c r="F18" s="76">
        <f>分析係数表!C21</f>
        <v>0.30753935376967689</v>
      </c>
      <c r="G18" s="77">
        <f t="shared" si="1"/>
        <v>0.85427598269354688</v>
      </c>
      <c r="H18" s="77">
        <v>0.8972384186753436</v>
      </c>
      <c r="I18" s="77">
        <f t="shared" si="2"/>
        <v>0.8972384186753436</v>
      </c>
      <c r="J18" s="76">
        <f>分析係数表!G21</f>
        <v>0.28506721215663355</v>
      </c>
      <c r="K18" s="78">
        <f t="shared" si="3"/>
        <v>0.25577325465160655</v>
      </c>
      <c r="L18" s="79"/>
      <c r="M18" s="80"/>
      <c r="N18" s="81">
        <f>分析係数表!H21</f>
        <v>9.2358934454245961E-4</v>
      </c>
      <c r="O18" s="82">
        <f t="shared" si="4"/>
        <v>2.1798443849778866E-2</v>
      </c>
      <c r="P18" s="76">
        <f>分析係数表!C21</f>
        <v>0.30753935376967689</v>
      </c>
      <c r="Q18" s="82">
        <f t="shared" si="5"/>
        <v>6.7038793347455805E-3</v>
      </c>
      <c r="R18" s="83">
        <v>1.8821972296482886E-2</v>
      </c>
      <c r="S18" s="84">
        <f t="shared" si="6"/>
        <v>0.91606039097182645</v>
      </c>
      <c r="T18" s="85">
        <f>分析係数表!F21</f>
        <v>0.42562828755113968</v>
      </c>
      <c r="U18" s="86">
        <f t="shared" si="7"/>
        <v>0.38990121550276602</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投入係数表!F19</f>
        <v>3.472222222222222E-3</v>
      </c>
      <c r="E19" s="77">
        <f t="shared" si="0"/>
        <v>0.34722222222222221</v>
      </c>
      <c r="F19" s="76">
        <f>分析係数表!C22</f>
        <v>4.2074718897352148E-2</v>
      </c>
      <c r="G19" s="77">
        <f t="shared" si="1"/>
        <v>1.460927739491394E-2</v>
      </c>
      <c r="H19" s="77">
        <v>1.6399524924075311E-2</v>
      </c>
      <c r="I19" s="77">
        <f t="shared" si="2"/>
        <v>1.6399524924075311E-2</v>
      </c>
      <c r="J19" s="76">
        <f>分析係数表!G22</f>
        <v>0.19450101832993891</v>
      </c>
      <c r="K19" s="78">
        <f t="shared" si="3"/>
        <v>3.1897242978598623E-3</v>
      </c>
      <c r="L19" s="79"/>
      <c r="M19" s="80"/>
      <c r="N19" s="81">
        <f>分析係数表!H22</f>
        <v>4.363414226184849E-5</v>
      </c>
      <c r="O19" s="82">
        <f t="shared" si="4"/>
        <v>1.0298477409344347E-3</v>
      </c>
      <c r="P19" s="76">
        <f>分析係数表!C22</f>
        <v>4.2074718897352148E-2</v>
      </c>
      <c r="Q19" s="82">
        <f t="shared" si="5"/>
        <v>4.3330554206889473E-5</v>
      </c>
      <c r="R19" s="83">
        <v>5.8856760488231114E-4</v>
      </c>
      <c r="S19" s="84">
        <f t="shared" si="6"/>
        <v>1.6988092528957624E-2</v>
      </c>
      <c r="T19" s="85">
        <f>分析係数表!F22</f>
        <v>0.41276306856754924</v>
      </c>
      <c r="U19" s="86">
        <f t="shared" si="7"/>
        <v>7.0120572013620064E-3</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投入係数表!F20</f>
        <v>3.472222222222222E-3</v>
      </c>
      <c r="E20" s="77">
        <f t="shared" si="0"/>
        <v>0.34722222222222221</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6.8656516062295643E-4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投入係数表!F21</f>
        <v>0</v>
      </c>
      <c r="E21" s="77">
        <f t="shared" si="0"/>
        <v>0</v>
      </c>
      <c r="F21" s="76">
        <f>分析係数表!C24</f>
        <v>7.1732954545454586E-2</v>
      </c>
      <c r="G21" s="77">
        <f t="shared" si="1"/>
        <v>0</v>
      </c>
      <c r="H21" s="77">
        <v>2.0925969537924543E-3</v>
      </c>
      <c r="I21" s="77">
        <f t="shared" si="2"/>
        <v>2.0925969537924543E-3</v>
      </c>
      <c r="J21" s="76">
        <f>分析係数表!G24</f>
        <v>0.20895522388059701</v>
      </c>
      <c r="K21" s="78">
        <f t="shared" si="3"/>
        <v>4.372590649715576E-4</v>
      </c>
      <c r="L21" s="79"/>
      <c r="M21" s="80"/>
      <c r="N21" s="81">
        <f>分析係数表!H24</f>
        <v>3.4907313809478792E-4</v>
      </c>
      <c r="O21" s="82">
        <f t="shared" si="4"/>
        <v>8.2387819274754772E-3</v>
      </c>
      <c r="P21" s="76">
        <f>分析係数表!C24</f>
        <v>7.1732954545454586E-2</v>
      </c>
      <c r="Q21" s="82">
        <f t="shared" si="5"/>
        <v>5.9099216951351112E-4</v>
      </c>
      <c r="R21" s="83">
        <v>2.4720635803529021E-3</v>
      </c>
      <c r="S21" s="84">
        <f t="shared" si="6"/>
        <v>4.5646605341453563E-3</v>
      </c>
      <c r="T21" s="85">
        <f>分析係数表!F24</f>
        <v>0.39402985074626867</v>
      </c>
      <c r="U21" s="86">
        <f t="shared" si="7"/>
        <v>1.7986125089766779E-3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投入係数表!F22</f>
        <v>0</v>
      </c>
      <c r="E22" s="77">
        <f t="shared" si="0"/>
        <v>0</v>
      </c>
      <c r="F22" s="76">
        <f>分析係数表!C25</f>
        <v>8.282778259254675E-2</v>
      </c>
      <c r="G22" s="77">
        <f t="shared" si="1"/>
        <v>0</v>
      </c>
      <c r="H22" s="77">
        <v>6.5459126268437619E-3</v>
      </c>
      <c r="I22" s="77">
        <f t="shared" si="2"/>
        <v>6.5459126268437619E-3</v>
      </c>
      <c r="J22" s="76">
        <f>分析係数表!G25</f>
        <v>0.19696794352505498</v>
      </c>
      <c r="K22" s="78">
        <f t="shared" si="3"/>
        <v>1.2893349486041063E-3</v>
      </c>
      <c r="L22" s="79"/>
      <c r="M22" s="80"/>
      <c r="N22" s="81">
        <f>分析係数表!H25</f>
        <v>5.163373500985404E-4</v>
      </c>
      <c r="O22" s="82">
        <f t="shared" si="4"/>
        <v>1.2186531601057475E-2</v>
      </c>
      <c r="P22" s="76">
        <f>分析係数表!C25</f>
        <v>8.282778259254675E-2</v>
      </c>
      <c r="Q22" s="82">
        <f t="shared" si="5"/>
        <v>1.0093833900095893E-3</v>
      </c>
      <c r="R22" s="83">
        <v>6.2150949792032758E-3</v>
      </c>
      <c r="S22" s="84">
        <f t="shared" si="6"/>
        <v>1.2761007606047037E-2</v>
      </c>
      <c r="T22" s="85">
        <f>分析係数表!F25</f>
        <v>0.35065385950700151</v>
      </c>
      <c r="U22" s="86">
        <f t="shared" si="7"/>
        <v>4.4746965682585949E-3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投入係数表!F23</f>
        <v>0</v>
      </c>
      <c r="E23" s="77">
        <f t="shared" si="0"/>
        <v>0</v>
      </c>
      <c r="F23" s="76">
        <f>分析係数表!C26</f>
        <v>0.67408011178388449</v>
      </c>
      <c r="G23" s="77">
        <f t="shared" si="1"/>
        <v>0</v>
      </c>
      <c r="H23" s="77">
        <v>2.5865379622348583E-2</v>
      </c>
      <c r="I23" s="77">
        <f t="shared" si="2"/>
        <v>2.5865379622348583E-2</v>
      </c>
      <c r="J23" s="76">
        <f>分析係数表!G26</f>
        <v>0.19641156410335187</v>
      </c>
      <c r="K23" s="78">
        <f t="shared" si="3"/>
        <v>5.0802596677524499E-3</v>
      </c>
      <c r="L23" s="79"/>
      <c r="M23" s="80"/>
      <c r="N23" s="81">
        <f>分析係数表!H26</f>
        <v>1.0886718494331198E-2</v>
      </c>
      <c r="O23" s="82">
        <f t="shared" si="4"/>
        <v>0.25694701136314141</v>
      </c>
      <c r="P23" s="76">
        <f>分析係数表!C26</f>
        <v>0.67408011178388449</v>
      </c>
      <c r="Q23" s="82">
        <f t="shared" si="5"/>
        <v>0.1732028701422014</v>
      </c>
      <c r="R23" s="83">
        <v>0.19739617405109308</v>
      </c>
      <c r="S23" s="84">
        <f t="shared" si="6"/>
        <v>0.22326155367344167</v>
      </c>
      <c r="T23" s="85">
        <f>分析係数表!F26</f>
        <v>0.33487971980706011</v>
      </c>
      <c r="U23" s="86">
        <f t="shared" si="7"/>
        <v>7.4765766537851053E-2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投入係数表!F24</f>
        <v>0</v>
      </c>
      <c r="E24" s="77">
        <f t="shared" si="0"/>
        <v>0</v>
      </c>
      <c r="F24" s="76">
        <f>分析係数表!C27</f>
        <v>6.0248713550600352E-2</v>
      </c>
      <c r="G24" s="77">
        <f t="shared" si="1"/>
        <v>0</v>
      </c>
      <c r="H24" s="77">
        <v>3.244961323996981E-4</v>
      </c>
      <c r="I24" s="77">
        <f t="shared" si="2"/>
        <v>3.244961323996981E-4</v>
      </c>
      <c r="J24" s="76">
        <f>分析係数表!G27</f>
        <v>0.16803278688524589</v>
      </c>
      <c r="K24" s="78">
        <f t="shared" si="3"/>
        <v>5.4525989460605007E-5</v>
      </c>
      <c r="L24" s="79"/>
      <c r="M24" s="80"/>
      <c r="N24" s="81">
        <f>分析係数表!H27</f>
        <v>1.0879446137287556E-2</v>
      </c>
      <c r="O24" s="82">
        <f t="shared" si="4"/>
        <v>0.25677537007298568</v>
      </c>
      <c r="P24" s="76">
        <f>分析係数表!C27</f>
        <v>6.0248713550600352E-2</v>
      </c>
      <c r="Q24" s="82">
        <f t="shared" si="5"/>
        <v>1.5470385718376712E-2</v>
      </c>
      <c r="R24" s="83">
        <v>1.5658120970615457E-2</v>
      </c>
      <c r="S24" s="84">
        <f t="shared" si="6"/>
        <v>1.5982617103015156E-2</v>
      </c>
      <c r="T24" s="85">
        <f>分析係数表!F27</f>
        <v>0.31967213114754101</v>
      </c>
      <c r="U24" s="86">
        <f t="shared" si="7"/>
        <v>5.109197270635993E-3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投入係数表!F25</f>
        <v>0</v>
      </c>
      <c r="E25" s="77">
        <f t="shared" si="0"/>
        <v>0</v>
      </c>
      <c r="F25" s="76">
        <f>分析係数表!C28</f>
        <v>0.15853112404836545</v>
      </c>
      <c r="G25" s="77">
        <f t="shared" si="1"/>
        <v>0</v>
      </c>
      <c r="H25" s="77">
        <v>1.9625899442095016E-2</v>
      </c>
      <c r="I25" s="77">
        <f t="shared" si="2"/>
        <v>1.9625899442095016E-2</v>
      </c>
      <c r="J25" s="76">
        <f>分析係数表!G28</f>
        <v>0.12484608017512655</v>
      </c>
      <c r="K25" s="78">
        <f t="shared" si="3"/>
        <v>2.450216615256766E-3</v>
      </c>
      <c r="L25" s="79"/>
      <c r="M25" s="80"/>
      <c r="N25" s="81">
        <f>分析係数表!H28</f>
        <v>2.0813485858901727E-2</v>
      </c>
      <c r="O25" s="82">
        <f t="shared" si="4"/>
        <v>0.49123737242572529</v>
      </c>
      <c r="P25" s="76">
        <f>分析係数表!C28</f>
        <v>0.15853112404836545</v>
      </c>
      <c r="Q25" s="82">
        <f t="shared" si="5"/>
        <v>7.7876412825215749E-2</v>
      </c>
      <c r="R25" s="83">
        <v>8.8460322852959281E-2</v>
      </c>
      <c r="S25" s="84">
        <f t="shared" si="6"/>
        <v>0.1080862222950543</v>
      </c>
      <c r="T25" s="85">
        <f>分析係数表!F28</f>
        <v>0.21350389930223013</v>
      </c>
      <c r="U25" s="86">
        <f t="shared" si="7"/>
        <v>2.3076829920841733E-2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投入係数表!F26</f>
        <v>3.472222222222222E-3</v>
      </c>
      <c r="E26" s="77">
        <f t="shared" si="0"/>
        <v>0.34722222222222221</v>
      </c>
      <c r="F26" s="76">
        <f>分析係数表!C29</f>
        <v>0.64680851063829792</v>
      </c>
      <c r="G26" s="77">
        <f t="shared" si="1"/>
        <v>0.22458628841607567</v>
      </c>
      <c r="H26" s="77">
        <v>0.33657143524132083</v>
      </c>
      <c r="I26" s="77">
        <f t="shared" si="2"/>
        <v>0.33657143524132083</v>
      </c>
      <c r="J26" s="76">
        <f>分析係数表!G29</f>
        <v>0.2586455783593799</v>
      </c>
      <c r="K26" s="78">
        <f t="shared" si="3"/>
        <v>8.7052713527238007E-2</v>
      </c>
      <c r="L26" s="79"/>
      <c r="M26" s="80"/>
      <c r="N26" s="81">
        <f>分析係数表!H29</f>
        <v>9.8394990800468336E-3</v>
      </c>
      <c r="O26" s="82">
        <f t="shared" si="4"/>
        <v>0.23223066558071501</v>
      </c>
      <c r="P26" s="76">
        <f>分析係数表!C29</f>
        <v>0.64680851063829792</v>
      </c>
      <c r="Q26" s="82">
        <f t="shared" si="5"/>
        <v>0.15020877092880291</v>
      </c>
      <c r="R26" s="83">
        <v>0.22778187260346941</v>
      </c>
      <c r="S26" s="84">
        <f t="shared" si="6"/>
        <v>0.56435330784479021</v>
      </c>
      <c r="T26" s="85">
        <f>分析係数表!F29</f>
        <v>0.37783217222117615</v>
      </c>
      <c r="U26" s="86">
        <f t="shared" si="7"/>
        <v>0.21323083620320321</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投入係数表!F27</f>
        <v>3.472222222222222E-3</v>
      </c>
      <c r="E27" s="77">
        <f t="shared" si="0"/>
        <v>0.34722222222222221</v>
      </c>
      <c r="F27" s="76">
        <f>分析係数表!C30</f>
        <v>1</v>
      </c>
      <c r="G27" s="77">
        <f t="shared" si="1"/>
        <v>0.34722222222222221</v>
      </c>
      <c r="H27" s="77">
        <v>0.3980619018703917</v>
      </c>
      <c r="I27" s="77">
        <f t="shared" si="2"/>
        <v>0.3980619018703917</v>
      </c>
      <c r="J27" s="76">
        <f>分析係数表!G30</f>
        <v>0.34450721322190581</v>
      </c>
      <c r="K27" s="78">
        <f t="shared" si="3"/>
        <v>0.13713519650318037</v>
      </c>
      <c r="L27" s="79"/>
      <c r="M27" s="80"/>
      <c r="N27" s="81">
        <f>分析係数表!H30</f>
        <v>0</v>
      </c>
      <c r="O27" s="82">
        <f t="shared" si="4"/>
        <v>0</v>
      </c>
      <c r="P27" s="76">
        <f>分析係数表!C30</f>
        <v>1</v>
      </c>
      <c r="Q27" s="82">
        <f t="shared" si="5"/>
        <v>0</v>
      </c>
      <c r="R27" s="83">
        <v>5.9351917979118179E-2</v>
      </c>
      <c r="S27" s="84">
        <f t="shared" si="6"/>
        <v>0.45741381984950991</v>
      </c>
      <c r="T27" s="85">
        <f>分析係数表!F30</f>
        <v>0.4405434427377562</v>
      </c>
      <c r="U27" s="86">
        <f t="shared" si="7"/>
        <v>0.20151065895233089</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投入係数表!F28</f>
        <v>4.8611111111111112E-2</v>
      </c>
      <c r="E28" s="77">
        <f t="shared" si="0"/>
        <v>4.8611111111111116</v>
      </c>
      <c r="F28" s="76">
        <f>分析係数表!C31</f>
        <v>0.1179326099371788</v>
      </c>
      <c r="G28" s="77">
        <f t="shared" si="1"/>
        <v>0.57328352052795251</v>
      </c>
      <c r="H28" s="77">
        <v>0.59931621086511611</v>
      </c>
      <c r="I28" s="77">
        <f t="shared" si="2"/>
        <v>0.59931621086511611</v>
      </c>
      <c r="J28" s="76">
        <f>分析係数表!G31</f>
        <v>7.0682730923694773E-2</v>
      </c>
      <c r="K28" s="78">
        <f t="shared" si="3"/>
        <v>4.236130647078732E-2</v>
      </c>
      <c r="L28" s="79"/>
      <c r="M28" s="80"/>
      <c r="N28" s="81">
        <f>分析係数表!H31</f>
        <v>2.2689753976161214E-2</v>
      </c>
      <c r="O28" s="82">
        <f t="shared" si="4"/>
        <v>0.53552082528590605</v>
      </c>
      <c r="P28" s="76">
        <f>分析係数表!C31</f>
        <v>0.1179326099371788</v>
      </c>
      <c r="Q28" s="82">
        <f t="shared" si="5"/>
        <v>6.3155368601678835E-2</v>
      </c>
      <c r="R28" s="83">
        <v>8.2252476827376908E-2</v>
      </c>
      <c r="S28" s="84">
        <f t="shared" si="6"/>
        <v>0.68156868769249301</v>
      </c>
      <c r="T28" s="85">
        <f>分析係数表!F31</f>
        <v>0.34457831325301203</v>
      </c>
      <c r="U28" s="86">
        <f t="shared" si="7"/>
        <v>0.23485378877114818</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投入係数表!F29</f>
        <v>3.472222222222222E-3</v>
      </c>
      <c r="E29" s="77">
        <f t="shared" si="0"/>
        <v>0.34722222222222221</v>
      </c>
      <c r="F29" s="76">
        <f>分析係数表!C32</f>
        <v>0.90289699570815452</v>
      </c>
      <c r="G29" s="77">
        <f t="shared" si="1"/>
        <v>0.31350590128755362</v>
      </c>
      <c r="H29" s="77">
        <v>0.3592708354265155</v>
      </c>
      <c r="I29" s="77">
        <f t="shared" si="2"/>
        <v>0.3592708354265155</v>
      </c>
      <c r="J29" s="76">
        <f>分析係数表!G32</f>
        <v>0.14049586776859505</v>
      </c>
      <c r="K29" s="78">
        <f t="shared" si="3"/>
        <v>5.0476067787196391E-2</v>
      </c>
      <c r="L29" s="79"/>
      <c r="M29" s="80"/>
      <c r="N29" s="81">
        <f>分析係数表!H32</f>
        <v>6.5160319111027074E-3</v>
      </c>
      <c r="O29" s="82">
        <f t="shared" si="4"/>
        <v>0.15379059597954223</v>
      </c>
      <c r="P29" s="76">
        <f>分析係数表!C32</f>
        <v>0.90289699570815452</v>
      </c>
      <c r="Q29" s="82">
        <f t="shared" si="5"/>
        <v>0.13885706707809525</v>
      </c>
      <c r="R29" s="83">
        <v>0.18083057540538575</v>
      </c>
      <c r="S29" s="84">
        <f t="shared" si="6"/>
        <v>0.54010141083190122</v>
      </c>
      <c r="T29" s="85">
        <f>分析係数表!F32</f>
        <v>0.48288075560802834</v>
      </c>
      <c r="U29" s="86">
        <f t="shared" si="7"/>
        <v>0.26080457736747059</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投入係数表!F30</f>
        <v>3.472222222222222E-3</v>
      </c>
      <c r="E30" s="77">
        <f t="shared" si="0"/>
        <v>0.34722222222222221</v>
      </c>
      <c r="F30" s="76">
        <f>分析係数表!C33</f>
        <v>0.9642857142857143</v>
      </c>
      <c r="G30" s="77">
        <f t="shared" si="1"/>
        <v>0.33482142857142855</v>
      </c>
      <c r="H30" s="77">
        <v>0.38224393806231993</v>
      </c>
      <c r="I30" s="77">
        <f t="shared" si="2"/>
        <v>0.38224393806231993</v>
      </c>
      <c r="J30" s="76">
        <f>分析係数表!G33</f>
        <v>0.50770178681454092</v>
      </c>
      <c r="K30" s="78">
        <f t="shared" si="3"/>
        <v>0.19406593035326655</v>
      </c>
      <c r="L30" s="79"/>
      <c r="M30" s="80"/>
      <c r="N30" s="81">
        <f>分析係数表!H33</f>
        <v>9.5995112976066674E-4</v>
      </c>
      <c r="O30" s="82">
        <f t="shared" si="4"/>
        <v>2.2656650300557562E-2</v>
      </c>
      <c r="P30" s="76">
        <f>分析係数表!C33</f>
        <v>0.9642857142857143</v>
      </c>
      <c r="Q30" s="82">
        <f t="shared" si="5"/>
        <v>2.1847484218394792E-2</v>
      </c>
      <c r="R30" s="83">
        <v>7.4492528173621883E-2</v>
      </c>
      <c r="S30" s="84">
        <f t="shared" si="6"/>
        <v>0.45673646623594183</v>
      </c>
      <c r="T30" s="85">
        <f>分析係数表!F33</f>
        <v>0.64571780653111521</v>
      </c>
      <c r="U30" s="86">
        <f t="shared" si="7"/>
        <v>0.29492286914064514</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投入係数表!F31</f>
        <v>2.7777777777777776E-2</v>
      </c>
      <c r="E31" s="77">
        <f t="shared" si="0"/>
        <v>2.7777777777777777</v>
      </c>
      <c r="F31" s="76">
        <f>分析係数表!C34</f>
        <v>0.30203352059055666</v>
      </c>
      <c r="G31" s="77">
        <f t="shared" si="1"/>
        <v>0.83898200164043513</v>
      </c>
      <c r="H31" s="77">
        <v>0.95392579244864328</v>
      </c>
      <c r="I31" s="77">
        <f t="shared" si="2"/>
        <v>0.95392579244864328</v>
      </c>
      <c r="J31" s="76">
        <f>分析係数表!G34</f>
        <v>0.42483507228746548</v>
      </c>
      <c r="K31" s="78">
        <f t="shared" si="3"/>
        <v>0.40526113299179717</v>
      </c>
      <c r="L31" s="79"/>
      <c r="M31" s="80"/>
      <c r="N31" s="81">
        <f>分析係数表!H34</f>
        <v>0.16119179387231194</v>
      </c>
      <c r="O31" s="82">
        <f t="shared" si="4"/>
        <v>3.8044291963019572</v>
      </c>
      <c r="P31" s="76">
        <f>分析係数表!C34</f>
        <v>0.30203352059055666</v>
      </c>
      <c r="Q31" s="82">
        <f t="shared" si="5"/>
        <v>1.1490651439965822</v>
      </c>
      <c r="R31" s="83">
        <v>1.2662624456754905</v>
      </c>
      <c r="S31" s="84">
        <f t="shared" si="6"/>
        <v>2.220188238124134</v>
      </c>
      <c r="T31" s="85">
        <f>分析係数表!F34</f>
        <v>0.69971459317830909</v>
      </c>
      <c r="U31" s="86">
        <f t="shared" si="7"/>
        <v>1.5534981098182952</v>
      </c>
      <c r="V31" s="87">
        <f>分析係数表!D34</f>
        <v>0.22921442942029663</v>
      </c>
      <c r="W31" s="167">
        <f t="shared" si="8"/>
        <v>1</v>
      </c>
      <c r="X31" s="76">
        <f>分析係数表!E34</f>
        <v>0.15341786365975763</v>
      </c>
      <c r="Y31" s="166">
        <f t="shared" si="9"/>
        <v>0</v>
      </c>
    </row>
    <row r="32" spans="1:25" x14ac:dyDescent="0.2">
      <c r="A32" s="6" t="s">
        <v>20</v>
      </c>
      <c r="B32" s="5" t="s">
        <v>37</v>
      </c>
      <c r="C32" s="90"/>
      <c r="D32" s="76">
        <f>投入係数表!F32</f>
        <v>5.5555555555555552E-2</v>
      </c>
      <c r="E32" s="77">
        <f t="shared" si="0"/>
        <v>5.5555555555555554</v>
      </c>
      <c r="F32" s="76">
        <f>分析係数表!C35</f>
        <v>0.24187752657583472</v>
      </c>
      <c r="G32" s="77">
        <f t="shared" si="1"/>
        <v>1.3437640365324151</v>
      </c>
      <c r="H32" s="77">
        <v>1.4066830298589084</v>
      </c>
      <c r="I32" s="77">
        <f t="shared" si="2"/>
        <v>1.4066830298589084</v>
      </c>
      <c r="J32" s="76">
        <f>分析係数表!G35</f>
        <v>0.31447635625181319</v>
      </c>
      <c r="K32" s="78">
        <f t="shared" si="3"/>
        <v>0.44236855363129002</v>
      </c>
      <c r="L32" s="79"/>
      <c r="M32" s="80"/>
      <c r="N32" s="81">
        <f>分析係数表!H35</f>
        <v>6.1051437381369679E-2</v>
      </c>
      <c r="O32" s="82">
        <f t="shared" si="4"/>
        <v>1.4409286308574298</v>
      </c>
      <c r="P32" s="76">
        <f>分析係数表!C35</f>
        <v>0.24187752657583472</v>
      </c>
      <c r="Q32" s="82">
        <f t="shared" si="5"/>
        <v>0.34852825320409914</v>
      </c>
      <c r="R32" s="83">
        <v>0.43410304108648051</v>
      </c>
      <c r="S32" s="84">
        <f t="shared" si="6"/>
        <v>1.8407860709453889</v>
      </c>
      <c r="T32" s="85">
        <f>分析係数表!F35</f>
        <v>0.64519872352770524</v>
      </c>
      <c r="U32" s="86">
        <f t="shared" si="7"/>
        <v>1.1876728232615448</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投入係数表!F33</f>
        <v>1.0416666666666666E-2</v>
      </c>
      <c r="E33" s="77">
        <f t="shared" si="0"/>
        <v>1.0416666666666665</v>
      </c>
      <c r="F33" s="76">
        <f>分析係数表!C36</f>
        <v>0.77936171821825606</v>
      </c>
      <c r="G33" s="77">
        <f t="shared" si="1"/>
        <v>0.81183512314401662</v>
      </c>
      <c r="H33" s="77">
        <v>0.92703813851633354</v>
      </c>
      <c r="I33" s="77">
        <f t="shared" si="2"/>
        <v>0.92703813851633354</v>
      </c>
      <c r="J33" s="76">
        <f>分析係数表!G36</f>
        <v>1.8652197083474639E-2</v>
      </c>
      <c r="K33" s="78">
        <f t="shared" si="3"/>
        <v>1.7291298063504115E-2</v>
      </c>
      <c r="L33" s="79"/>
      <c r="M33" s="80"/>
      <c r="N33" s="81">
        <f>分析係数表!H36</f>
        <v>0.16962772804293599</v>
      </c>
      <c r="O33" s="82">
        <f t="shared" si="4"/>
        <v>4.0035330928826145</v>
      </c>
      <c r="P33" s="76">
        <f>分析係数表!C36</f>
        <v>0.77936171821825606</v>
      </c>
      <c r="Q33" s="82">
        <f t="shared" si="5"/>
        <v>3.1202004302126434</v>
      </c>
      <c r="R33" s="83">
        <v>3.257488229947274</v>
      </c>
      <c r="S33" s="84">
        <f t="shared" si="6"/>
        <v>4.184526368463608</v>
      </c>
      <c r="T33" s="85">
        <f>分析係数表!F36</f>
        <v>0.88299985465820452</v>
      </c>
      <c r="U33" s="86">
        <f t="shared" si="7"/>
        <v>3.6949361751667902</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投入係数表!F34</f>
        <v>2.0833333333333332E-2</v>
      </c>
      <c r="E34" s="77">
        <f t="shared" si="0"/>
        <v>2.083333333333333</v>
      </c>
      <c r="F34" s="76">
        <f>分析係数表!C37</f>
        <v>0.39264934616049307</v>
      </c>
      <c r="G34" s="77">
        <f t="shared" si="1"/>
        <v>0.8180194711676938</v>
      </c>
      <c r="H34" s="77">
        <v>0.98340113723404643</v>
      </c>
      <c r="I34" s="77">
        <f t="shared" si="2"/>
        <v>0.98340113723404643</v>
      </c>
      <c r="J34" s="76">
        <f>分析係数表!G37</f>
        <v>0.48015873015873017</v>
      </c>
      <c r="K34" s="78">
        <f t="shared" si="3"/>
        <v>0.47218864129095089</v>
      </c>
      <c r="L34" s="79"/>
      <c r="M34" s="80"/>
      <c r="N34" s="81">
        <f>分析係数表!H37</f>
        <v>4.8128458914818879E-2</v>
      </c>
      <c r="O34" s="82">
        <f t="shared" si="4"/>
        <v>1.1359220582506813</v>
      </c>
      <c r="P34" s="76">
        <f>分析係数表!C37</f>
        <v>0.39264934616049307</v>
      </c>
      <c r="Q34" s="82">
        <f t="shared" si="5"/>
        <v>0.44601905346141152</v>
      </c>
      <c r="R34" s="83">
        <v>0.55789928044402703</v>
      </c>
      <c r="S34" s="84">
        <f t="shared" si="6"/>
        <v>1.5413004176780736</v>
      </c>
      <c r="T34" s="85">
        <f>分析係数表!F37</f>
        <v>0.71504884004884006</v>
      </c>
      <c r="U34" s="86">
        <f t="shared" si="7"/>
        <v>1.1021050758274993</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投入係数表!F35</f>
        <v>3.472222222222222E-3</v>
      </c>
      <c r="E35" s="77">
        <f t="shared" si="0"/>
        <v>0.34722222222222221</v>
      </c>
      <c r="F35" s="76">
        <f>分析係数表!C38</f>
        <v>0.1050867904295959</v>
      </c>
      <c r="G35" s="77">
        <f t="shared" si="1"/>
        <v>3.6488468899165238E-2</v>
      </c>
      <c r="H35" s="77">
        <v>7.4219425805741771E-2</v>
      </c>
      <c r="I35" s="77">
        <f t="shared" si="2"/>
        <v>7.4219425805741771E-2</v>
      </c>
      <c r="J35" s="76">
        <f>分析係数表!G38</f>
        <v>0.35480984340044741</v>
      </c>
      <c r="K35" s="78">
        <f t="shared" si="3"/>
        <v>2.6333782847406364E-2</v>
      </c>
      <c r="L35" s="79"/>
      <c r="M35" s="80"/>
      <c r="N35" s="81">
        <f>分析係数表!H38</f>
        <v>4.2637829346869612E-2</v>
      </c>
      <c r="O35" s="82">
        <f t="shared" si="4"/>
        <v>1.0063328841830983</v>
      </c>
      <c r="P35" s="76">
        <f>分析係数表!C38</f>
        <v>0.1050867904295959</v>
      </c>
      <c r="Q35" s="82">
        <f t="shared" si="5"/>
        <v>0.10575229290256005</v>
      </c>
      <c r="R35" s="83">
        <v>0.13259045425162086</v>
      </c>
      <c r="S35" s="84">
        <f t="shared" si="6"/>
        <v>0.20680988005736262</v>
      </c>
      <c r="T35" s="85">
        <f>分析係数表!F38</f>
        <v>0.56778523489932886</v>
      </c>
      <c r="U35" s="86">
        <f t="shared" si="7"/>
        <v>0.11742359632787167</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投入係数表!F36</f>
        <v>0</v>
      </c>
      <c r="E36" s="77">
        <f t="shared" si="0"/>
        <v>0</v>
      </c>
      <c r="F36" s="76">
        <f>分析係数表!C39</f>
        <v>1</v>
      </c>
      <c r="G36" s="77">
        <f t="shared" si="1"/>
        <v>0</v>
      </c>
      <c r="H36" s="77">
        <v>0.34426524619134574</v>
      </c>
      <c r="I36" s="77">
        <f t="shared" si="2"/>
        <v>0.34426524619134574</v>
      </c>
      <c r="J36" s="76">
        <f>分析係数表!G39</f>
        <v>0.33710212609069684</v>
      </c>
      <c r="K36" s="78">
        <f t="shared" si="3"/>
        <v>0.11605254643023982</v>
      </c>
      <c r="L36" s="79"/>
      <c r="M36" s="80"/>
      <c r="N36" s="81">
        <f>分析係数表!H39</f>
        <v>3.8325321619990253E-3</v>
      </c>
      <c r="O36" s="82">
        <f t="shared" si="4"/>
        <v>9.0454959912074501E-2</v>
      </c>
      <c r="P36" s="76">
        <f>分析係数表!C39</f>
        <v>1</v>
      </c>
      <c r="Q36" s="82">
        <f t="shared" si="5"/>
        <v>9.0454959912074501E-2</v>
      </c>
      <c r="R36" s="83">
        <v>0.27087282122212336</v>
      </c>
      <c r="S36" s="84">
        <f t="shared" si="6"/>
        <v>0.6151380674134691</v>
      </c>
      <c r="T36" s="85">
        <f>分析係数表!F39</f>
        <v>0.68778419564950233</v>
      </c>
      <c r="U36" s="86">
        <f t="shared" si="7"/>
        <v>0.42308224090936219</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投入係数表!F37</f>
        <v>0</v>
      </c>
      <c r="E37" s="77">
        <f t="shared" si="0"/>
        <v>0</v>
      </c>
      <c r="F37" s="76">
        <f>分析係数表!C40</f>
        <v>0.68553257686676428</v>
      </c>
      <c r="G37" s="77">
        <f t="shared" si="1"/>
        <v>0</v>
      </c>
      <c r="H37" s="77">
        <v>1.2610130711646662E-3</v>
      </c>
      <c r="I37" s="77">
        <f t="shared" si="2"/>
        <v>1.2610130711646662E-3</v>
      </c>
      <c r="J37" s="76">
        <f>分析係数表!G40</f>
        <v>0.52354072328019352</v>
      </c>
      <c r="K37" s="78">
        <f t="shared" si="3"/>
        <v>6.6019169534332748E-4</v>
      </c>
      <c r="L37" s="79"/>
      <c r="M37" s="80"/>
      <c r="N37" s="81">
        <f>分析係数表!H40</f>
        <v>2.9983928090933552E-2</v>
      </c>
      <c r="O37" s="82">
        <f t="shared" si="4"/>
        <v>0.70767703931211234</v>
      </c>
      <c r="P37" s="76">
        <f>分析係数表!C40</f>
        <v>0.68553257686676428</v>
      </c>
      <c r="Q37" s="82">
        <f t="shared" si="5"/>
        <v>0.48513566434907485</v>
      </c>
      <c r="R37" s="83">
        <v>0.48610581201472275</v>
      </c>
      <c r="S37" s="84">
        <f t="shared" si="6"/>
        <v>0.48736682508588741</v>
      </c>
      <c r="T37" s="85">
        <f>分析係数表!F40</f>
        <v>0.72017864896718564</v>
      </c>
      <c r="U37" s="86">
        <f t="shared" si="7"/>
        <v>0.35099118164178106</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投入係数表!F38</f>
        <v>0</v>
      </c>
      <c r="E38" s="77">
        <f t="shared" si="0"/>
        <v>0</v>
      </c>
      <c r="F38" s="76">
        <f>分析係数表!C41</f>
        <v>0.79754162795683559</v>
      </c>
      <c r="G38" s="77">
        <f t="shared" si="1"/>
        <v>0</v>
      </c>
      <c r="H38" s="77">
        <v>3.5050145145644751E-3</v>
      </c>
      <c r="I38" s="77">
        <f t="shared" si="2"/>
        <v>3.5050145145644751E-3</v>
      </c>
      <c r="J38" s="76">
        <f>分析係数表!G41</f>
        <v>0.45300318922749822</v>
      </c>
      <c r="K38" s="78">
        <f t="shared" si="3"/>
        <v>1.5877827533863787E-3</v>
      </c>
      <c r="L38" s="79"/>
      <c r="M38" s="80"/>
      <c r="N38" s="81">
        <f>分析係数表!H41</f>
        <v>5.1357385442195667E-2</v>
      </c>
      <c r="O38" s="82">
        <f t="shared" si="4"/>
        <v>1.2121307910798296</v>
      </c>
      <c r="P38" s="76">
        <f>分析係数表!C41</f>
        <v>0.79754162795683559</v>
      </c>
      <c r="Q38" s="82">
        <f t="shared" si="5"/>
        <v>0.96672476441441424</v>
      </c>
      <c r="R38" s="83">
        <v>0.98504606430823205</v>
      </c>
      <c r="S38" s="84">
        <f t="shared" si="6"/>
        <v>0.98855107882279647</v>
      </c>
      <c r="T38" s="85">
        <f>分析係数表!F41</f>
        <v>0.55652019844082212</v>
      </c>
      <c r="U38" s="86">
        <f t="shared" si="7"/>
        <v>0.55014864255535145</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投入係数表!F39</f>
        <v>3.472222222222222E-3</v>
      </c>
      <c r="E39" s="77">
        <f>$C$8*D39</f>
        <v>0.34722222222222221</v>
      </c>
      <c r="F39" s="76">
        <f>分析係数表!C42</f>
        <v>0.98696461824953441</v>
      </c>
      <c r="G39" s="77">
        <f>E39*F39</f>
        <v>0.34269604800331055</v>
      </c>
      <c r="H39" s="77">
        <v>0.36470568190124752</v>
      </c>
      <c r="I39" s="77">
        <f>C39+H39</f>
        <v>0.36470568190124752</v>
      </c>
      <c r="J39" s="76">
        <f>分析係数表!G42</f>
        <v>0.48689138576779029</v>
      </c>
      <c r="K39" s="78">
        <f>I39*J39</f>
        <v>0.17757205485828531</v>
      </c>
      <c r="L39" s="79"/>
      <c r="M39" s="80"/>
      <c r="N39" s="81">
        <f>分析係数表!H42</f>
        <v>1.3250234533514657E-2</v>
      </c>
      <c r="O39" s="82">
        <f t="shared" si="4"/>
        <v>0.31273043066375666</v>
      </c>
      <c r="P39" s="76">
        <f>分析係数表!C42</f>
        <v>0.98696461824953441</v>
      </c>
      <c r="Q39" s="82">
        <f>O39*P39</f>
        <v>0.30865387011506706</v>
      </c>
      <c r="R39" s="83">
        <v>0.32360585287067894</v>
      </c>
      <c r="S39" s="84">
        <f>I39+R39</f>
        <v>0.68831153477192641</v>
      </c>
      <c r="T39" s="85">
        <f>分析係数表!F42</f>
        <v>0.55852059925093633</v>
      </c>
      <c r="U39" s="86">
        <f t="shared" si="7"/>
        <v>0.38443617087214804</v>
      </c>
      <c r="V39" s="87">
        <f>分析係数表!D42</f>
        <v>0.29447565543071164</v>
      </c>
      <c r="W39" s="167">
        <f t="shared" si="8"/>
        <v>0</v>
      </c>
      <c r="X39" s="76">
        <f>分析係数表!E42</f>
        <v>0.22518726591760299</v>
      </c>
      <c r="Y39" s="166">
        <f t="shared" si="9"/>
        <v>0</v>
      </c>
    </row>
    <row r="40" spans="1:25" x14ac:dyDescent="0.2">
      <c r="A40" s="6" t="s">
        <v>194</v>
      </c>
      <c r="B40" s="5" t="s">
        <v>41</v>
      </c>
      <c r="C40" s="90"/>
      <c r="D40" s="76">
        <f>投入係数表!F40</f>
        <v>5.9027777777777776E-2</v>
      </c>
      <c r="E40" s="77">
        <f>$C$8*D40</f>
        <v>5.9027777777777777</v>
      </c>
      <c r="F40" s="76">
        <f>分析係数表!C43</f>
        <v>0.29367142552738124</v>
      </c>
      <c r="G40" s="77">
        <f>E40*F40</f>
        <v>1.7334771645713476</v>
      </c>
      <c r="H40" s="77">
        <v>2.0008675838500949</v>
      </c>
      <c r="I40" s="77">
        <f>C40+H40</f>
        <v>2.0008675838500949</v>
      </c>
      <c r="J40" s="76">
        <f>分析係数表!G43</f>
        <v>0.35405848592511613</v>
      </c>
      <c r="K40" s="78">
        <f>I40*J40</f>
        <v>0.70842414727460989</v>
      </c>
      <c r="L40" s="79"/>
      <c r="M40" s="80"/>
      <c r="N40" s="81">
        <f>分析係数表!H43</f>
        <v>3.6063618579417776E-2</v>
      </c>
      <c r="O40" s="82">
        <f t="shared" si="4"/>
        <v>0.85116915788231029</v>
      </c>
      <c r="P40" s="76">
        <f>分析係数表!C43</f>
        <v>0.29367142552738124</v>
      </c>
      <c r="Q40" s="82">
        <f>O40*P40</f>
        <v>0.24996405996023868</v>
      </c>
      <c r="R40" s="83">
        <v>0.42201166953158653</v>
      </c>
      <c r="S40" s="84">
        <f>I40+R40</f>
        <v>2.4228792533816814</v>
      </c>
      <c r="T40" s="85">
        <f>分析係数表!F43</f>
        <v>0.58526919923476362</v>
      </c>
      <c r="U40" s="86">
        <f t="shared" si="7"/>
        <v>1.4180366004692186</v>
      </c>
      <c r="V40" s="87">
        <f>分析係数表!D43</f>
        <v>0.25485105220005466</v>
      </c>
      <c r="W40" s="167">
        <f t="shared" si="8"/>
        <v>1</v>
      </c>
      <c r="X40" s="76">
        <f>分析係数表!E43</f>
        <v>0.20470073790653184</v>
      </c>
      <c r="Y40" s="166">
        <f t="shared" si="9"/>
        <v>0</v>
      </c>
    </row>
    <row r="41" spans="1:25" x14ac:dyDescent="0.2">
      <c r="A41" s="6" t="s">
        <v>340</v>
      </c>
      <c r="B41" s="5" t="s">
        <v>42</v>
      </c>
      <c r="C41" s="90"/>
      <c r="D41" s="76">
        <f>投入係数表!F41</f>
        <v>0</v>
      </c>
      <c r="E41" s="77">
        <f>$C$8*D41</f>
        <v>0</v>
      </c>
      <c r="F41" s="76">
        <f>分析係数表!C44</f>
        <v>0.46678607983623333</v>
      </c>
      <c r="G41" s="77">
        <f>E41*F41</f>
        <v>0</v>
      </c>
      <c r="H41" s="77">
        <v>3.4720906515826192E-3</v>
      </c>
      <c r="I41" s="77">
        <f>C41+H41</f>
        <v>3.4720906515826192E-3</v>
      </c>
      <c r="J41" s="76">
        <f>分析係数表!G44</f>
        <v>0.26617412140575081</v>
      </c>
      <c r="K41" s="78">
        <f>I41*J41</f>
        <v>9.2418067862612451E-4</v>
      </c>
      <c r="L41" s="79"/>
      <c r="M41" s="80"/>
      <c r="N41" s="81">
        <f>分析係数表!H44</f>
        <v>0.11125251805362636</v>
      </c>
      <c r="O41" s="82">
        <f t="shared" si="4"/>
        <v>2.625768456802497</v>
      </c>
      <c r="P41" s="76">
        <f>分析係数表!C44</f>
        <v>0.46678607983623333</v>
      </c>
      <c r="Q41" s="82">
        <f>O41*P41</f>
        <v>1.2256721645084736</v>
      </c>
      <c r="R41" s="83">
        <v>1.2449585864697221</v>
      </c>
      <c r="S41" s="84">
        <f>I41+R41</f>
        <v>1.2484306771213047</v>
      </c>
      <c r="T41" s="85">
        <f>分析係数表!F44</f>
        <v>0.50772097976570818</v>
      </c>
      <c r="U41" s="86">
        <f t="shared" si="7"/>
        <v>0.63385444655759537</v>
      </c>
      <c r="V41" s="87">
        <f>分析係数表!D44</f>
        <v>0.21532215122470713</v>
      </c>
      <c r="W41" s="167">
        <f t="shared" si="8"/>
        <v>0</v>
      </c>
      <c r="X41" s="76">
        <f>分析係数表!E44</f>
        <v>0.14064164004259852</v>
      </c>
      <c r="Y41" s="166">
        <f t="shared" si="9"/>
        <v>0</v>
      </c>
    </row>
    <row r="42" spans="1:25" x14ac:dyDescent="0.2">
      <c r="A42" s="6" t="s">
        <v>341</v>
      </c>
      <c r="B42" s="5" t="s">
        <v>278</v>
      </c>
      <c r="C42" s="90"/>
      <c r="D42" s="76">
        <f>投入係数表!F42</f>
        <v>0</v>
      </c>
      <c r="E42" s="77">
        <f>$C$8*D42</f>
        <v>0</v>
      </c>
      <c r="F42" s="76">
        <f>分析係数表!C45</f>
        <v>1</v>
      </c>
      <c r="G42" s="77">
        <f>E42*F42</f>
        <v>0</v>
      </c>
      <c r="H42" s="77">
        <v>0.11655519138665721</v>
      </c>
      <c r="I42" s="77">
        <f>C42+H42</f>
        <v>0.11655519138665721</v>
      </c>
      <c r="J42" s="76">
        <f>分析係数表!G45</f>
        <v>0</v>
      </c>
      <c r="K42" s="78">
        <f>I42*J42</f>
        <v>0</v>
      </c>
      <c r="L42" s="79"/>
      <c r="M42" s="80"/>
      <c r="N42" s="81">
        <f>分析係数表!H45</f>
        <v>0</v>
      </c>
      <c r="O42" s="82">
        <f t="shared" si="4"/>
        <v>0</v>
      </c>
      <c r="P42" s="76">
        <f>分析係数表!C45</f>
        <v>1</v>
      </c>
      <c r="Q42" s="82">
        <f>O42*P42</f>
        <v>0</v>
      </c>
      <c r="R42" s="83">
        <v>0.10611800921853248</v>
      </c>
      <c r="S42" s="84">
        <f>I42+R42</f>
        <v>0.22267320060518969</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1.7361111111111112E-2</v>
      </c>
      <c r="E43" s="77">
        <f>$C$8*D43</f>
        <v>1.7361111111111112</v>
      </c>
      <c r="F43" s="76">
        <f>分析係数表!C46</f>
        <v>1</v>
      </c>
      <c r="G43" s="77">
        <f>E43*F43</f>
        <v>1.7361111111111112</v>
      </c>
      <c r="H43" s="77">
        <v>1.8140323016196094</v>
      </c>
      <c r="I43" s="77">
        <f>C43+H43</f>
        <v>1.8140323016196094</v>
      </c>
      <c r="J43" s="76">
        <f>分析係数表!G46</f>
        <v>9.254143646408839E-3</v>
      </c>
      <c r="K43" s="78">
        <f>I43*J43</f>
        <v>1.6787315498413512E-2</v>
      </c>
      <c r="L43" s="79"/>
      <c r="M43" s="80"/>
      <c r="N43" s="81">
        <f>分析係数表!H46</f>
        <v>3.7808984269891717E-2</v>
      </c>
      <c r="O43" s="82">
        <f t="shared" si="4"/>
        <v>0.89236306751968764</v>
      </c>
      <c r="P43" s="76">
        <f>分析係数表!C46</f>
        <v>1</v>
      </c>
      <c r="Q43" s="82">
        <f>O43*P43</f>
        <v>0.89236306751968764</v>
      </c>
      <c r="R43" s="83">
        <v>0.95067344678657495</v>
      </c>
      <c r="S43" s="84">
        <f>I43+R43</f>
        <v>2.7647057484061843</v>
      </c>
      <c r="T43" s="85">
        <f>分析係数表!F46</f>
        <v>0.31353591160220995</v>
      </c>
      <c r="U43" s="86">
        <f t="shared" si="7"/>
        <v>0.86683453713840308</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92">
        <f>投入係数表!F44</f>
        <v>0.3576388888888889</v>
      </c>
      <c r="E44" s="91">
        <f>SUM(E5:E43)</f>
        <v>35.763888888888886</v>
      </c>
      <c r="F44" s="92">
        <f>分析係数表!C47</f>
        <v>0.4319039427318887</v>
      </c>
      <c r="G44" s="91">
        <f>SUM(G5:G43)</f>
        <v>10.719737746369855</v>
      </c>
      <c r="H44" s="91">
        <f>SUM(H5:H43)</f>
        <v>12.711367998115019</v>
      </c>
      <c r="I44" s="91">
        <f>SUM(I5:I43)</f>
        <v>112.71136799811497</v>
      </c>
      <c r="J44" s="92">
        <f>分析係数表!G47</f>
        <v>0.25029486054038919</v>
      </c>
      <c r="K44" s="93">
        <f>SUM(K5:K43)</f>
        <v>37.642550056531448</v>
      </c>
      <c r="L44" s="94">
        <f>最終需要_まとめ!$L$33</f>
        <v>0.627</v>
      </c>
      <c r="M44" s="91">
        <f>K44*L44</f>
        <v>23.601878885445217</v>
      </c>
      <c r="N44" s="95">
        <f>分析係数表!H47</f>
        <v>1</v>
      </c>
      <c r="O44" s="96">
        <f>SUM(O5:O43)</f>
        <v>23.601878885445217</v>
      </c>
      <c r="P44" s="92">
        <f>分析係数表!C47</f>
        <v>0.4319039427318887</v>
      </c>
      <c r="Q44" s="96">
        <f>SUM(Q5:Q43)</f>
        <v>10.536182407167017</v>
      </c>
      <c r="R44" s="91">
        <f>SUM(R5:R43)</f>
        <v>12.156068282492573</v>
      </c>
      <c r="S44" s="97">
        <f>SUM(S5:S43)</f>
        <v>124.86743628060756</v>
      </c>
      <c r="T44" s="98">
        <f>分析係数表!F47</f>
        <v>0.46751956312169796</v>
      </c>
      <c r="U44" s="99">
        <f>SUM(U5:U43)</f>
        <v>71.4388889520731</v>
      </c>
      <c r="V44" s="100">
        <f>分析係数表!D47</f>
        <v>9.4632730327820297E-2</v>
      </c>
      <c r="W44" s="164">
        <f>SUM(W5:W43)</f>
        <v>6</v>
      </c>
      <c r="X44" s="92">
        <f>分析係数表!E47</f>
        <v>7.3297752597196272E-2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2015年丹波市産業連関表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0.20321331047183591</v>
      </c>
      <c r="E5" s="77">
        <f t="shared" ref="E5:E38" si="0">$C$9*D5</f>
        <v>20.321331047183591</v>
      </c>
      <c r="F5" s="76">
        <f>分析係数表!C8</f>
        <v>0.68488372093023253</v>
      </c>
      <c r="G5" s="77">
        <f t="shared" ref="G5:G38" si="1">E5*F5</f>
        <v>13.917748821850157</v>
      </c>
      <c r="H5" s="77">
        <f t="array" ref="H5:H43">MMULT(逆行列係数!C5:AO43,'5'!G5:G43)</f>
        <v>15.822502255610081</v>
      </c>
      <c r="I5" s="77">
        <f t="shared" ref="I5:I38" si="2">C5+H5</f>
        <v>15.822502255610081</v>
      </c>
      <c r="J5" s="76">
        <f>分析係数表!G8</f>
        <v>0.11968520032706459</v>
      </c>
      <c r="K5" s="78">
        <f t="shared" ref="K5:K38" si="3">I5*J5</f>
        <v>1.8937193521381239</v>
      </c>
      <c r="L5" s="79" t="s">
        <v>180</v>
      </c>
      <c r="M5" s="80" t="s">
        <v>180</v>
      </c>
      <c r="N5" s="81">
        <f>分析係数表!H8</f>
        <v>1.1759401339568168E-2</v>
      </c>
      <c r="O5" s="82">
        <f t="shared" ref="O5:O43" si="4">$M$44*N5</f>
        <v>0.14627375583184182</v>
      </c>
      <c r="P5" s="76">
        <f>分析係数表!C8</f>
        <v>0.68488372093023253</v>
      </c>
      <c r="Q5" s="82">
        <f t="shared" ref="Q5:Q38" si="5">O5*P5</f>
        <v>0.10018051416855213</v>
      </c>
      <c r="R5" s="83">
        <f t="array" ref="R5:R43">MMULT(逆行列係数!C5:AO43,'5'!Q5:Q43)</f>
        <v>0.14445521182200968</v>
      </c>
      <c r="S5" s="84">
        <f t="shared" ref="S5:S38" si="6">I5+R5</f>
        <v>15.96695746743209</v>
      </c>
      <c r="T5" s="85">
        <f>分析係数表!F8</f>
        <v>0.45145134914145546</v>
      </c>
      <c r="U5" s="86">
        <f t="shared" ref="U5:U43" si="7">S5*T5</f>
        <v>7.2083044903564542</v>
      </c>
      <c r="V5" s="87">
        <f>分析係数表!D8</f>
        <v>0.31204006541291907</v>
      </c>
      <c r="W5" s="167">
        <f t="shared" ref="W5:W43" si="8">ROUND(S5*V5,0)</f>
        <v>5</v>
      </c>
      <c r="X5" s="76">
        <f>分析係数表!E8</f>
        <v>0.14922322158626328</v>
      </c>
      <c r="Y5" s="166">
        <f t="shared" ref="Y5:Y43" si="9">ROUND(S5*X5,0)</f>
        <v>2</v>
      </c>
    </row>
    <row r="6" spans="1:25" x14ac:dyDescent="0.2">
      <c r="A6" s="6" t="s">
        <v>219</v>
      </c>
      <c r="B6" s="5" t="s">
        <v>265</v>
      </c>
      <c r="C6" s="90"/>
      <c r="D6" s="76">
        <f>投入係数表!G6</f>
        <v>4.4452911665714102E-4</v>
      </c>
      <c r="E6" s="77">
        <f t="shared" si="0"/>
        <v>4.44529116657141E-2</v>
      </c>
      <c r="F6" s="76">
        <f>分析係数表!C9</f>
        <v>0.9299655568312285</v>
      </c>
      <c r="G6" s="77">
        <f t="shared" si="1"/>
        <v>4.1339676749975227E-2</v>
      </c>
      <c r="H6" s="77">
        <v>6.5884525136335054E-2</v>
      </c>
      <c r="I6" s="77">
        <f t="shared" si="2"/>
        <v>6.5884525136335054E-2</v>
      </c>
      <c r="J6" s="76">
        <f>分析係数表!G9</f>
        <v>0.24742268041237114</v>
      </c>
      <c r="K6" s="78">
        <f t="shared" si="3"/>
        <v>1.6301325806928262E-2</v>
      </c>
      <c r="L6" s="79"/>
      <c r="M6" s="80"/>
      <c r="N6" s="81">
        <f>分析係数表!H9</f>
        <v>6.1815034870952028E-4</v>
      </c>
      <c r="O6" s="82">
        <f t="shared" si="4"/>
        <v>7.6890966269057238E-3</v>
      </c>
      <c r="P6" s="76">
        <f>分析係数表!C9</f>
        <v>0.9299655568312285</v>
      </c>
      <c r="Q6" s="82">
        <f t="shared" si="5"/>
        <v>7.1505950261695024E-3</v>
      </c>
      <c r="R6" s="83">
        <v>9.8496200879821007E-3</v>
      </c>
      <c r="S6" s="84">
        <f t="shared" si="6"/>
        <v>7.5734145224317151E-2</v>
      </c>
      <c r="T6" s="85">
        <f>分析係数表!F9</f>
        <v>0.67468499427262318</v>
      </c>
      <c r="U6" s="86">
        <f t="shared" si="7"/>
        <v>5.109669133691043E-2</v>
      </c>
      <c r="V6" s="87">
        <f>分析係数表!D9</f>
        <v>0.16609392898052691</v>
      </c>
      <c r="W6" s="167">
        <f t="shared" si="8"/>
        <v>0</v>
      </c>
      <c r="X6" s="76">
        <f>分析係数表!E9</f>
        <v>9.736540664375716E-2</v>
      </c>
      <c r="Y6" s="166">
        <f t="shared" si="9"/>
        <v>0</v>
      </c>
    </row>
    <row r="7" spans="1:25" x14ac:dyDescent="0.2">
      <c r="A7" s="6" t="s">
        <v>220</v>
      </c>
      <c r="B7" s="5" t="s">
        <v>266</v>
      </c>
      <c r="C7" s="90"/>
      <c r="D7" s="76">
        <f>投入係数表!G7</f>
        <v>3.7911983234901886E-2</v>
      </c>
      <c r="E7" s="77">
        <f t="shared" si="0"/>
        <v>3.7911983234901885</v>
      </c>
      <c r="F7" s="76">
        <f>分析係数表!C10</f>
        <v>1.2922465208747513E-2</v>
      </c>
      <c r="G7" s="77">
        <f t="shared" si="1"/>
        <v>4.8991628434763859E-2</v>
      </c>
      <c r="H7" s="77">
        <v>5.044492050492403E-2</v>
      </c>
      <c r="I7" s="77">
        <f t="shared" si="2"/>
        <v>5.044492050492403E-2</v>
      </c>
      <c r="J7" s="76">
        <f>分析係数表!G10</f>
        <v>0.17647058823529413</v>
      </c>
      <c r="K7" s="78">
        <f t="shared" si="3"/>
        <v>8.9020447949865935E-3</v>
      </c>
      <c r="L7" s="79"/>
      <c r="M7" s="80"/>
      <c r="N7" s="81">
        <f>分析係数表!H10</f>
        <v>1.1926665551571919E-3</v>
      </c>
      <c r="O7" s="82">
        <f t="shared" si="4"/>
        <v>1.483543349191222E-2</v>
      </c>
      <c r="P7" s="76">
        <f>分析係数表!C10</f>
        <v>1.2922465208747513E-2</v>
      </c>
      <c r="Q7" s="82">
        <f t="shared" si="5"/>
        <v>1.9171037315592328E-4</v>
      </c>
      <c r="R7" s="83">
        <v>3.1638948321291525E-4</v>
      </c>
      <c r="S7" s="84">
        <f t="shared" si="6"/>
        <v>5.0761309988136945E-2</v>
      </c>
      <c r="T7" s="85">
        <f>分析係数表!F10</f>
        <v>0.58823529411764708</v>
      </c>
      <c r="U7" s="86">
        <f t="shared" si="7"/>
        <v>2.9859594110668793E-2</v>
      </c>
      <c r="V7" s="87">
        <f>分析係数表!D10</f>
        <v>5.8823529411764705E-2</v>
      </c>
      <c r="W7" s="167">
        <f t="shared" si="8"/>
        <v>0</v>
      </c>
      <c r="X7" s="76">
        <f>分析係数表!E10</f>
        <v>0</v>
      </c>
      <c r="Y7" s="166">
        <f t="shared" si="9"/>
        <v>0</v>
      </c>
    </row>
    <row r="8" spans="1:25" x14ac:dyDescent="0.2">
      <c r="A8" s="6" t="s">
        <v>221</v>
      </c>
      <c r="B8" s="5" t="s">
        <v>27</v>
      </c>
      <c r="C8" s="90"/>
      <c r="D8" s="76">
        <f>投入係数表!G8</f>
        <v>3.1752079761224362E-4</v>
      </c>
      <c r="E8" s="77">
        <f t="shared" si="0"/>
        <v>3.1752079761224364E-2</v>
      </c>
      <c r="F8" s="76">
        <f>分析係数表!C11</f>
        <v>8.1708834508502748E-2</v>
      </c>
      <c r="G8" s="77">
        <f t="shared" si="1"/>
        <v>2.594425430510661E-3</v>
      </c>
      <c r="H8" s="77">
        <v>1.1180123692274935E-2</v>
      </c>
      <c r="I8" s="77">
        <f t="shared" si="2"/>
        <v>1.1180123692274935E-2</v>
      </c>
      <c r="J8" s="76">
        <f>分析係数表!G11</f>
        <v>0.34375</v>
      </c>
      <c r="K8" s="78">
        <f t="shared" si="3"/>
        <v>3.8431675192195092E-3</v>
      </c>
      <c r="L8" s="79"/>
      <c r="M8" s="80"/>
      <c r="N8" s="81">
        <f>分析係数表!H11</f>
        <v>-2.1817071130924245E-5</v>
      </c>
      <c r="O8" s="82">
        <f t="shared" si="4"/>
        <v>-2.713798809496138E-4</v>
      </c>
      <c r="P8" s="76">
        <f>分析係数表!C11</f>
        <v>8.1708834508502748E-2</v>
      </c>
      <c r="Q8" s="82">
        <f t="shared" si="5"/>
        <v>-2.217413378144917E-5</v>
      </c>
      <c r="R8" s="83">
        <v>1.7573617327339051E-3</v>
      </c>
      <c r="S8" s="84">
        <f t="shared" si="6"/>
        <v>1.2937485425008841E-2</v>
      </c>
      <c r="T8" s="85">
        <f>分析係数表!F11</f>
        <v>0.56944444444444442</v>
      </c>
      <c r="U8" s="86">
        <f t="shared" si="7"/>
        <v>7.3671792003522562E-3</v>
      </c>
      <c r="V8" s="87">
        <f>分析係数表!D11</f>
        <v>3.8194444444444448E-2</v>
      </c>
      <c r="W8" s="167">
        <f t="shared" si="8"/>
        <v>0</v>
      </c>
      <c r="X8" s="76">
        <f>分析係数表!E11</f>
        <v>3.125E-2</v>
      </c>
      <c r="Y8" s="166">
        <f t="shared" si="9"/>
        <v>0</v>
      </c>
    </row>
    <row r="9" spans="1:25" x14ac:dyDescent="0.2">
      <c r="A9" s="6" t="s">
        <v>222</v>
      </c>
      <c r="B9" s="5" t="s">
        <v>190</v>
      </c>
      <c r="C9" s="75">
        <f>最終需要_まとめ!C10</f>
        <v>100</v>
      </c>
      <c r="D9" s="76">
        <f>投入係数表!G9</f>
        <v>0.20924620562646853</v>
      </c>
      <c r="E9" s="77">
        <f t="shared" si="0"/>
        <v>20.924620562646854</v>
      </c>
      <c r="F9" s="76">
        <f>分析係数表!C12</f>
        <v>0.11314574959059098</v>
      </c>
      <c r="G9" s="77">
        <f t="shared" si="1"/>
        <v>2.367531878459372</v>
      </c>
      <c r="H9" s="77">
        <v>2.6686534367427535</v>
      </c>
      <c r="I9" s="77">
        <f t="shared" si="2"/>
        <v>102.66865343674276</v>
      </c>
      <c r="J9" s="76">
        <f>分析係数表!G12</f>
        <v>0.14250333396837492</v>
      </c>
      <c r="K9" s="78">
        <f t="shared" si="3"/>
        <v>14.630625408779496</v>
      </c>
      <c r="L9" s="79"/>
      <c r="M9" s="80"/>
      <c r="N9" s="81">
        <f>分析係数表!H12</f>
        <v>9.1697149963274591E-2</v>
      </c>
      <c r="O9" s="82">
        <f t="shared" si="4"/>
        <v>1.1406096396312266</v>
      </c>
      <c r="P9" s="76">
        <f>分析係数表!C12</f>
        <v>0.11314574959059098</v>
      </c>
      <c r="Q9" s="82">
        <f t="shared" si="5"/>
        <v>0.12905513266632898</v>
      </c>
      <c r="R9" s="83">
        <v>0.14581642756056062</v>
      </c>
      <c r="S9" s="84">
        <f t="shared" si="6"/>
        <v>102.81446986430332</v>
      </c>
      <c r="T9" s="85">
        <f>分析係数表!F12</f>
        <v>0.2998031371054804</v>
      </c>
      <c r="U9" s="86">
        <f t="shared" si="7"/>
        <v>30.82410060515501</v>
      </c>
      <c r="V9" s="87">
        <f>分析係数表!D12</f>
        <v>7.6141487267416014E-2</v>
      </c>
      <c r="W9" s="167">
        <f t="shared" si="8"/>
        <v>8</v>
      </c>
      <c r="X9" s="76">
        <f>分析係数表!E12</f>
        <v>6.4266209436718111E-2</v>
      </c>
      <c r="Y9" s="166">
        <f t="shared" si="9"/>
        <v>7</v>
      </c>
    </row>
    <row r="10" spans="1:25" x14ac:dyDescent="0.2">
      <c r="A10" s="6" t="s">
        <v>223</v>
      </c>
      <c r="B10" s="5" t="s">
        <v>28</v>
      </c>
      <c r="C10" s="90"/>
      <c r="D10" s="76">
        <f>投入係数表!G10</f>
        <v>1.2065790309265256E-3</v>
      </c>
      <c r="E10" s="77">
        <f t="shared" si="0"/>
        <v>0.12065790309265256</v>
      </c>
      <c r="F10" s="76">
        <f>分析係数表!C13</f>
        <v>0</v>
      </c>
      <c r="G10" s="77">
        <f t="shared" si="1"/>
        <v>0</v>
      </c>
      <c r="H10" s="77">
        <v>0</v>
      </c>
      <c r="I10" s="77">
        <f t="shared" si="2"/>
        <v>0</v>
      </c>
      <c r="J10" s="76">
        <f>分析係数表!G13</f>
        <v>0.2447171097477846</v>
      </c>
      <c r="K10" s="78">
        <f t="shared" si="3"/>
        <v>0</v>
      </c>
      <c r="L10" s="79"/>
      <c r="M10" s="80"/>
      <c r="N10" s="81">
        <f>分析係数表!H13</f>
        <v>1.4064738522402497E-2</v>
      </c>
      <c r="O10" s="82">
        <f t="shared" si="4"/>
        <v>0.17494956325218436</v>
      </c>
      <c r="P10" s="76">
        <f>分析係数表!C13</f>
        <v>0</v>
      </c>
      <c r="Q10" s="82">
        <f t="shared" si="5"/>
        <v>0</v>
      </c>
      <c r="R10" s="83">
        <v>0</v>
      </c>
      <c r="S10" s="84">
        <f t="shared" si="6"/>
        <v>0</v>
      </c>
      <c r="T10" s="85">
        <f>分析係数表!F13</f>
        <v>0.3830947511929107</v>
      </c>
      <c r="U10" s="86">
        <f t="shared" si="7"/>
        <v>0</v>
      </c>
      <c r="V10" s="87">
        <f>分析係数表!D13</f>
        <v>0.39604635310156783</v>
      </c>
      <c r="W10" s="167">
        <f t="shared" si="8"/>
        <v>0</v>
      </c>
      <c r="X10" s="76">
        <f>分析係数表!E13</f>
        <v>0.32038173142467619</v>
      </c>
      <c r="Y10" s="166">
        <f t="shared" si="9"/>
        <v>0</v>
      </c>
    </row>
    <row r="11" spans="1:25" x14ac:dyDescent="0.2">
      <c r="A11" s="6" t="s">
        <v>224</v>
      </c>
      <c r="B11" s="5" t="s">
        <v>267</v>
      </c>
      <c r="C11" s="90"/>
      <c r="D11" s="76">
        <f>投入係数表!G11</f>
        <v>1.6447577316314219E-2</v>
      </c>
      <c r="E11" s="77">
        <f t="shared" si="0"/>
        <v>1.6447577316314219</v>
      </c>
      <c r="F11" s="76">
        <f>分析係数表!C14</f>
        <v>0.3356233343204027</v>
      </c>
      <c r="G11" s="77">
        <f t="shared" si="1"/>
        <v>0.55201907403939987</v>
      </c>
      <c r="H11" s="77">
        <v>1.10096001700192</v>
      </c>
      <c r="I11" s="77">
        <f t="shared" si="2"/>
        <v>1.10096001700192</v>
      </c>
      <c r="J11" s="76">
        <f>分析係数表!G14</f>
        <v>0.16310052482842147</v>
      </c>
      <c r="K11" s="78">
        <f t="shared" si="3"/>
        <v>0.17956715658812097</v>
      </c>
      <c r="L11" s="79"/>
      <c r="M11" s="80"/>
      <c r="N11" s="81">
        <f>分析係数表!H14</f>
        <v>1.1635771269826263E-3</v>
      </c>
      <c r="O11" s="82">
        <f t="shared" si="4"/>
        <v>1.4473593650646068E-2</v>
      </c>
      <c r="P11" s="76">
        <f>分析係数表!C14</f>
        <v>0.3356233343204027</v>
      </c>
      <c r="Q11" s="82">
        <f t="shared" si="5"/>
        <v>4.8576757606284427E-3</v>
      </c>
      <c r="R11" s="83">
        <v>5.6848374672150107E-2</v>
      </c>
      <c r="S11" s="84">
        <f t="shared" si="6"/>
        <v>1.1578083916740702</v>
      </c>
      <c r="T11" s="85">
        <f>分析係数表!F14</f>
        <v>0.30244919930022879</v>
      </c>
      <c r="U11" s="86">
        <f t="shared" si="7"/>
        <v>0.3501782210049082</v>
      </c>
      <c r="V11" s="87">
        <f>分析係数表!D14</f>
        <v>4.1515273852778901E-2</v>
      </c>
      <c r="W11" s="167">
        <f t="shared" si="8"/>
        <v>0</v>
      </c>
      <c r="X11" s="76">
        <f>分析係数表!E14</f>
        <v>3.7780917776880633E-2</v>
      </c>
      <c r="Y11" s="166">
        <f t="shared" si="9"/>
        <v>0</v>
      </c>
    </row>
    <row r="12" spans="1:25" x14ac:dyDescent="0.2">
      <c r="A12" s="6" t="s">
        <v>225</v>
      </c>
      <c r="B12" s="5" t="s">
        <v>29</v>
      </c>
      <c r="C12" s="90"/>
      <c r="D12" s="76">
        <f>投入係数表!G12</f>
        <v>1.047818632120404E-2</v>
      </c>
      <c r="E12" s="77">
        <f t="shared" si="0"/>
        <v>1.0478186321204039</v>
      </c>
      <c r="F12" s="76">
        <f>分析係数表!C15</f>
        <v>0</v>
      </c>
      <c r="G12" s="77">
        <f t="shared" si="1"/>
        <v>0</v>
      </c>
      <c r="H12" s="77">
        <v>0</v>
      </c>
      <c r="I12" s="77">
        <f t="shared" si="2"/>
        <v>0</v>
      </c>
      <c r="J12" s="76">
        <f>分析係数表!G15</f>
        <v>9.5606539729529705E-2</v>
      </c>
      <c r="K12" s="78">
        <f t="shared" si="3"/>
        <v>0</v>
      </c>
      <c r="L12" s="79"/>
      <c r="M12" s="80"/>
      <c r="N12" s="81">
        <f>分析係数表!H15</f>
        <v>8.4650235987986065E-3</v>
      </c>
      <c r="O12" s="82">
        <f t="shared" si="4"/>
        <v>0.10529539380845014</v>
      </c>
      <c r="P12" s="76">
        <f>分析係数表!C15</f>
        <v>0</v>
      </c>
      <c r="Q12" s="82">
        <f t="shared" si="5"/>
        <v>0</v>
      </c>
      <c r="R12" s="83">
        <v>0</v>
      </c>
      <c r="S12" s="84">
        <f t="shared" si="6"/>
        <v>0</v>
      </c>
      <c r="T12" s="85">
        <f>分析係数表!F15</f>
        <v>0.30377447352486037</v>
      </c>
      <c r="U12" s="86">
        <f t="shared" si="7"/>
        <v>0</v>
      </c>
      <c r="V12" s="87">
        <f>分析係数表!D15</f>
        <v>5.3286685056852585E-2</v>
      </c>
      <c r="W12" s="167">
        <f t="shared" si="8"/>
        <v>0</v>
      </c>
      <c r="X12" s="76">
        <f>分析係数表!E15</f>
        <v>4.9317096144789074E-2</v>
      </c>
      <c r="Y12" s="166">
        <f t="shared" si="9"/>
        <v>0</v>
      </c>
    </row>
    <row r="13" spans="1:25" x14ac:dyDescent="0.2">
      <c r="A13" s="6" t="s">
        <v>226</v>
      </c>
      <c r="B13" s="5" t="s">
        <v>30</v>
      </c>
      <c r="C13" s="90"/>
      <c r="D13" s="76">
        <f>投入係数表!G13</f>
        <v>4.5722994856163077E-3</v>
      </c>
      <c r="E13" s="77">
        <f t="shared" si="0"/>
        <v>0.45722994856163079</v>
      </c>
      <c r="F13" s="76">
        <f>分析係数表!C16</f>
        <v>4.9444829979181093E-2</v>
      </c>
      <c r="G13" s="77">
        <f t="shared" si="1"/>
        <v>2.2607657068019552E-2</v>
      </c>
      <c r="H13" s="77">
        <v>3.5134438058083015E-2</v>
      </c>
      <c r="I13" s="77">
        <f t="shared" si="2"/>
        <v>3.5134438058083015E-2</v>
      </c>
      <c r="J13" s="76">
        <f>分析係数表!G16</f>
        <v>3.3546325878594248E-2</v>
      </c>
      <c r="K13" s="78">
        <f t="shared" si="3"/>
        <v>1.1786313086577368E-3</v>
      </c>
      <c r="L13" s="79"/>
      <c r="M13" s="80"/>
      <c r="N13" s="81">
        <f>分析係数表!H16</f>
        <v>1.6697331772200688E-2</v>
      </c>
      <c r="O13" s="82">
        <f t="shared" si="4"/>
        <v>0.20769606888677108</v>
      </c>
      <c r="P13" s="76">
        <f>分析係数表!C16</f>
        <v>4.9444829979181093E-2</v>
      </c>
      <c r="Q13" s="82">
        <f t="shared" si="5"/>
        <v>1.026949681345068E-2</v>
      </c>
      <c r="R13" s="83">
        <v>1.2233427102931616E-2</v>
      </c>
      <c r="S13" s="84">
        <f t="shared" si="6"/>
        <v>4.7367865161014627E-2</v>
      </c>
      <c r="T13" s="85">
        <f>分析係数表!F16</f>
        <v>0.28753993610223644</v>
      </c>
      <c r="U13" s="86">
        <f t="shared" si="7"/>
        <v>1.3620152921697498E-2</v>
      </c>
      <c r="V13" s="87">
        <f>分析係数表!D16</f>
        <v>3.9936102236421724E-2</v>
      </c>
      <c r="W13" s="167">
        <f t="shared" si="8"/>
        <v>0</v>
      </c>
      <c r="X13" s="76">
        <f>分析係数表!E16</f>
        <v>3.1948881789137379E-2</v>
      </c>
      <c r="Y13" s="166">
        <f t="shared" si="9"/>
        <v>0</v>
      </c>
    </row>
    <row r="14" spans="1:25" x14ac:dyDescent="0.2">
      <c r="A14" s="6" t="s">
        <v>2</v>
      </c>
      <c r="B14" s="5" t="s">
        <v>364</v>
      </c>
      <c r="C14" s="90"/>
      <c r="D14" s="76">
        <f>投入係数表!G14</f>
        <v>1.7908172985330539E-2</v>
      </c>
      <c r="E14" s="77">
        <f t="shared" si="0"/>
        <v>1.7908172985330539</v>
      </c>
      <c r="F14" s="76">
        <f>分析係数表!C17</f>
        <v>0.25757290686735657</v>
      </c>
      <c r="G14" s="77">
        <f t="shared" si="1"/>
        <v>0.4612660172515054</v>
      </c>
      <c r="H14" s="77">
        <v>0.58629596037818987</v>
      </c>
      <c r="I14" s="77">
        <f t="shared" si="2"/>
        <v>0.58629596037818987</v>
      </c>
      <c r="J14" s="76">
        <f>分析係数表!G17</f>
        <v>0.2176385387050051</v>
      </c>
      <c r="K14" s="78">
        <f t="shared" si="3"/>
        <v>0.12760059606535681</v>
      </c>
      <c r="L14" s="79"/>
      <c r="M14" s="80"/>
      <c r="N14" s="81">
        <f>分析係数表!H17</f>
        <v>2.8507639611074346E-3</v>
      </c>
      <c r="O14" s="82">
        <f t="shared" si="4"/>
        <v>3.5460304444082866E-2</v>
      </c>
      <c r="P14" s="76">
        <f>分析係数表!C17</f>
        <v>0.25757290686735657</v>
      </c>
      <c r="Q14" s="82">
        <f t="shared" si="5"/>
        <v>9.1336136940638659E-3</v>
      </c>
      <c r="R14" s="83">
        <v>2.3478749260062447E-2</v>
      </c>
      <c r="S14" s="84">
        <f t="shared" si="6"/>
        <v>0.60977470963825231</v>
      </c>
      <c r="T14" s="85">
        <f>分析係数表!F17</f>
        <v>0.33994957352073385</v>
      </c>
      <c r="U14" s="86">
        <f t="shared" si="7"/>
        <v>0.20729265248525319</v>
      </c>
      <c r="V14" s="87">
        <f>分析係数表!D17</f>
        <v>5.4825384904243338E-2</v>
      </c>
      <c r="W14" s="167">
        <f t="shared" si="8"/>
        <v>0</v>
      </c>
      <c r="X14" s="76">
        <f>分析係数表!E17</f>
        <v>5.2625932085188565E-2</v>
      </c>
      <c r="Y14" s="166">
        <f t="shared" si="9"/>
        <v>0</v>
      </c>
    </row>
    <row r="15" spans="1:25" x14ac:dyDescent="0.2">
      <c r="A15" s="6" t="s">
        <v>3</v>
      </c>
      <c r="B15" s="5" t="s">
        <v>31</v>
      </c>
      <c r="C15" s="90"/>
      <c r="D15" s="76">
        <f>投入係数表!G15</f>
        <v>1.5240998285387694E-3</v>
      </c>
      <c r="E15" s="77">
        <f t="shared" si="0"/>
        <v>0.15240998285387694</v>
      </c>
      <c r="F15" s="76">
        <f>分析係数表!C18</f>
        <v>0.16953824948311513</v>
      </c>
      <c r="G15" s="77">
        <f t="shared" si="1"/>
        <v>2.5839321696797889E-2</v>
      </c>
      <c r="H15" s="77">
        <v>3.9278993380136233E-2</v>
      </c>
      <c r="I15" s="77">
        <f t="shared" si="2"/>
        <v>3.9278993380136233E-2</v>
      </c>
      <c r="J15" s="76">
        <f>分析係数表!G18</f>
        <v>0.21537419573315272</v>
      </c>
      <c r="K15" s="78">
        <f t="shared" si="3"/>
        <v>8.4596816084546705E-3</v>
      </c>
      <c r="L15" s="79"/>
      <c r="M15" s="80"/>
      <c r="N15" s="81">
        <f>分析係数表!H18</f>
        <v>4.4361377966212629E-4</v>
      </c>
      <c r="O15" s="82">
        <f t="shared" si="4"/>
        <v>5.5180575793088134E-3</v>
      </c>
      <c r="P15" s="76">
        <f>分析係数表!C18</f>
        <v>0.16953824948311513</v>
      </c>
      <c r="Q15" s="82">
        <f t="shared" si="5"/>
        <v>9.3552182254305193E-4</v>
      </c>
      <c r="R15" s="83">
        <v>2.8049401522745069E-3</v>
      </c>
      <c r="S15" s="84">
        <f t="shared" si="6"/>
        <v>4.2083933532410737E-2</v>
      </c>
      <c r="T15" s="85">
        <f>分析係数表!F18</f>
        <v>0.45885540128682695</v>
      </c>
      <c r="U15" s="86">
        <f t="shared" si="7"/>
        <v>1.9310440208742483E-2</v>
      </c>
      <c r="V15" s="87">
        <f>分析係数表!D18</f>
        <v>0.10802573653911277</v>
      </c>
      <c r="W15" s="167">
        <f t="shared" si="8"/>
        <v>0</v>
      </c>
      <c r="X15" s="76">
        <f>分析係数表!E18</f>
        <v>0.10599390450389434</v>
      </c>
      <c r="Y15" s="166">
        <f t="shared" si="9"/>
        <v>0</v>
      </c>
    </row>
    <row r="16" spans="1:25" x14ac:dyDescent="0.2">
      <c r="A16" s="6" t="s">
        <v>4</v>
      </c>
      <c r="B16" s="5" t="s">
        <v>32</v>
      </c>
      <c r="C16" s="90"/>
      <c r="D16" s="76">
        <f>投入係数表!G16</f>
        <v>0</v>
      </c>
      <c r="E16" s="77">
        <f t="shared" si="0"/>
        <v>0</v>
      </c>
      <c r="F16" s="76">
        <f>分析係数表!C19</f>
        <v>7.0188221007893126E-2</v>
      </c>
      <c r="G16" s="77">
        <f t="shared" si="1"/>
        <v>0</v>
      </c>
      <c r="H16" s="77">
        <v>5.4687768623273379E-3</v>
      </c>
      <c r="I16" s="77">
        <f t="shared" si="2"/>
        <v>5.4687768623273379E-3</v>
      </c>
      <c r="J16" s="76">
        <f>分析係数表!G19</f>
        <v>5.7542768273716953E-2</v>
      </c>
      <c r="K16" s="78">
        <f t="shared" si="3"/>
        <v>3.1468855972956687E-4</v>
      </c>
      <c r="L16" s="79"/>
      <c r="M16" s="80"/>
      <c r="N16" s="81">
        <f>分析係数表!H19</f>
        <v>-1.1635771269826264E-4</v>
      </c>
      <c r="O16" s="82">
        <f t="shared" si="4"/>
        <v>-1.4473593650646069E-3</v>
      </c>
      <c r="P16" s="76">
        <f>分析係数表!C19</f>
        <v>7.0188221007893126E-2</v>
      </c>
      <c r="Q16" s="82">
        <f t="shared" si="5"/>
        <v>-1.015875789929985E-4</v>
      </c>
      <c r="R16" s="83">
        <v>9.0535297718549496E-4</v>
      </c>
      <c r="S16" s="84">
        <f t="shared" si="6"/>
        <v>6.3741298395128326E-3</v>
      </c>
      <c r="T16" s="85">
        <f>分析係数表!F19</f>
        <v>0.24027993779160187</v>
      </c>
      <c r="U16" s="86">
        <f t="shared" si="7"/>
        <v>1.5315755213137366E-3</v>
      </c>
      <c r="V16" s="87">
        <f>分析係数表!D19</f>
        <v>1.4774494556765163E-2</v>
      </c>
      <c r="W16" s="167">
        <f t="shared" si="8"/>
        <v>0</v>
      </c>
      <c r="X16" s="76">
        <f>分析係数表!E19</f>
        <v>1.6329704510108865E-2</v>
      </c>
      <c r="Y16" s="166">
        <f t="shared" si="9"/>
        <v>0</v>
      </c>
    </row>
    <row r="17" spans="1:25" x14ac:dyDescent="0.2">
      <c r="A17" s="6" t="s">
        <v>5</v>
      </c>
      <c r="B17" s="5" t="s">
        <v>33</v>
      </c>
      <c r="C17" s="90"/>
      <c r="D17" s="76">
        <f>投入係数表!G17</f>
        <v>1.5876039880612181E-3</v>
      </c>
      <c r="E17" s="77">
        <f t="shared" si="0"/>
        <v>0.15876039880612181</v>
      </c>
      <c r="F17" s="76">
        <f>分析係数表!C20</f>
        <v>0.17015847434864362</v>
      </c>
      <c r="G17" s="77">
        <f t="shared" si="1"/>
        <v>2.7014427247831908E-2</v>
      </c>
      <c r="H17" s="77">
        <v>3.8201940258102793E-2</v>
      </c>
      <c r="I17" s="77">
        <f t="shared" si="2"/>
        <v>3.8201940258102793E-2</v>
      </c>
      <c r="J17" s="76">
        <f>分析係数表!G20</f>
        <v>0.1001139508383526</v>
      </c>
      <c r="K17" s="78">
        <f t="shared" si="3"/>
        <v>3.8245471689293863E-3</v>
      </c>
      <c r="L17" s="79"/>
      <c r="M17" s="80"/>
      <c r="N17" s="81">
        <f>分析係数表!H20</f>
        <v>5.5269913531674753E-4</v>
      </c>
      <c r="O17" s="82">
        <f t="shared" si="4"/>
        <v>6.8749569840568826E-3</v>
      </c>
      <c r="P17" s="76">
        <f>分析係数表!C20</f>
        <v>0.17015847434864362</v>
      </c>
      <c r="Q17" s="82">
        <f t="shared" si="5"/>
        <v>1.1698321916196713E-3</v>
      </c>
      <c r="R17" s="83">
        <v>4.1901374500249913E-3</v>
      </c>
      <c r="S17" s="84">
        <f t="shared" si="6"/>
        <v>4.2392077708127786E-2</v>
      </c>
      <c r="T17" s="85">
        <f>分析係数表!F20</f>
        <v>0.22285528243529221</v>
      </c>
      <c r="U17" s="86">
        <f t="shared" si="7"/>
        <v>9.4472984506636729E-3</v>
      </c>
      <c r="V17" s="87">
        <f>分析係数表!D20</f>
        <v>3.9231645775679634E-2</v>
      </c>
      <c r="W17" s="167">
        <f t="shared" si="8"/>
        <v>0</v>
      </c>
      <c r="X17" s="76">
        <f>分析係数表!E20</f>
        <v>4.2487384014325245E-2</v>
      </c>
      <c r="Y17" s="166">
        <f t="shared" si="9"/>
        <v>0</v>
      </c>
    </row>
    <row r="18" spans="1:25" x14ac:dyDescent="0.2">
      <c r="A18" s="6" t="s">
        <v>6</v>
      </c>
      <c r="B18" s="5" t="s">
        <v>34</v>
      </c>
      <c r="C18" s="90"/>
      <c r="D18" s="76">
        <f>投入係数表!G18</f>
        <v>6.3504159522448722E-3</v>
      </c>
      <c r="E18" s="77">
        <f t="shared" si="0"/>
        <v>0.63504159522448722</v>
      </c>
      <c r="F18" s="76">
        <f>分析係数表!C21</f>
        <v>0.30753935376967689</v>
      </c>
      <c r="G18" s="77">
        <f t="shared" si="1"/>
        <v>0.19530028181220352</v>
      </c>
      <c r="H18" s="77">
        <v>0.23139744299864992</v>
      </c>
      <c r="I18" s="77">
        <f t="shared" si="2"/>
        <v>0.23139744299864992</v>
      </c>
      <c r="J18" s="76">
        <f>分析係数表!G21</f>
        <v>0.28506721215663355</v>
      </c>
      <c r="K18" s="78">
        <f t="shared" si="3"/>
        <v>6.5963823975798655E-2</v>
      </c>
      <c r="L18" s="79"/>
      <c r="M18" s="80"/>
      <c r="N18" s="81">
        <f>分析係数表!H21</f>
        <v>9.2358934454245961E-4</v>
      </c>
      <c r="O18" s="82">
        <f t="shared" si="4"/>
        <v>1.1488414960200316E-2</v>
      </c>
      <c r="P18" s="76">
        <f>分析係数表!C21</f>
        <v>0.30753935376967689</v>
      </c>
      <c r="Q18" s="82">
        <f t="shared" si="5"/>
        <v>3.5331397126978936E-3</v>
      </c>
      <c r="R18" s="83">
        <v>9.919727738435944E-3</v>
      </c>
      <c r="S18" s="84">
        <f t="shared" si="6"/>
        <v>0.24131717073708586</v>
      </c>
      <c r="T18" s="85">
        <f>分析係数表!F21</f>
        <v>0.42562828755113968</v>
      </c>
      <c r="U18" s="86">
        <f t="shared" si="7"/>
        <v>0.10271141413751185</v>
      </c>
      <c r="V18" s="87">
        <f>分析係数表!D21</f>
        <v>5.6472822910578611E-2</v>
      </c>
      <c r="W18" s="167">
        <f t="shared" si="8"/>
        <v>0</v>
      </c>
      <c r="X18" s="76">
        <f>分析係数表!E21</f>
        <v>4.989772063120982E-2</v>
      </c>
      <c r="Y18" s="166">
        <f t="shared" si="9"/>
        <v>0</v>
      </c>
    </row>
    <row r="19" spans="1:25" x14ac:dyDescent="0.2">
      <c r="A19" s="6" t="s">
        <v>7</v>
      </c>
      <c r="B19" s="5" t="s">
        <v>268</v>
      </c>
      <c r="C19" s="90"/>
      <c r="D19" s="76">
        <f>投入係数表!G19</f>
        <v>0</v>
      </c>
      <c r="E19" s="77">
        <f t="shared" si="0"/>
        <v>0</v>
      </c>
      <c r="F19" s="76">
        <f>分析係数表!C22</f>
        <v>4.2074718897352148E-2</v>
      </c>
      <c r="G19" s="77">
        <f t="shared" si="1"/>
        <v>0</v>
      </c>
      <c r="H19" s="77">
        <v>9.4811575037155257E-4</v>
      </c>
      <c r="I19" s="77">
        <f t="shared" si="2"/>
        <v>9.4811575037155257E-4</v>
      </c>
      <c r="J19" s="76">
        <f>分析係数表!G22</f>
        <v>0.19450101832993891</v>
      </c>
      <c r="K19" s="78">
        <f t="shared" si="3"/>
        <v>1.8440947894192113E-4</v>
      </c>
      <c r="L19" s="79"/>
      <c r="M19" s="80"/>
      <c r="N19" s="81">
        <f>分析係数表!H22</f>
        <v>4.363414226184849E-5</v>
      </c>
      <c r="O19" s="82">
        <f t="shared" si="4"/>
        <v>5.427597618992276E-4</v>
      </c>
      <c r="P19" s="76">
        <f>分析係数表!C22</f>
        <v>4.2074718897352148E-2</v>
      </c>
      <c r="Q19" s="82">
        <f t="shared" si="5"/>
        <v>2.2836464410703785E-5</v>
      </c>
      <c r="R19" s="83">
        <v>3.101922744401686E-4</v>
      </c>
      <c r="S19" s="84">
        <f t="shared" si="6"/>
        <v>1.2583080248117211E-3</v>
      </c>
      <c r="T19" s="85">
        <f>分析係数表!F22</f>
        <v>0.41276306856754924</v>
      </c>
      <c r="U19" s="86">
        <f t="shared" si="7"/>
        <v>5.1938308152445786E-4</v>
      </c>
      <c r="V19" s="87">
        <f>分析係数表!D22</f>
        <v>1.3577732518669382E-2</v>
      </c>
      <c r="W19" s="167">
        <f t="shared" si="8"/>
        <v>0</v>
      </c>
      <c r="X19" s="76">
        <f>分析係数表!E22</f>
        <v>9.5044127630685669E-3</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0.21523178807947019</v>
      </c>
      <c r="K20" s="78">
        <f t="shared" si="3"/>
        <v>0</v>
      </c>
      <c r="L20" s="79"/>
      <c r="M20" s="80"/>
      <c r="N20" s="81">
        <f>分析係数表!H23</f>
        <v>2.908942817456566E-5</v>
      </c>
      <c r="O20" s="82">
        <f t="shared" si="4"/>
        <v>3.6183984126615171E-4</v>
      </c>
      <c r="P20" s="76">
        <f>分析係数表!C23</f>
        <v>0</v>
      </c>
      <c r="Q20" s="82">
        <f t="shared" si="5"/>
        <v>0</v>
      </c>
      <c r="R20" s="83">
        <v>0</v>
      </c>
      <c r="S20" s="84">
        <f t="shared" si="6"/>
        <v>0</v>
      </c>
      <c r="T20" s="85">
        <f>分析係数表!F23</f>
        <v>0.43984547461368656</v>
      </c>
      <c r="U20" s="86">
        <f t="shared" si="7"/>
        <v>0</v>
      </c>
      <c r="V20" s="87">
        <f>分析係数表!D23</f>
        <v>0.11589403973509933</v>
      </c>
      <c r="W20" s="167">
        <f t="shared" si="8"/>
        <v>0</v>
      </c>
      <c r="X20" s="76">
        <f>分析係数表!E23</f>
        <v>0.11479028697571744</v>
      </c>
      <c r="Y20" s="166">
        <f t="shared" si="9"/>
        <v>0</v>
      </c>
    </row>
    <row r="21" spans="1:25" x14ac:dyDescent="0.2">
      <c r="A21" s="6" t="s">
        <v>9</v>
      </c>
      <c r="B21" s="5" t="s">
        <v>270</v>
      </c>
      <c r="C21" s="90"/>
      <c r="D21" s="76">
        <f>投入係数表!G21</f>
        <v>0</v>
      </c>
      <c r="E21" s="77">
        <f t="shared" si="0"/>
        <v>0</v>
      </c>
      <c r="F21" s="76">
        <f>分析係数表!C24</f>
        <v>7.1732954545454586E-2</v>
      </c>
      <c r="G21" s="77">
        <f t="shared" si="1"/>
        <v>0</v>
      </c>
      <c r="H21" s="77">
        <v>1.7602992735728383E-3</v>
      </c>
      <c r="I21" s="77">
        <f t="shared" si="2"/>
        <v>1.7602992735728383E-3</v>
      </c>
      <c r="J21" s="76">
        <f>分析係数表!G24</f>
        <v>0.20895522388059701</v>
      </c>
      <c r="K21" s="78">
        <f t="shared" si="3"/>
        <v>3.6782372880626472E-4</v>
      </c>
      <c r="L21" s="79"/>
      <c r="M21" s="80"/>
      <c r="N21" s="81">
        <f>分析係数表!H24</f>
        <v>3.4907313809478792E-4</v>
      </c>
      <c r="O21" s="82">
        <f t="shared" si="4"/>
        <v>4.3420780951938208E-3</v>
      </c>
      <c r="P21" s="76">
        <f>分析係数表!C24</f>
        <v>7.1732954545454586E-2</v>
      </c>
      <c r="Q21" s="82">
        <f t="shared" si="5"/>
        <v>3.1147009063535236E-4</v>
      </c>
      <c r="R21" s="83">
        <v>1.3028495251683179E-3</v>
      </c>
      <c r="S21" s="84">
        <f t="shared" si="6"/>
        <v>3.0631487987411565E-3</v>
      </c>
      <c r="T21" s="85">
        <f>分析係数表!F24</f>
        <v>0.39402985074626867</v>
      </c>
      <c r="U21" s="86">
        <f t="shared" si="7"/>
        <v>1.2069720639815902E-3</v>
      </c>
      <c r="V21" s="87">
        <f>分析係数表!D24</f>
        <v>2.9850746268656716E-2</v>
      </c>
      <c r="W21" s="167">
        <f t="shared" si="8"/>
        <v>0</v>
      </c>
      <c r="X21" s="76">
        <f>分析係数表!E24</f>
        <v>2.3880597014925373E-2</v>
      </c>
      <c r="Y21" s="166">
        <f t="shared" si="9"/>
        <v>0</v>
      </c>
    </row>
    <row r="22" spans="1:25" x14ac:dyDescent="0.2">
      <c r="A22" s="6" t="s">
        <v>10</v>
      </c>
      <c r="B22" s="5" t="s">
        <v>271</v>
      </c>
      <c r="C22" s="90"/>
      <c r="D22" s="76">
        <f>投入係数表!G22</f>
        <v>0</v>
      </c>
      <c r="E22" s="77">
        <f t="shared" si="0"/>
        <v>0</v>
      </c>
      <c r="F22" s="76">
        <f>分析係数表!C25</f>
        <v>8.282778259254675E-2</v>
      </c>
      <c r="G22" s="77">
        <f t="shared" si="1"/>
        <v>0</v>
      </c>
      <c r="H22" s="77">
        <v>5.2622915217760552E-3</v>
      </c>
      <c r="I22" s="77">
        <f t="shared" si="2"/>
        <v>5.2622915217760552E-3</v>
      </c>
      <c r="J22" s="76">
        <f>分析係数表!G25</f>
        <v>0.19696794352505498</v>
      </c>
      <c r="K22" s="78">
        <f t="shared" si="3"/>
        <v>1.0365027392735618E-3</v>
      </c>
      <c r="L22" s="79"/>
      <c r="M22" s="80"/>
      <c r="N22" s="81">
        <f>分析係数表!H25</f>
        <v>5.163373500985404E-4</v>
      </c>
      <c r="O22" s="82">
        <f t="shared" si="4"/>
        <v>6.422657182474192E-3</v>
      </c>
      <c r="P22" s="76">
        <f>分析係数表!C25</f>
        <v>8.282778259254675E-2</v>
      </c>
      <c r="Q22" s="82">
        <f t="shared" si="5"/>
        <v>5.319744527764312E-4</v>
      </c>
      <c r="R22" s="83">
        <v>3.2755361176329623E-3</v>
      </c>
      <c r="S22" s="84">
        <f t="shared" si="6"/>
        <v>8.5378276394090166E-3</v>
      </c>
      <c r="T22" s="85">
        <f>分析係数表!F25</f>
        <v>0.35065385950700151</v>
      </c>
      <c r="U22" s="86">
        <f t="shared" si="7"/>
        <v>2.9938222135643235E-3</v>
      </c>
      <c r="V22" s="87">
        <f>分析係数表!D25</f>
        <v>4.351348223585233E-2</v>
      </c>
      <c r="W22" s="167">
        <f t="shared" si="8"/>
        <v>0</v>
      </c>
      <c r="X22" s="76">
        <f>分析係数表!E25</f>
        <v>4.1546117347529221E-2</v>
      </c>
      <c r="Y22" s="166">
        <f t="shared" si="9"/>
        <v>0</v>
      </c>
    </row>
    <row r="23" spans="1:25" x14ac:dyDescent="0.2">
      <c r="A23" s="6" t="s">
        <v>11</v>
      </c>
      <c r="B23" s="5" t="s">
        <v>35</v>
      </c>
      <c r="C23" s="90"/>
      <c r="D23" s="76">
        <f>投入係数表!G23</f>
        <v>0</v>
      </c>
      <c r="E23" s="77">
        <f t="shared" si="0"/>
        <v>0</v>
      </c>
      <c r="F23" s="76">
        <f>分析係数表!C26</f>
        <v>0.67408011178388449</v>
      </c>
      <c r="G23" s="77">
        <f t="shared" si="1"/>
        <v>0</v>
      </c>
      <c r="H23" s="77">
        <v>1.4762286483904515E-2</v>
      </c>
      <c r="I23" s="77">
        <f t="shared" si="2"/>
        <v>1.4762286483904515E-2</v>
      </c>
      <c r="J23" s="76">
        <f>分析係数表!G26</f>
        <v>0.19641156410335187</v>
      </c>
      <c r="K23" s="78">
        <f t="shared" si="3"/>
        <v>2.8994837780454566E-3</v>
      </c>
      <c r="L23" s="79"/>
      <c r="M23" s="80"/>
      <c r="N23" s="81">
        <f>分析係数表!H26</f>
        <v>1.0886718494331198E-2</v>
      </c>
      <c r="O23" s="82">
        <f t="shared" si="4"/>
        <v>0.13541856059385726</v>
      </c>
      <c r="P23" s="76">
        <f>分析係数表!C26</f>
        <v>0.67408011178388449</v>
      </c>
      <c r="Q23" s="82">
        <f t="shared" si="5"/>
        <v>9.128295846272004E-2</v>
      </c>
      <c r="R23" s="83">
        <v>0.10403353444323452</v>
      </c>
      <c r="S23" s="84">
        <f t="shared" si="6"/>
        <v>0.11879582092713903</v>
      </c>
      <c r="T23" s="85">
        <f>分析係数表!F26</f>
        <v>0.33487971980706011</v>
      </c>
      <c r="U23" s="86">
        <f t="shared" si="7"/>
        <v>3.9782311226330004E-2</v>
      </c>
      <c r="V23" s="87">
        <f>分析係数表!D26</f>
        <v>4.2244001351808044E-2</v>
      </c>
      <c r="W23" s="167">
        <f t="shared" si="8"/>
        <v>0</v>
      </c>
      <c r="X23" s="76">
        <f>分析係数表!E26</f>
        <v>4.5807858920396939E-2</v>
      </c>
      <c r="Y23" s="166">
        <f t="shared" si="9"/>
        <v>0</v>
      </c>
    </row>
    <row r="24" spans="1:25" x14ac:dyDescent="0.2">
      <c r="A24" s="6" t="s">
        <v>12</v>
      </c>
      <c r="B24" s="5" t="s">
        <v>365</v>
      </c>
      <c r="C24" s="90"/>
      <c r="D24" s="76">
        <f>投入係数表!G24</f>
        <v>0</v>
      </c>
      <c r="E24" s="77">
        <f t="shared" si="0"/>
        <v>0</v>
      </c>
      <c r="F24" s="76">
        <f>分析係数表!C27</f>
        <v>6.0248713550600352E-2</v>
      </c>
      <c r="G24" s="77">
        <f t="shared" si="1"/>
        <v>0</v>
      </c>
      <c r="H24" s="77">
        <v>2.2606195330431288E-4</v>
      </c>
      <c r="I24" s="77">
        <f t="shared" si="2"/>
        <v>2.2606195330431288E-4</v>
      </c>
      <c r="J24" s="76">
        <f>分析係数表!G27</f>
        <v>0.16803278688524589</v>
      </c>
      <c r="K24" s="78">
        <f t="shared" si="3"/>
        <v>3.7985820022446013E-5</v>
      </c>
      <c r="L24" s="79"/>
      <c r="M24" s="80"/>
      <c r="N24" s="81">
        <f>分析係数表!H27</f>
        <v>1.0879446137287556E-2</v>
      </c>
      <c r="O24" s="82">
        <f t="shared" si="4"/>
        <v>0.13532810063354073</v>
      </c>
      <c r="P24" s="76">
        <f>分析係数表!C27</f>
        <v>6.0248713550600352E-2</v>
      </c>
      <c r="Q24" s="82">
        <f t="shared" si="5"/>
        <v>8.1533439704170128E-3</v>
      </c>
      <c r="R24" s="83">
        <v>8.2522859176147028E-3</v>
      </c>
      <c r="S24" s="84">
        <f t="shared" si="6"/>
        <v>8.4783478709190164E-3</v>
      </c>
      <c r="T24" s="85">
        <f>分析係数表!F27</f>
        <v>0.31967213114754101</v>
      </c>
      <c r="U24" s="86">
        <f t="shared" si="7"/>
        <v>2.7102915325068989E-3</v>
      </c>
      <c r="V24" s="87">
        <f>分析係数表!D27</f>
        <v>1.6393442622950821E-2</v>
      </c>
      <c r="W24" s="167">
        <f t="shared" si="8"/>
        <v>0</v>
      </c>
      <c r="X24" s="76">
        <f>分析係数表!E27</f>
        <v>1.7759562841530054E-2</v>
      </c>
      <c r="Y24" s="166">
        <f t="shared" si="9"/>
        <v>0</v>
      </c>
    </row>
    <row r="25" spans="1:25" x14ac:dyDescent="0.2">
      <c r="A25" s="6" t="s">
        <v>13</v>
      </c>
      <c r="B25" s="5" t="s">
        <v>191</v>
      </c>
      <c r="C25" s="90"/>
      <c r="D25" s="76">
        <f>投入係数表!G25</f>
        <v>0</v>
      </c>
      <c r="E25" s="77">
        <f t="shared" si="0"/>
        <v>0</v>
      </c>
      <c r="F25" s="76">
        <f>分析係数表!C28</f>
        <v>0.15853112404836545</v>
      </c>
      <c r="G25" s="77">
        <f t="shared" si="1"/>
        <v>0</v>
      </c>
      <c r="H25" s="77">
        <v>1.1004499970241059E-2</v>
      </c>
      <c r="I25" s="77">
        <f t="shared" si="2"/>
        <v>1.1004499970241059E-2</v>
      </c>
      <c r="J25" s="76">
        <f>分析係数表!G28</f>
        <v>0.12484608017512655</v>
      </c>
      <c r="K25" s="78">
        <f t="shared" si="3"/>
        <v>1.373868685571893E-3</v>
      </c>
      <c r="L25" s="79"/>
      <c r="M25" s="80"/>
      <c r="N25" s="81">
        <f>分析係数表!H28</f>
        <v>2.0813485858901727E-2</v>
      </c>
      <c r="O25" s="82">
        <f t="shared" si="4"/>
        <v>0.25889640642593154</v>
      </c>
      <c r="P25" s="76">
        <f>分析係数表!C28</f>
        <v>0.15853112404836545</v>
      </c>
      <c r="Q25" s="82">
        <f t="shared" si="5"/>
        <v>4.1043138322785389E-2</v>
      </c>
      <c r="R25" s="83">
        <v>4.6621167247147176E-2</v>
      </c>
      <c r="S25" s="84">
        <f t="shared" si="6"/>
        <v>5.7625667217388238E-2</v>
      </c>
      <c r="T25" s="85">
        <f>分析係数表!F28</f>
        <v>0.21350389930223013</v>
      </c>
      <c r="U25" s="86">
        <f t="shared" si="7"/>
        <v>1.2303304650805083E-2</v>
      </c>
      <c r="V25" s="87">
        <f>分析係数表!D28</f>
        <v>5.3153646189629221E-2</v>
      </c>
      <c r="W25" s="167">
        <f t="shared" si="8"/>
        <v>0</v>
      </c>
      <c r="X25" s="76">
        <f>分析係数表!E28</f>
        <v>4.6791626761526886E-2</v>
      </c>
      <c r="Y25" s="166">
        <f t="shared" si="9"/>
        <v>0</v>
      </c>
    </row>
    <row r="26" spans="1:25" x14ac:dyDescent="0.2">
      <c r="A26" s="6" t="s">
        <v>14</v>
      </c>
      <c r="B26" s="5" t="s">
        <v>50</v>
      </c>
      <c r="C26" s="90"/>
      <c r="D26" s="76">
        <f>投入係数表!G26</f>
        <v>1.0033657204546898E-2</v>
      </c>
      <c r="E26" s="77">
        <f t="shared" si="0"/>
        <v>1.0033657204546897</v>
      </c>
      <c r="F26" s="76">
        <f>分析係数表!C29</f>
        <v>0.64680851063829792</v>
      </c>
      <c r="G26" s="77">
        <f t="shared" si="1"/>
        <v>0.64898548727282068</v>
      </c>
      <c r="H26" s="77">
        <v>0.78976967188817315</v>
      </c>
      <c r="I26" s="77">
        <f t="shared" si="2"/>
        <v>0.78976967188817315</v>
      </c>
      <c r="J26" s="76">
        <f>分析係数表!G29</f>
        <v>0.2586455783593799</v>
      </c>
      <c r="K26" s="78">
        <f t="shared" si="3"/>
        <v>0.20427043355621424</v>
      </c>
      <c r="L26" s="79"/>
      <c r="M26" s="80"/>
      <c r="N26" s="81">
        <f>分析係数表!H29</f>
        <v>9.8394990800468336E-3</v>
      </c>
      <c r="O26" s="82">
        <f t="shared" si="4"/>
        <v>0.1223923263082758</v>
      </c>
      <c r="P26" s="76">
        <f>分析係数表!C29</f>
        <v>0.64680851063829792</v>
      </c>
      <c r="Q26" s="82">
        <f t="shared" si="5"/>
        <v>7.9164398293012445E-2</v>
      </c>
      <c r="R26" s="83">
        <v>0.12004768280313216</v>
      </c>
      <c r="S26" s="84">
        <f t="shared" si="6"/>
        <v>0.90981735469130531</v>
      </c>
      <c r="T26" s="85">
        <f>分析係数表!F29</f>
        <v>0.37783217222117615</v>
      </c>
      <c r="U26" s="86">
        <f t="shared" si="7"/>
        <v>0.34375826744754018</v>
      </c>
      <c r="V26" s="87">
        <f>分析係数表!D29</f>
        <v>7.0859222996296989E-2</v>
      </c>
      <c r="W26" s="167">
        <f t="shared" si="8"/>
        <v>0</v>
      </c>
      <c r="X26" s="76">
        <f>分析係数表!E29</f>
        <v>5.4980229711918661E-2</v>
      </c>
      <c r="Y26" s="166">
        <f t="shared" si="9"/>
        <v>0</v>
      </c>
    </row>
    <row r="27" spans="1:25" x14ac:dyDescent="0.2">
      <c r="A27" s="6" t="s">
        <v>15</v>
      </c>
      <c r="B27" s="5" t="s">
        <v>36</v>
      </c>
      <c r="C27" s="90"/>
      <c r="D27" s="76">
        <f>投入係数表!G27</f>
        <v>5.7153743570203847E-4</v>
      </c>
      <c r="E27" s="77">
        <f t="shared" si="0"/>
        <v>5.7153743570203849E-2</v>
      </c>
      <c r="F27" s="76">
        <f>分析係数表!C30</f>
        <v>1</v>
      </c>
      <c r="G27" s="77">
        <f t="shared" si="1"/>
        <v>5.7153743570203849E-2</v>
      </c>
      <c r="H27" s="77">
        <v>0.14244850226112019</v>
      </c>
      <c r="I27" s="77">
        <f t="shared" si="2"/>
        <v>0.14244850226112019</v>
      </c>
      <c r="J27" s="76">
        <f>分析係数表!G30</f>
        <v>0.34450721322190581</v>
      </c>
      <c r="K27" s="78">
        <f t="shared" si="3"/>
        <v>4.9074536541612861E-2</v>
      </c>
      <c r="L27" s="79"/>
      <c r="M27" s="80"/>
      <c r="N27" s="81">
        <f>分析係数表!H30</f>
        <v>0</v>
      </c>
      <c r="O27" s="82">
        <f t="shared" si="4"/>
        <v>0</v>
      </c>
      <c r="P27" s="76">
        <f>分析係数表!C30</f>
        <v>1</v>
      </c>
      <c r="Q27" s="82">
        <f t="shared" si="5"/>
        <v>0</v>
      </c>
      <c r="R27" s="83">
        <v>3.1280189867076244E-2</v>
      </c>
      <c r="S27" s="84">
        <f t="shared" si="6"/>
        <v>0.17372869212819642</v>
      </c>
      <c r="T27" s="85">
        <f>分析係数表!F30</f>
        <v>0.4405434427377562</v>
      </c>
      <c r="U27" s="86">
        <f t="shared" si="7"/>
        <v>7.6535036132483372E-2</v>
      </c>
      <c r="V27" s="87">
        <f>分析係数表!D30</f>
        <v>0.11695223866660441</v>
      </c>
      <c r="W27" s="167">
        <f t="shared" si="8"/>
        <v>0</v>
      </c>
      <c r="X27" s="76">
        <f>分析係数表!E30</f>
        <v>6.7136654372286289E-2</v>
      </c>
      <c r="Y27" s="166">
        <f t="shared" si="9"/>
        <v>0</v>
      </c>
    </row>
    <row r="28" spans="1:25" x14ac:dyDescent="0.2">
      <c r="A28" s="6" t="s">
        <v>16</v>
      </c>
      <c r="B28" s="5" t="s">
        <v>192</v>
      </c>
      <c r="C28" s="90"/>
      <c r="D28" s="76">
        <f>投入係数表!G28</f>
        <v>1.4542452530640756E-2</v>
      </c>
      <c r="E28" s="77">
        <f t="shared" si="0"/>
        <v>1.4542452530640757</v>
      </c>
      <c r="F28" s="76">
        <f>分析係数表!C31</f>
        <v>0.1179326099371788</v>
      </c>
      <c r="G28" s="77">
        <f t="shared" si="1"/>
        <v>0.17150293818259951</v>
      </c>
      <c r="H28" s="77">
        <v>0.22201750401170295</v>
      </c>
      <c r="I28" s="77">
        <f t="shared" si="2"/>
        <v>0.22201750401170295</v>
      </c>
      <c r="J28" s="76">
        <f>分析係数表!G31</f>
        <v>7.0682730923694773E-2</v>
      </c>
      <c r="K28" s="78">
        <f t="shared" si="3"/>
        <v>1.5692803496409523E-2</v>
      </c>
      <c r="L28" s="79"/>
      <c r="M28" s="80"/>
      <c r="N28" s="81">
        <f>分析係数表!H31</f>
        <v>2.2689753976161214E-2</v>
      </c>
      <c r="O28" s="82">
        <f t="shared" si="4"/>
        <v>0.28223507618759835</v>
      </c>
      <c r="P28" s="76">
        <f>分析係数表!C31</f>
        <v>0.1179326099371788</v>
      </c>
      <c r="Q28" s="82">
        <f t="shared" si="5"/>
        <v>3.3284719150621978E-2</v>
      </c>
      <c r="R28" s="83">
        <v>4.3349451539255304E-2</v>
      </c>
      <c r="S28" s="84">
        <f t="shared" si="6"/>
        <v>0.26536695555095824</v>
      </c>
      <c r="T28" s="85">
        <f>分析係数表!F31</f>
        <v>0.34457831325301203</v>
      </c>
      <c r="U28" s="86">
        <f t="shared" si="7"/>
        <v>9.1439697936836206E-2</v>
      </c>
      <c r="V28" s="87">
        <f>分析係数表!D31</f>
        <v>1.8473895582329317E-2</v>
      </c>
      <c r="W28" s="167">
        <f t="shared" si="8"/>
        <v>0</v>
      </c>
      <c r="X28" s="76">
        <f>分析係数表!E31</f>
        <v>1.6064257028112448E-2</v>
      </c>
      <c r="Y28" s="166">
        <f t="shared" si="9"/>
        <v>0</v>
      </c>
    </row>
    <row r="29" spans="1:25" x14ac:dyDescent="0.2">
      <c r="A29" s="6" t="s">
        <v>17</v>
      </c>
      <c r="B29" s="5" t="s">
        <v>272</v>
      </c>
      <c r="C29" s="90"/>
      <c r="D29" s="76">
        <f>投入係数表!G29</f>
        <v>1.9686289451959103E-3</v>
      </c>
      <c r="E29" s="77">
        <f t="shared" si="0"/>
        <v>0.19686289451959102</v>
      </c>
      <c r="F29" s="76">
        <f>分析係数表!C32</f>
        <v>0.90289699570815452</v>
      </c>
      <c r="G29" s="77">
        <f t="shared" si="1"/>
        <v>0.17774691602815004</v>
      </c>
      <c r="H29" s="77">
        <v>0.22596568505808437</v>
      </c>
      <c r="I29" s="77">
        <f t="shared" si="2"/>
        <v>0.22596568505808437</v>
      </c>
      <c r="J29" s="76">
        <f>分析係数表!G32</f>
        <v>0.14049586776859505</v>
      </c>
      <c r="K29" s="78">
        <f t="shared" si="3"/>
        <v>3.1747245008160611E-2</v>
      </c>
      <c r="L29" s="79"/>
      <c r="M29" s="80"/>
      <c r="N29" s="81">
        <f>分析係数表!H32</f>
        <v>6.5160319111027074E-3</v>
      </c>
      <c r="O29" s="82">
        <f t="shared" si="4"/>
        <v>8.1052124443617979E-2</v>
      </c>
      <c r="P29" s="76">
        <f>分析係数表!C32</f>
        <v>0.90289699570815452</v>
      </c>
      <c r="Q29" s="82">
        <f t="shared" si="5"/>
        <v>7.3181719655906141E-2</v>
      </c>
      <c r="R29" s="83">
        <v>9.5302981353411573E-2</v>
      </c>
      <c r="S29" s="84">
        <f t="shared" si="6"/>
        <v>0.32126866641149593</v>
      </c>
      <c r="T29" s="85">
        <f>分析係数表!F32</f>
        <v>0.48288075560802834</v>
      </c>
      <c r="U29" s="86">
        <f t="shared" si="7"/>
        <v>0.15513445638996676</v>
      </c>
      <c r="V29" s="87">
        <f>分析係数表!D32</f>
        <v>1.475796930342385E-2</v>
      </c>
      <c r="W29" s="167">
        <f t="shared" si="8"/>
        <v>0</v>
      </c>
      <c r="X29" s="76">
        <f>分析係数表!E32</f>
        <v>1.8890200708382526E-2</v>
      </c>
      <c r="Y29" s="166">
        <f t="shared" si="9"/>
        <v>0</v>
      </c>
    </row>
    <row r="30" spans="1:25" x14ac:dyDescent="0.2">
      <c r="A30" s="6" t="s">
        <v>18</v>
      </c>
      <c r="B30" s="5" t="s">
        <v>273</v>
      </c>
      <c r="C30" s="90"/>
      <c r="D30" s="76">
        <f>投入係数表!G30</f>
        <v>8.8905823331428204E-4</v>
      </c>
      <c r="E30" s="77">
        <f t="shared" si="0"/>
        <v>8.8905823331428199E-2</v>
      </c>
      <c r="F30" s="76">
        <f>分析係数表!C33</f>
        <v>0.9642857142857143</v>
      </c>
      <c r="G30" s="77">
        <f t="shared" si="1"/>
        <v>8.5730615355305767E-2</v>
      </c>
      <c r="H30" s="77">
        <v>0.12182803473080238</v>
      </c>
      <c r="I30" s="77">
        <f t="shared" si="2"/>
        <v>0.12182803473080238</v>
      </c>
      <c r="J30" s="76">
        <f>分析係数表!G33</f>
        <v>0.50770178681454092</v>
      </c>
      <c r="K30" s="78">
        <f t="shared" si="3"/>
        <v>6.1852310916932315E-2</v>
      </c>
      <c r="L30" s="79"/>
      <c r="M30" s="80"/>
      <c r="N30" s="81">
        <f>分析係数表!H33</f>
        <v>9.5995112976066674E-4</v>
      </c>
      <c r="O30" s="82">
        <f t="shared" si="4"/>
        <v>1.1940714761783006E-2</v>
      </c>
      <c r="P30" s="76">
        <f>分析係数表!C33</f>
        <v>0.9642857142857143</v>
      </c>
      <c r="Q30" s="82">
        <f t="shared" si="5"/>
        <v>1.15142606631479E-2</v>
      </c>
      <c r="R30" s="83">
        <v>3.925973252910267E-2</v>
      </c>
      <c r="S30" s="84">
        <f t="shared" si="6"/>
        <v>0.16108776725990503</v>
      </c>
      <c r="T30" s="85">
        <f>分析係数表!F33</f>
        <v>0.64571780653111521</v>
      </c>
      <c r="U30" s="86">
        <f t="shared" si="7"/>
        <v>0.10401723973406067</v>
      </c>
      <c r="V30" s="87">
        <f>分析係数表!D33</f>
        <v>6.5311152187307459E-2</v>
      </c>
      <c r="W30" s="167">
        <f t="shared" si="8"/>
        <v>0</v>
      </c>
      <c r="X30" s="76">
        <f>分析係数表!E33</f>
        <v>5.730129390018484E-2</v>
      </c>
      <c r="Y30" s="166">
        <f t="shared" si="9"/>
        <v>0</v>
      </c>
    </row>
    <row r="31" spans="1:25" x14ac:dyDescent="0.2">
      <c r="A31" s="6" t="s">
        <v>19</v>
      </c>
      <c r="B31" s="5" t="s">
        <v>274</v>
      </c>
      <c r="C31" s="90"/>
      <c r="D31" s="76">
        <f>投入係数表!G31</f>
        <v>8.1602844986346609E-2</v>
      </c>
      <c r="E31" s="77">
        <f t="shared" si="0"/>
        <v>8.1602844986346614</v>
      </c>
      <c r="F31" s="76">
        <f>分析係数表!C34</f>
        <v>0.30203352059055666</v>
      </c>
      <c r="G31" s="77">
        <f t="shared" si="1"/>
        <v>2.4646794561431724</v>
      </c>
      <c r="H31" s="77">
        <v>2.9942669117628649</v>
      </c>
      <c r="I31" s="77">
        <f t="shared" si="2"/>
        <v>2.9942669117628649</v>
      </c>
      <c r="J31" s="76">
        <f>分析係数表!G34</f>
        <v>0.42483507228746548</v>
      </c>
      <c r="K31" s="78">
        <f t="shared" si="3"/>
        <v>1.2720695999067426</v>
      </c>
      <c r="L31" s="79"/>
      <c r="M31" s="80"/>
      <c r="N31" s="81">
        <f>分析係数表!H34</f>
        <v>0.16119179387231194</v>
      </c>
      <c r="O31" s="82">
        <f t="shared" si="4"/>
        <v>2.005045020416063</v>
      </c>
      <c r="P31" s="76">
        <f>分析係数表!C34</f>
        <v>0.30203352059055666</v>
      </c>
      <c r="Q31" s="82">
        <f t="shared" si="5"/>
        <v>0.60559080645882812</v>
      </c>
      <c r="R31" s="83">
        <v>0.66735719873809807</v>
      </c>
      <c r="S31" s="84">
        <f t="shared" si="6"/>
        <v>3.6616241105009628</v>
      </c>
      <c r="T31" s="85">
        <f>分析係数表!F34</f>
        <v>0.69971459317830909</v>
      </c>
      <c r="U31" s="86">
        <f t="shared" si="7"/>
        <v>2.5620918248510689</v>
      </c>
      <c r="V31" s="87">
        <f>分析係数表!D34</f>
        <v>0.22921442942029663</v>
      </c>
      <c r="W31" s="167">
        <f t="shared" si="8"/>
        <v>1</v>
      </c>
      <c r="X31" s="76">
        <f>分析係数表!E34</f>
        <v>0.15341786365975763</v>
      </c>
      <c r="Y31" s="166">
        <f t="shared" si="9"/>
        <v>1</v>
      </c>
    </row>
    <row r="32" spans="1:25" x14ac:dyDescent="0.2">
      <c r="A32" s="6" t="s">
        <v>20</v>
      </c>
      <c r="B32" s="5" t="s">
        <v>37</v>
      </c>
      <c r="C32" s="90"/>
      <c r="D32" s="76">
        <f>投入係数表!G32</f>
        <v>4.4452911665714108E-3</v>
      </c>
      <c r="E32" s="77">
        <f t="shared" si="0"/>
        <v>0.44452911665714107</v>
      </c>
      <c r="F32" s="76">
        <f>分析係数表!C35</f>
        <v>0.24187752657583472</v>
      </c>
      <c r="G32" s="77">
        <f t="shared" si="1"/>
        <v>0.10752160322796997</v>
      </c>
      <c r="H32" s="77">
        <v>0.16827127935867026</v>
      </c>
      <c r="I32" s="77">
        <f t="shared" si="2"/>
        <v>0.16827127935867026</v>
      </c>
      <c r="J32" s="76">
        <f>分析係数表!G35</f>
        <v>0.31447635625181319</v>
      </c>
      <c r="K32" s="78">
        <f t="shared" si="3"/>
        <v>5.2917338794545569E-2</v>
      </c>
      <c r="L32" s="79"/>
      <c r="M32" s="80"/>
      <c r="N32" s="81">
        <f>分析係数表!H35</f>
        <v>6.1051437381369679E-2</v>
      </c>
      <c r="O32" s="82">
        <f t="shared" si="4"/>
        <v>0.7594113668573359</v>
      </c>
      <c r="P32" s="76">
        <f>分析係数表!C35</f>
        <v>0.24187752657583472</v>
      </c>
      <c r="Q32" s="82">
        <f t="shared" si="5"/>
        <v>0.18368454306902623</v>
      </c>
      <c r="R32" s="83">
        <v>0.22878494932274571</v>
      </c>
      <c r="S32" s="84">
        <f t="shared" si="6"/>
        <v>0.39705622868141599</v>
      </c>
      <c r="T32" s="85">
        <f>分析係数表!F35</f>
        <v>0.64519872352770524</v>
      </c>
      <c r="U32" s="86">
        <f t="shared" si="7"/>
        <v>0.25618017191397424</v>
      </c>
      <c r="V32" s="87">
        <f>分析係数表!D35</f>
        <v>9.0803597331012481E-2</v>
      </c>
      <c r="W32" s="167">
        <f t="shared" si="8"/>
        <v>0</v>
      </c>
      <c r="X32" s="76">
        <f>分析係数表!E35</f>
        <v>8.3260806498404408E-2</v>
      </c>
      <c r="Y32" s="166">
        <f t="shared" si="9"/>
        <v>0</v>
      </c>
    </row>
    <row r="33" spans="1:25" x14ac:dyDescent="0.2">
      <c r="A33" s="6" t="s">
        <v>21</v>
      </c>
      <c r="B33" s="5" t="s">
        <v>38</v>
      </c>
      <c r="C33" s="90"/>
      <c r="D33" s="76">
        <f>投入係数表!G33</f>
        <v>1.5876039880612181E-3</v>
      </c>
      <c r="E33" s="77">
        <f t="shared" si="0"/>
        <v>0.15876039880612181</v>
      </c>
      <c r="F33" s="76">
        <f>分析係数表!C36</f>
        <v>0.77936171821825606</v>
      </c>
      <c r="G33" s="77">
        <f t="shared" si="1"/>
        <v>0.12373177719855466</v>
      </c>
      <c r="H33" s="77">
        <v>0.26636087093780786</v>
      </c>
      <c r="I33" s="77">
        <f t="shared" si="2"/>
        <v>0.26636087093780786</v>
      </c>
      <c r="J33" s="76">
        <f>分析係数表!G36</f>
        <v>1.8652197083474639E-2</v>
      </c>
      <c r="K33" s="78">
        <f t="shared" si="3"/>
        <v>4.9682154600579446E-3</v>
      </c>
      <c r="L33" s="79"/>
      <c r="M33" s="80"/>
      <c r="N33" s="81">
        <f>分析係数表!H36</f>
        <v>0.16962772804293599</v>
      </c>
      <c r="O33" s="82">
        <f t="shared" si="4"/>
        <v>2.1099785743832471</v>
      </c>
      <c r="P33" s="76">
        <f>分析係数表!C36</f>
        <v>0.77936171821825606</v>
      </c>
      <c r="Q33" s="82">
        <f t="shared" si="5"/>
        <v>1.6444365271350339</v>
      </c>
      <c r="R33" s="83">
        <v>1.7167911971836625</v>
      </c>
      <c r="S33" s="84">
        <f t="shared" si="6"/>
        <v>1.9831520681214703</v>
      </c>
      <c r="T33" s="85">
        <f>分析係数表!F36</f>
        <v>0.88299985465820452</v>
      </c>
      <c r="U33" s="86">
        <f t="shared" si="7"/>
        <v>1.7511229879163759</v>
      </c>
      <c r="V33" s="87">
        <f>分析係数表!D36</f>
        <v>1.046460927280655E-2</v>
      </c>
      <c r="W33" s="167">
        <f t="shared" si="8"/>
        <v>0</v>
      </c>
      <c r="X33" s="76">
        <f>分析係数表!E36</f>
        <v>2.9068359091129307E-3</v>
      </c>
      <c r="Y33" s="166">
        <f t="shared" si="9"/>
        <v>0</v>
      </c>
    </row>
    <row r="34" spans="1:25" x14ac:dyDescent="0.2">
      <c r="A34" s="6" t="s">
        <v>22</v>
      </c>
      <c r="B34" s="5" t="s">
        <v>377</v>
      </c>
      <c r="C34" s="90"/>
      <c r="D34" s="76">
        <f>投入係数表!G34</f>
        <v>2.7560805232742746E-2</v>
      </c>
      <c r="E34" s="77">
        <f t="shared" si="0"/>
        <v>2.7560805232742744</v>
      </c>
      <c r="F34" s="76">
        <f>分析係数表!C37</f>
        <v>0.39264934616049307</v>
      </c>
      <c r="G34" s="77">
        <f t="shared" si="1"/>
        <v>1.0821732154293136</v>
      </c>
      <c r="H34" s="77">
        <v>1.4609241613227006</v>
      </c>
      <c r="I34" s="77">
        <f t="shared" si="2"/>
        <v>1.4609241613227006</v>
      </c>
      <c r="J34" s="76">
        <f>分析係数表!G37</f>
        <v>0.48015873015873017</v>
      </c>
      <c r="K34" s="78">
        <f t="shared" si="3"/>
        <v>0.70147549015891586</v>
      </c>
      <c r="L34" s="79"/>
      <c r="M34" s="80"/>
      <c r="N34" s="81">
        <f>分析係数表!H37</f>
        <v>4.8128458914818879E-2</v>
      </c>
      <c r="O34" s="82">
        <f t="shared" si="4"/>
        <v>0.59866401737484798</v>
      </c>
      <c r="P34" s="76">
        <f>分析係数表!C37</f>
        <v>0.39264934616049307</v>
      </c>
      <c r="Q34" s="82">
        <f t="shared" si="5"/>
        <v>0.23506503499204812</v>
      </c>
      <c r="R34" s="83">
        <v>0.29402917400469275</v>
      </c>
      <c r="S34" s="84">
        <f t="shared" si="6"/>
        <v>1.7549533353273934</v>
      </c>
      <c r="T34" s="85">
        <f>分析係数表!F37</f>
        <v>0.71504884004884006</v>
      </c>
      <c r="U34" s="86">
        <f t="shared" si="7"/>
        <v>1.2548773467656957</v>
      </c>
      <c r="V34" s="87">
        <f>分析係数表!D37</f>
        <v>0.11240842490842491</v>
      </c>
      <c r="W34" s="167">
        <f t="shared" si="8"/>
        <v>0</v>
      </c>
      <c r="X34" s="76">
        <f>分析係数表!E37</f>
        <v>0.10057997557997558</v>
      </c>
      <c r="Y34" s="166">
        <f t="shared" si="9"/>
        <v>0</v>
      </c>
    </row>
    <row r="35" spans="1:25" x14ac:dyDescent="0.2">
      <c r="A35" s="6" t="s">
        <v>23</v>
      </c>
      <c r="B35" s="5" t="s">
        <v>193</v>
      </c>
      <c r="C35" s="90"/>
      <c r="D35" s="76">
        <f>投入係数表!G35</f>
        <v>3.5562329332571281E-3</v>
      </c>
      <c r="E35" s="77">
        <f t="shared" si="0"/>
        <v>0.3556232933257128</v>
      </c>
      <c r="F35" s="76">
        <f>分析係数表!C38</f>
        <v>0.1050867904295959</v>
      </c>
      <c r="G35" s="77">
        <f t="shared" si="1"/>
        <v>3.7371310497601888E-2</v>
      </c>
      <c r="H35" s="77">
        <v>7.0500335500635336E-2</v>
      </c>
      <c r="I35" s="77">
        <f t="shared" si="2"/>
        <v>7.0500335500635336E-2</v>
      </c>
      <c r="J35" s="76">
        <f>分析係数表!G38</f>
        <v>0.35480984340044741</v>
      </c>
      <c r="K35" s="78">
        <f t="shared" si="3"/>
        <v>2.5014212998659427E-2</v>
      </c>
      <c r="L35" s="79"/>
      <c r="M35" s="80"/>
      <c r="N35" s="81">
        <f>分析係数表!H38</f>
        <v>4.2637829346869612E-2</v>
      </c>
      <c r="O35" s="82">
        <f t="shared" si="4"/>
        <v>0.53036674733586187</v>
      </c>
      <c r="P35" s="76">
        <f>分析係数表!C38</f>
        <v>0.1050867904295959</v>
      </c>
      <c r="Q35" s="82">
        <f t="shared" si="5"/>
        <v>5.5734539228110155E-2</v>
      </c>
      <c r="R35" s="83">
        <v>6.9879032131898236E-2</v>
      </c>
      <c r="S35" s="84">
        <f t="shared" si="6"/>
        <v>0.14037936763253356</v>
      </c>
      <c r="T35" s="85">
        <f>分析係数表!F38</f>
        <v>0.56778523489932886</v>
      </c>
      <c r="U35" s="86">
        <f t="shared" si="7"/>
        <v>7.9705332226257308E-2</v>
      </c>
      <c r="V35" s="87">
        <f>分析係数表!D38</f>
        <v>4.0715883668903802E-2</v>
      </c>
      <c r="W35" s="167">
        <f t="shared" si="8"/>
        <v>0</v>
      </c>
      <c r="X35" s="76">
        <f>分析係数表!E38</f>
        <v>3.3557046979865772E-2</v>
      </c>
      <c r="Y35" s="166">
        <f t="shared" si="9"/>
        <v>0</v>
      </c>
    </row>
    <row r="36" spans="1:25" x14ac:dyDescent="0.2">
      <c r="A36" s="6" t="s">
        <v>24</v>
      </c>
      <c r="B36" s="5" t="s">
        <v>39</v>
      </c>
      <c r="C36" s="90"/>
      <c r="D36" s="76">
        <f>投入係数表!G36</f>
        <v>0</v>
      </c>
      <c r="E36" s="77">
        <f t="shared" si="0"/>
        <v>0</v>
      </c>
      <c r="F36" s="76">
        <f>分析係数表!C39</f>
        <v>1</v>
      </c>
      <c r="G36" s="77">
        <f t="shared" si="1"/>
        <v>0</v>
      </c>
      <c r="H36" s="77">
        <v>0.14845417579237033</v>
      </c>
      <c r="I36" s="77">
        <f t="shared" si="2"/>
        <v>0.14845417579237033</v>
      </c>
      <c r="J36" s="76">
        <f>分析係数表!G39</f>
        <v>0.33710212609069684</v>
      </c>
      <c r="K36" s="78">
        <f t="shared" si="3"/>
        <v>5.0044218286650101E-2</v>
      </c>
      <c r="L36" s="79"/>
      <c r="M36" s="80"/>
      <c r="N36" s="81">
        <f>分析係数表!H39</f>
        <v>3.8325321619990253E-3</v>
      </c>
      <c r="O36" s="82">
        <f t="shared" si="4"/>
        <v>4.7672399086815483E-2</v>
      </c>
      <c r="P36" s="76">
        <f>分析係数表!C39</f>
        <v>1</v>
      </c>
      <c r="Q36" s="82">
        <f t="shared" si="5"/>
        <v>4.7672399086815483E-2</v>
      </c>
      <c r="R36" s="83">
        <v>0.14275786808843588</v>
      </c>
      <c r="S36" s="84">
        <f t="shared" si="6"/>
        <v>0.29121204388080624</v>
      </c>
      <c r="T36" s="85">
        <f>分析係数表!F39</f>
        <v>0.68778419564950233</v>
      </c>
      <c r="U36" s="86">
        <f t="shared" si="7"/>
        <v>0.20029104136400788</v>
      </c>
      <c r="V36" s="87">
        <f>分析係数表!D39</f>
        <v>5.5733071156445865E-2</v>
      </c>
      <c r="W36" s="167">
        <f t="shared" si="8"/>
        <v>0</v>
      </c>
      <c r="X36" s="76">
        <f>分析係数表!E39</f>
        <v>7.0111834828560898E-2</v>
      </c>
      <c r="Y36" s="166">
        <f t="shared" si="9"/>
        <v>0</v>
      </c>
    </row>
    <row r="37" spans="1:25" x14ac:dyDescent="0.2">
      <c r="A37" s="6" t="s">
        <v>25</v>
      </c>
      <c r="B37" s="5" t="s">
        <v>40</v>
      </c>
      <c r="C37" s="90"/>
      <c r="D37" s="76">
        <f>投入係数表!G37</f>
        <v>6.3504159522448725E-5</v>
      </c>
      <c r="E37" s="77">
        <f t="shared" si="0"/>
        <v>6.3504159522448722E-3</v>
      </c>
      <c r="F37" s="76">
        <f>分析係数表!C40</f>
        <v>0.68553257686676428</v>
      </c>
      <c r="G37" s="77">
        <f t="shared" si="1"/>
        <v>4.3534170119182338E-3</v>
      </c>
      <c r="H37" s="77">
        <v>5.3221921782498722E-3</v>
      </c>
      <c r="I37" s="77">
        <f t="shared" si="2"/>
        <v>5.3221921782498722E-3</v>
      </c>
      <c r="J37" s="76">
        <f>分析係数表!G40</f>
        <v>0.52354072328019352</v>
      </c>
      <c r="K37" s="78">
        <f t="shared" si="3"/>
        <v>2.7863843424371267E-3</v>
      </c>
      <c r="L37" s="79"/>
      <c r="M37" s="80"/>
      <c r="N37" s="81">
        <f>分析係数表!H40</f>
        <v>2.9983928090933552E-2</v>
      </c>
      <c r="O37" s="82">
        <f t="shared" si="4"/>
        <v>0.37296641638508587</v>
      </c>
      <c r="P37" s="76">
        <f>分析係数表!C40</f>
        <v>0.68553257686676428</v>
      </c>
      <c r="Q37" s="82">
        <f t="shared" si="5"/>
        <v>0.25568062850923051</v>
      </c>
      <c r="R37" s="83">
        <v>0.25619192459221884</v>
      </c>
      <c r="S37" s="84">
        <f t="shared" si="6"/>
        <v>0.26151411677046871</v>
      </c>
      <c r="T37" s="85">
        <f>分析係数表!F40</f>
        <v>0.72017864896718564</v>
      </c>
      <c r="U37" s="86">
        <f t="shared" si="7"/>
        <v>0.18833688330160298</v>
      </c>
      <c r="V37" s="87">
        <f>分析係数表!D40</f>
        <v>0.117486508281124</v>
      </c>
      <c r="W37" s="167">
        <f t="shared" si="8"/>
        <v>0</v>
      </c>
      <c r="X37" s="76">
        <f>分析係数表!E40</f>
        <v>7.2700204701941565E-2</v>
      </c>
      <c r="Y37" s="166">
        <f t="shared" si="9"/>
        <v>0</v>
      </c>
    </row>
    <row r="38" spans="1:25" x14ac:dyDescent="0.2">
      <c r="A38" s="6" t="s">
        <v>26</v>
      </c>
      <c r="B38" s="5" t="s">
        <v>276</v>
      </c>
      <c r="C38" s="90"/>
      <c r="D38" s="76">
        <f>投入係数表!G38</f>
        <v>0</v>
      </c>
      <c r="E38" s="77">
        <f t="shared" si="0"/>
        <v>0</v>
      </c>
      <c r="F38" s="76">
        <f>分析係数表!C41</f>
        <v>0.79754162795683559</v>
      </c>
      <c r="G38" s="77">
        <f t="shared" si="1"/>
        <v>0</v>
      </c>
      <c r="H38" s="77">
        <v>8.6162261278013678E-3</v>
      </c>
      <c r="I38" s="77">
        <f t="shared" si="2"/>
        <v>8.6162261278013678E-3</v>
      </c>
      <c r="J38" s="76">
        <f>分析係数表!G41</f>
        <v>0.45300318922749822</v>
      </c>
      <c r="K38" s="78">
        <f t="shared" si="3"/>
        <v>3.9031779149993171E-3</v>
      </c>
      <c r="L38" s="79"/>
      <c r="M38" s="80"/>
      <c r="N38" s="81">
        <f>分析係数表!H41</f>
        <v>5.1357385442195667E-2</v>
      </c>
      <c r="O38" s="82">
        <f t="shared" si="4"/>
        <v>0.63882823975539083</v>
      </c>
      <c r="P38" s="76">
        <f>分析係数表!C41</f>
        <v>0.79754162795683559</v>
      </c>
      <c r="Q38" s="82">
        <f t="shared" si="5"/>
        <v>0.50949211431931407</v>
      </c>
      <c r="R38" s="83">
        <v>0.5191479731155183</v>
      </c>
      <c r="S38" s="84">
        <f t="shared" si="6"/>
        <v>0.52776419924331963</v>
      </c>
      <c r="T38" s="85">
        <f>分析係数表!F41</f>
        <v>0.55652019844082212</v>
      </c>
      <c r="U38" s="86">
        <f t="shared" si="7"/>
        <v>0.29371143689285384</v>
      </c>
      <c r="V38" s="87">
        <f>分析係数表!D41</f>
        <v>0.15915131112686037</v>
      </c>
      <c r="W38" s="167">
        <f t="shared" si="8"/>
        <v>0</v>
      </c>
      <c r="X38" s="76">
        <f>分析係数表!E41</f>
        <v>0.14781183557760452</v>
      </c>
      <c r="Y38" s="166">
        <f t="shared" si="9"/>
        <v>0</v>
      </c>
    </row>
    <row r="39" spans="1:25" x14ac:dyDescent="0.2">
      <c r="A39" s="6" t="s">
        <v>51</v>
      </c>
      <c r="B39" s="5" t="s">
        <v>367</v>
      </c>
      <c r="C39" s="90"/>
      <c r="D39" s="76">
        <f>投入係数表!G39</f>
        <v>4.4452911665714102E-4</v>
      </c>
      <c r="E39" s="77">
        <f>$C$9*D39</f>
        <v>4.44529116657141E-2</v>
      </c>
      <c r="F39" s="76">
        <f>分析係数表!C42</f>
        <v>0.98696461824953441</v>
      </c>
      <c r="G39" s="77">
        <f>E39*F39</f>
        <v>4.3873450992231791E-2</v>
      </c>
      <c r="H39" s="77">
        <v>5.9476934122257762E-2</v>
      </c>
      <c r="I39" s="77">
        <f>C39+H39</f>
        <v>5.9476934122257762E-2</v>
      </c>
      <c r="J39" s="76">
        <f>分析係数表!G42</f>
        <v>0.48689138576779029</v>
      </c>
      <c r="K39" s="78">
        <f>I39*J39</f>
        <v>2.8958806876005654E-2</v>
      </c>
      <c r="L39" s="79"/>
      <c r="M39" s="80"/>
      <c r="N39" s="81">
        <f>分析係数表!H42</f>
        <v>1.3250234533514657E-2</v>
      </c>
      <c r="O39" s="82">
        <f t="shared" si="4"/>
        <v>0.16481804769673211</v>
      </c>
      <c r="P39" s="76">
        <f>分析係数表!C42</f>
        <v>0.98696461824953441</v>
      </c>
      <c r="Q39" s="82">
        <f>O39*P39</f>
        <v>0.16266958152563876</v>
      </c>
      <c r="R39" s="83">
        <v>0.17054971203210934</v>
      </c>
      <c r="S39" s="84">
        <f>I39+R39</f>
        <v>0.2300266461543671</v>
      </c>
      <c r="T39" s="85">
        <f>分析係数表!F42</f>
        <v>0.55852059925093633</v>
      </c>
      <c r="U39" s="86">
        <f t="shared" si="7"/>
        <v>0.1284746202538202</v>
      </c>
      <c r="V39" s="87">
        <f>分析係数表!D42</f>
        <v>0.29447565543071164</v>
      </c>
      <c r="W39" s="167">
        <f t="shared" si="8"/>
        <v>0</v>
      </c>
      <c r="X39" s="76">
        <f>分析係数表!E42</f>
        <v>0.22518726591760299</v>
      </c>
      <c r="Y39" s="166">
        <f t="shared" si="9"/>
        <v>0</v>
      </c>
    </row>
    <row r="40" spans="1:25" x14ac:dyDescent="0.2">
      <c r="A40" s="6" t="s">
        <v>194</v>
      </c>
      <c r="B40" s="5" t="s">
        <v>41</v>
      </c>
      <c r="C40" s="90"/>
      <c r="D40" s="76">
        <f>投入係数表!G40</f>
        <v>2.5338159649457039E-2</v>
      </c>
      <c r="E40" s="77">
        <f>$C$9*D40</f>
        <v>2.5338159649457039</v>
      </c>
      <c r="F40" s="76">
        <f>分析係数表!C43</f>
        <v>0.29367142552738124</v>
      </c>
      <c r="G40" s="77">
        <f>E40*F40</f>
        <v>0.74410934644964188</v>
      </c>
      <c r="H40" s="77">
        <v>1.0672619756665829</v>
      </c>
      <c r="I40" s="77">
        <f>C40+H40</f>
        <v>1.0672619756665829</v>
      </c>
      <c r="J40" s="76">
        <f>分析係数表!G43</f>
        <v>0.35405848592511613</v>
      </c>
      <c r="K40" s="78">
        <f>I40*J40</f>
        <v>0.37787315918995845</v>
      </c>
      <c r="L40" s="79"/>
      <c r="M40" s="80"/>
      <c r="N40" s="81">
        <f>分析係数表!H43</f>
        <v>3.6063618579417776E-2</v>
      </c>
      <c r="O40" s="82">
        <f t="shared" si="4"/>
        <v>0.4485909432097116</v>
      </c>
      <c r="P40" s="76">
        <f>分析係数表!C43</f>
        <v>0.29367142552738124</v>
      </c>
      <c r="Q40" s="82">
        <f>O40*P40</f>
        <v>0.13173834177106852</v>
      </c>
      <c r="R40" s="83">
        <v>0.22241244425688556</v>
      </c>
      <c r="S40" s="84">
        <f>I40+R40</f>
        <v>1.2896744199234684</v>
      </c>
      <c r="T40" s="85">
        <f>分析係数表!F43</f>
        <v>0.58526919923476362</v>
      </c>
      <c r="U40" s="86">
        <f t="shared" si="7"/>
        <v>0.75480671502216667</v>
      </c>
      <c r="V40" s="87">
        <f>分析係数表!D43</f>
        <v>0.25485105220005466</v>
      </c>
      <c r="W40" s="167">
        <f t="shared" si="8"/>
        <v>0</v>
      </c>
      <c r="X40" s="76">
        <f>分析係数表!E43</f>
        <v>0.20470073790653184</v>
      </c>
      <c r="Y40" s="166">
        <f t="shared" si="9"/>
        <v>0</v>
      </c>
    </row>
    <row r="41" spans="1:25" x14ac:dyDescent="0.2">
      <c r="A41" s="6" t="s">
        <v>340</v>
      </c>
      <c r="B41" s="5" t="s">
        <v>42</v>
      </c>
      <c r="C41" s="90"/>
      <c r="D41" s="76">
        <f>投入係数表!G41</f>
        <v>1.2700831904489745E-4</v>
      </c>
      <c r="E41" s="77">
        <f>$C$9*D41</f>
        <v>1.2700831904489744E-2</v>
      </c>
      <c r="F41" s="76">
        <f>分析係数表!C44</f>
        <v>0.46678607983623333</v>
      </c>
      <c r="G41" s="77">
        <f>E41*F41</f>
        <v>5.928571535355729E-3</v>
      </c>
      <c r="H41" s="77">
        <v>9.8922151999412556E-3</v>
      </c>
      <c r="I41" s="77">
        <f>C41+H41</f>
        <v>9.8922151999412556E-3</v>
      </c>
      <c r="J41" s="76">
        <f>分析係数表!G44</f>
        <v>0.26617412140575081</v>
      </c>
      <c r="K41" s="78">
        <f>I41*J41</f>
        <v>2.6330516896009774E-3</v>
      </c>
      <c r="L41" s="79"/>
      <c r="M41" s="80"/>
      <c r="N41" s="81">
        <f>分析係数表!H44</f>
        <v>0.11125251805362636</v>
      </c>
      <c r="O41" s="82">
        <f t="shared" si="4"/>
        <v>1.3838564729223972</v>
      </c>
      <c r="P41" s="76">
        <f>分析係数表!C44</f>
        <v>0.46678607983623333</v>
      </c>
      <c r="Q41" s="82">
        <f>O41*P41</f>
        <v>0.64596493805144239</v>
      </c>
      <c r="R41" s="83">
        <v>0.65612944429396458</v>
      </c>
      <c r="S41" s="84">
        <f>I41+R41</f>
        <v>0.66602165949390579</v>
      </c>
      <c r="T41" s="85">
        <f>分析係数表!F44</f>
        <v>0.50772097976570818</v>
      </c>
      <c r="U41" s="86">
        <f t="shared" si="7"/>
        <v>0.33815316950342872</v>
      </c>
      <c r="V41" s="87">
        <f>分析係数表!D44</f>
        <v>0.21532215122470713</v>
      </c>
      <c r="W41" s="167">
        <f t="shared" si="8"/>
        <v>0</v>
      </c>
      <c r="X41" s="76">
        <f>分析係数表!E44</f>
        <v>0.14064164004259852</v>
      </c>
      <c r="Y41" s="166">
        <f t="shared" si="9"/>
        <v>0</v>
      </c>
    </row>
    <row r="42" spans="1:25" x14ac:dyDescent="0.2">
      <c r="A42" s="6" t="s">
        <v>341</v>
      </c>
      <c r="B42" s="5" t="s">
        <v>278</v>
      </c>
      <c r="C42" s="90"/>
      <c r="D42" s="76">
        <f>投入係数表!G42</f>
        <v>5.5248618784530384E-3</v>
      </c>
      <c r="E42" s="77">
        <f>$C$9*D42</f>
        <v>0.55248618784530379</v>
      </c>
      <c r="F42" s="76">
        <f>分析係数表!C45</f>
        <v>1</v>
      </c>
      <c r="G42" s="77">
        <f>E42*F42</f>
        <v>0.55248618784530379</v>
      </c>
      <c r="H42" s="77">
        <v>0.74689656555818595</v>
      </c>
      <c r="I42" s="77">
        <f>C42+H42</f>
        <v>0.74689656555818595</v>
      </c>
      <c r="J42" s="76">
        <f>分析係数表!G45</f>
        <v>0</v>
      </c>
      <c r="K42" s="78">
        <f>I42*J42</f>
        <v>0</v>
      </c>
      <c r="L42" s="79"/>
      <c r="M42" s="80"/>
      <c r="N42" s="81">
        <f>分析係数表!H45</f>
        <v>0</v>
      </c>
      <c r="O42" s="82">
        <f t="shared" si="4"/>
        <v>0</v>
      </c>
      <c r="P42" s="76">
        <f>分析係数表!C45</f>
        <v>1</v>
      </c>
      <c r="Q42" s="82">
        <f>O42*P42</f>
        <v>0</v>
      </c>
      <c r="R42" s="83">
        <v>5.5927282380995778E-2</v>
      </c>
      <c r="S42" s="84">
        <f>I42+R42</f>
        <v>0.80282384793918171</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6.2869117927224234E-3</v>
      </c>
      <c r="E43" s="77">
        <f>$C$9*D43</f>
        <v>0.62869117927224238</v>
      </c>
      <c r="F43" s="76">
        <f>分析係数表!C46</f>
        <v>1</v>
      </c>
      <c r="G43" s="77">
        <f>E43*F43</f>
        <v>0.62869117927224238</v>
      </c>
      <c r="H43" s="77">
        <v>0.78224762207915655</v>
      </c>
      <c r="I43" s="77">
        <f>C43+H43</f>
        <v>0.78224762207915655</v>
      </c>
      <c r="J43" s="76">
        <f>分析係数表!G46</f>
        <v>9.254143646408839E-3</v>
      </c>
      <c r="K43" s="78">
        <f>I43*J43</f>
        <v>7.2390318617822488E-3</v>
      </c>
      <c r="L43" s="79"/>
      <c r="M43" s="80"/>
      <c r="N43" s="81">
        <f>分析係数表!H46</f>
        <v>3.7808984269891717E-2</v>
      </c>
      <c r="O43" s="82">
        <f t="shared" si="4"/>
        <v>0.47030133368568072</v>
      </c>
      <c r="P43" s="76">
        <f>分析係数表!C46</f>
        <v>1</v>
      </c>
      <c r="Q43" s="82">
        <f>O43*P43</f>
        <v>0.47030133368568072</v>
      </c>
      <c r="R43" s="83">
        <v>0.50103260230839297</v>
      </c>
      <c r="S43" s="84">
        <f>I43+R43</f>
        <v>1.2832802243875494</v>
      </c>
      <c r="T43" s="85">
        <f>分析係数表!F46</f>
        <v>0.31353591160220995</v>
      </c>
      <c r="U43" s="86">
        <f t="shared" si="7"/>
        <v>0.40235443499443885</v>
      </c>
      <c r="V43" s="87">
        <f>分析係数表!D46</f>
        <v>8.2872928176795581E-4</v>
      </c>
      <c r="W43" s="167">
        <f t="shared" si="8"/>
        <v>0</v>
      </c>
      <c r="X43" s="76">
        <f>分析係数表!E46</f>
        <v>2.3480662983425414E-3</v>
      </c>
      <c r="Y43" s="166">
        <f t="shared" si="9"/>
        <v>0</v>
      </c>
    </row>
    <row r="44" spans="1:25" x14ac:dyDescent="0.2">
      <c r="A44" s="192">
        <v>40</v>
      </c>
      <c r="B44" s="14" t="s">
        <v>150</v>
      </c>
      <c r="C44" s="197">
        <f>SUM(C5:C43)</f>
        <v>100</v>
      </c>
      <c r="D44" s="92">
        <f>投入係数表!G44</f>
        <v>0.69575157172794821</v>
      </c>
      <c r="E44" s="91">
        <f>SUM(E5:E43)</f>
        <v>69.575157172794817</v>
      </c>
      <c r="F44" s="92">
        <f>分析係数表!C47</f>
        <v>0.4319039427318887</v>
      </c>
      <c r="G44" s="91">
        <f>SUM(G5:G43)</f>
        <v>24.598292426052922</v>
      </c>
      <c r="H44" s="91">
        <f>SUM(H5:H43)</f>
        <v>29.979887249134066</v>
      </c>
      <c r="I44" s="91">
        <f>SUM(I5:I43)</f>
        <v>129.97988724913407</v>
      </c>
      <c r="J44" s="92">
        <f>分析係数表!G47</f>
        <v>0.25029486054038919</v>
      </c>
      <c r="K44" s="93">
        <f>SUM(K5:K43)</f>
        <v>19.838720515544146</v>
      </c>
      <c r="L44" s="94">
        <f>最終需要_まとめ!$L$33</f>
        <v>0.627</v>
      </c>
      <c r="M44" s="91">
        <f>K44*L44</f>
        <v>12.438877763246181</v>
      </c>
      <c r="N44" s="95">
        <f>分析係数表!H47</f>
        <v>1</v>
      </c>
      <c r="O44" s="96">
        <f>SUM(O5:O43)</f>
        <v>12.438877763246182</v>
      </c>
      <c r="P44" s="92">
        <f>分析係数表!C47</f>
        <v>0.4319039427318887</v>
      </c>
      <c r="Q44" s="96">
        <f>SUM(Q5:Q43)</f>
        <v>5.5528750778751057</v>
      </c>
      <c r="R44" s="91">
        <f>SUM(R5:R43)</f>
        <v>6.4066021261063986</v>
      </c>
      <c r="S44" s="97">
        <f>SUM(S5:S43)</f>
        <v>136.38648937524047</v>
      </c>
      <c r="T44" s="98">
        <f>分析係数表!F47</f>
        <v>0.46751956312169796</v>
      </c>
      <c r="U44" s="99">
        <f>SUM(U5:U43)</f>
        <v>47.865327062304779</v>
      </c>
      <c r="V44" s="100">
        <f>分析係数表!D47</f>
        <v>9.4632730327820297E-2</v>
      </c>
      <c r="W44" s="164">
        <f>SUM(W5:W43)</f>
        <v>14</v>
      </c>
      <c r="X44" s="92">
        <f>分析係数表!E47</f>
        <v>7.3297752597196272E-2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2023-08-19T07:19:50Z</dcterms:modified>
</cp:coreProperties>
</file>